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139.xml" ContentType="application/vnd.openxmlformats-officedocument.spreadsheetml.worksheet+xml"/>
  <Override PartName="/xl/worksheets/sheet197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86.xml" ContentType="application/vnd.openxmlformats-officedocument.spreadsheetml.worksheet+xml"/>
  <Override PartName="/xl/externalLinks/externalLink5.xml" ContentType="application/vnd.openxmlformats-officedocument.spreadsheetml.externalLink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64.xml" ContentType="application/vnd.openxmlformats-officedocument.spreadsheetml.worksheet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71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60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198.xml" ContentType="application/vnd.openxmlformats-officedocument.spreadsheetml.workshee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87.xml" ContentType="application/vnd.openxmlformats-officedocument.spreadsheetml.worksheet+xml"/>
  <Override PartName="/xl/externalLinks/externalLink6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94.xml" ContentType="application/vnd.openxmlformats-officedocument.spreadsheetml.worksheet+xml"/>
  <Override PartName="/docProps/app.xml" ContentType="application/vnd.openxmlformats-officedocument.extended-properties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8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59.xml" ContentType="application/vnd.openxmlformats-officedocument.spreadsheetml.worksheet+xml"/>
  <Override PartName="/xl/worksheets/sheet77.xml" ContentType="application/vnd.openxmlformats-officedocument.spreadsheetml.worksheet+xml"/>
  <Override PartName="/xl/worksheets/sheet88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90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48.xml" ContentType="application/vnd.openxmlformats-officedocument.spreadsheetml.worksheet+xml"/>
  <Override PartName="/xl/worksheets/sheet6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50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55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worksheets/sheet199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88.xml" ContentType="application/vnd.openxmlformats-officedocument.spreadsheetml.worksheet+xml"/>
  <Override PartName="/xl/externalLinks/externalLink7.xml" ContentType="application/vnd.openxmlformats-officedocument.spreadsheetml.externalLink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200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73.xml" ContentType="application/vnd.openxmlformats-officedocument.spreadsheetml.worksheet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worksheets/sheet189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96.xml" ContentType="application/vnd.openxmlformats-officedocument.spreadsheetml.worksheet+xml"/>
  <Override PartName="/xl/worksheets/sheet201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85.xml" ContentType="application/vnd.openxmlformats-officedocument.spreadsheetml.worksheet+xml"/>
  <Override PartName="/xl/externalLinks/externalLink4.xml" ContentType="application/vnd.openxmlformats-officedocument.spreadsheetml.externalLink+xml"/>
  <Override PartName="/xl/worksheets/sheet2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92.xml" ContentType="application/vnd.openxmlformats-officedocument.spreadsheetml.worksheet+xml"/>
  <Override PartName="/xl/worksheets/sheet68.xml" ContentType="application/vnd.openxmlformats-officedocument.spreadsheetml.worksheet+xml"/>
  <Override PartName="/xl/worksheets/sheet79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81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57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.xml" ContentType="application/vnd.openxmlformats-officedocument.spreadsheetml.worksheet+xml"/>
  <Override PartName="/xl/worksheets/sheet46.xml" ContentType="application/vnd.openxmlformats-officedocument.spreadsheetml.worksheet+xml"/>
  <Override PartName="/xl/worksheets/sheet6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30.xml" ContentType="application/vnd.openxmlformats-officedocument.spreadsheetml.worksheet+xml"/>
  <Override PartName="/xl/worksheets/sheet53.xml" ContentType="application/vnd.openxmlformats-officedocument.spreadsheetml.worksheet+xml"/>
  <Override PartName="/xl/worksheets/sheet42.xml" ContentType="application/vnd.openxmlformats-officedocument.spreadsheetml.worksheet+xml"/>
  <Override PartName="/xl/worksheets/sheet179.xml" ContentType="application/vnd.openxmlformats-officedocument.spreadsheetml.worksheet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9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 tabRatio="848"/>
  </bookViews>
  <sheets>
    <sheet name="Tables" sheetId="38" r:id="rId1"/>
    <sheet name="Con Tables" sheetId="39" r:id="rId2"/>
    <sheet name="Samagra tab." sheetId="381" r:id="rId3"/>
    <sheet name="S1" sheetId="12" r:id="rId4"/>
    <sheet name="S1.1" sheetId="1" r:id="rId5"/>
    <sheet name="S2" sheetId="13" r:id="rId6"/>
    <sheet name="S2.1" sheetId="2" r:id="rId7"/>
    <sheet name="S3" sheetId="14" r:id="rId8"/>
    <sheet name="S3.1" sheetId="3" r:id="rId9"/>
    <sheet name="S4" sheetId="15" r:id="rId10"/>
    <sheet name="S4.1" sheetId="5" r:id="rId11"/>
    <sheet name="S5" sheetId="26" r:id="rId12"/>
    <sheet name="S5.1" sheetId="25" r:id="rId13"/>
    <sheet name="S6" sheetId="6" r:id="rId14"/>
    <sheet name="S6.1" sheetId="22" r:id="rId15"/>
    <sheet name="S7" sheetId="24" r:id="rId16"/>
    <sheet name="S7.1A" sheetId="4" r:id="rId17"/>
    <sheet name="S7.1B" sheetId="23" r:id="rId18"/>
    <sheet name="S8" sheetId="28" r:id="rId19"/>
    <sheet name="S8.1" sheetId="27" r:id="rId20"/>
    <sheet name="S9" sheetId="18" r:id="rId21"/>
    <sheet name="S9.1" sheetId="9" r:id="rId22"/>
    <sheet name="S10" sheetId="19" r:id="rId23"/>
    <sheet name="S10.1" sheetId="11" r:id="rId24"/>
    <sheet name="T1 (2)" sheetId="285" r:id="rId25"/>
    <sheet name="T2 (2)" sheetId="286" r:id="rId26"/>
    <sheet name="T4 (2)" sheetId="287" r:id="rId27"/>
    <sheet name="T5 (2)" sheetId="288" r:id="rId28"/>
    <sheet name="T6 (2)" sheetId="289" r:id="rId29"/>
    <sheet name="T6.1" sheetId="290" r:id="rId30"/>
    <sheet name="T7 (2)" sheetId="291" r:id="rId31"/>
    <sheet name="T7.1" sheetId="292" r:id="rId32"/>
    <sheet name="T8 (2)" sheetId="293" r:id="rId33"/>
    <sheet name="T8.1" sheetId="299" r:id="rId34"/>
    <sheet name="T9 (2)" sheetId="294" r:id="rId35"/>
    <sheet name="T9.1" sheetId="295" r:id="rId36"/>
    <sheet name="T10 (2)" sheetId="296" r:id="rId37"/>
    <sheet name="T10.1" sheetId="297" r:id="rId38"/>
    <sheet name="T12" sheetId="298" r:id="rId39"/>
    <sheet name="Districtwise" sheetId="40" r:id="rId40"/>
    <sheet name="Jillagat" sheetId="379" r:id="rId41"/>
    <sheet name="Kathmandu_Region" sheetId="41" r:id="rId42"/>
    <sheet name="Tab 1" sheetId="233" r:id="rId43"/>
    <sheet name="Tab 2" sheetId="234" r:id="rId44"/>
    <sheet name="Tab 3" sheetId="235" r:id="rId45"/>
    <sheet name="Tab 4" sheetId="236" r:id="rId46"/>
    <sheet name="Tab 5" sheetId="237" r:id="rId47"/>
    <sheet name="Tab 6" sheetId="51" r:id="rId48"/>
    <sheet name="Tab 7" sheetId="273" r:id="rId49"/>
    <sheet name="Tab 8" sheetId="272" r:id="rId50"/>
    <sheet name="Tab 9" sheetId="241" r:id="rId51"/>
    <sheet name="Tab 10" sheetId="242" r:id="rId52"/>
    <sheet name="ta1 (2)" sheetId="300" r:id="rId53"/>
    <sheet name="ta2 (2)" sheetId="301" r:id="rId54"/>
    <sheet name="ta4 (2)" sheetId="302" r:id="rId55"/>
    <sheet name="ta5 (2)" sheetId="303" r:id="rId56"/>
    <sheet name="ta6 (2)" sheetId="304" r:id="rId57"/>
    <sheet name="ta7 (2)" sheetId="305" r:id="rId58"/>
    <sheet name="ta8 (2)" sheetId="306" r:id="rId59"/>
    <sheet name="ta9 (2)" sheetId="307" r:id="rId60"/>
    <sheet name="ta10 (2)" sheetId="308" r:id="rId61"/>
    <sheet name="Biratnagar_Region" sheetId="57" r:id="rId62"/>
    <sheet name="Ta 1" sheetId="58" r:id="rId63"/>
    <sheet name="Ta 2" sheetId="59" r:id="rId64"/>
    <sheet name="Ta 3" sheetId="60" r:id="rId65"/>
    <sheet name="Ta 4" sheetId="61" r:id="rId66"/>
    <sheet name="Ta 5" sheetId="74" r:id="rId67"/>
    <sheet name="Ta 6" sheetId="63" r:id="rId68"/>
    <sheet name="Ta 7" sheetId="64" r:id="rId69"/>
    <sheet name="Ta 8" sheetId="75" r:id="rId70"/>
    <sheet name="Ta 9" sheetId="66" r:id="rId71"/>
    <sheet name="Ta 10" sheetId="67" r:id="rId72"/>
    <sheet name="tab1 (2)" sheetId="309" r:id="rId73"/>
    <sheet name="tab2 (2)" sheetId="310" r:id="rId74"/>
    <sheet name="tab4 (2)" sheetId="311" r:id="rId75"/>
    <sheet name="tab5 (2)" sheetId="312" r:id="rId76"/>
    <sheet name="tab6 (2)" sheetId="313" r:id="rId77"/>
    <sheet name="tab7 (2)" sheetId="314" r:id="rId78"/>
    <sheet name="tab8 (2)" sheetId="315" r:id="rId79"/>
    <sheet name="tab9 (2)" sheetId="316" r:id="rId80"/>
    <sheet name="tab10 (2)" sheetId="317" r:id="rId81"/>
    <sheet name="Janakpur_regn" sheetId="77" r:id="rId82"/>
    <sheet name="Ta1 " sheetId="243" r:id="rId83"/>
    <sheet name="Ta2" sheetId="79" r:id="rId84"/>
    <sheet name="Ta3" sheetId="80" r:id="rId85"/>
    <sheet name="Ta4" sheetId="81" r:id="rId86"/>
    <sheet name="Ta5" sheetId="90" r:id="rId87"/>
    <sheet name="Ta6" sheetId="82" r:id="rId88"/>
    <sheet name="Ta7" sheetId="83" r:id="rId89"/>
    <sheet name="Ta8" sheetId="91" r:id="rId90"/>
    <sheet name="Ta9" sheetId="84" r:id="rId91"/>
    <sheet name="Ta10" sheetId="85" r:id="rId92"/>
    <sheet name="t.1" sheetId="319" r:id="rId93"/>
    <sheet name="t.2" sheetId="320" r:id="rId94"/>
    <sheet name="t.4" sheetId="321" r:id="rId95"/>
    <sheet name="t.5" sheetId="322" r:id="rId96"/>
    <sheet name="t.6" sheetId="323" r:id="rId97"/>
    <sheet name="t.7" sheetId="324" r:id="rId98"/>
    <sheet name="t.8" sheetId="325" r:id="rId99"/>
    <sheet name="t.9" sheetId="326" r:id="rId100"/>
    <sheet name="t.10" sheetId="327" r:id="rId101"/>
    <sheet name="Birgunj_Regn" sheetId="92" r:id="rId102"/>
    <sheet name="t 1" sheetId="93" r:id="rId103"/>
    <sheet name="t 2" sheetId="94" r:id="rId104"/>
    <sheet name="t 3" sheetId="95" r:id="rId105"/>
    <sheet name="t 4" sheetId="96" r:id="rId106"/>
    <sheet name="t 5" sheetId="109" r:id="rId107"/>
    <sheet name="t 6" sheetId="98" r:id="rId108"/>
    <sheet name="t 7" sheetId="99" r:id="rId109"/>
    <sheet name="t 8" sheetId="110" r:id="rId110"/>
    <sheet name="t 9" sheetId="101" r:id="rId111"/>
    <sheet name="t 10" sheetId="102" r:id="rId112"/>
    <sheet name="ta.1" sheetId="329" r:id="rId113"/>
    <sheet name="ta.2" sheetId="330" r:id="rId114"/>
    <sheet name="ta.4" sheetId="331" r:id="rId115"/>
    <sheet name="ta.5" sheetId="332" r:id="rId116"/>
    <sheet name="ta.6" sheetId="333" r:id="rId117"/>
    <sheet name="ta.7" sheetId="334" r:id="rId118"/>
    <sheet name="ta.8" sheetId="335" r:id="rId119"/>
    <sheet name="ta.9" sheetId="336" r:id="rId120"/>
    <sheet name="ta.10" sheetId="337" r:id="rId121"/>
    <sheet name="Pokhara Regn" sheetId="112" r:id="rId122"/>
    <sheet name="t1" sheetId="185" r:id="rId123"/>
    <sheet name="t2" sheetId="244" r:id="rId124"/>
    <sheet name="t3" sheetId="245" r:id="rId125"/>
    <sheet name="t4" sheetId="246" r:id="rId126"/>
    <sheet name="t5" sheetId="247" r:id="rId127"/>
    <sheet name="t6" sheetId="248" r:id="rId128"/>
    <sheet name="t7" sheetId="249" r:id="rId129"/>
    <sheet name="t8" sheetId="250" r:id="rId130"/>
    <sheet name="t9" sheetId="251" r:id="rId131"/>
    <sheet name="t10" sheetId="252" r:id="rId132"/>
    <sheet name="t-1" sheetId="339" r:id="rId133"/>
    <sheet name="t-2" sheetId="340" r:id="rId134"/>
    <sheet name="t-4" sheetId="341" r:id="rId135"/>
    <sheet name="t-5" sheetId="342" r:id="rId136"/>
    <sheet name="t-6 (2)" sheetId="343" r:id="rId137"/>
    <sheet name="t-7 (2)" sheetId="344" r:id="rId138"/>
    <sheet name="t-8 (2)" sheetId="345" r:id="rId139"/>
    <sheet name="t-9 (2)" sheetId="346" r:id="rId140"/>
    <sheet name="t-10 (2)" sheetId="347" r:id="rId141"/>
    <sheet name="Siddharthannagar_Regn" sheetId="113" r:id="rId142"/>
    <sheet name="ta1" sheetId="114" r:id="rId143"/>
    <sheet name=".ta2" sheetId="115" r:id="rId144"/>
    <sheet name=".ta3" sheetId="116" r:id="rId145"/>
    <sheet name=".ta4" sheetId="117" r:id="rId146"/>
    <sheet name=".ta5" sheetId="259" r:id="rId147"/>
    <sheet name=".ta6" sheetId="253" r:id="rId148"/>
    <sheet name=".ta7" sheetId="254" r:id="rId149"/>
    <sheet name=".ta8" sheetId="255" r:id="rId150"/>
    <sheet name=".ta9" sheetId="256" r:id="rId151"/>
    <sheet name=".ta10" sheetId="257" r:id="rId152"/>
    <sheet name=",t1" sheetId="349" r:id="rId153"/>
    <sheet name=",t2" sheetId="350" r:id="rId154"/>
    <sheet name=",t4" sheetId="351" r:id="rId155"/>
    <sheet name=",t5" sheetId="352" r:id="rId156"/>
    <sheet name=",t6" sheetId="353" r:id="rId157"/>
    <sheet name=",t7" sheetId="354" r:id="rId158"/>
    <sheet name=",t8" sheetId="355" r:id="rId159"/>
    <sheet name=",t9" sheetId="356" r:id="rId160"/>
    <sheet name=",t10" sheetId="357" r:id="rId161"/>
    <sheet name="Nepalgunj_Regn" sheetId="141" r:id="rId162"/>
    <sheet name="T_1" sheetId="260" r:id="rId163"/>
    <sheet name="T_2" sheetId="261" r:id="rId164"/>
    <sheet name="T_3" sheetId="262" r:id="rId165"/>
    <sheet name="T_4" sheetId="263" r:id="rId166"/>
    <sheet name="T_5" sheetId="264" r:id="rId167"/>
    <sheet name="T-6" sheetId="265" r:id="rId168"/>
    <sheet name="T-7" sheetId="266" r:id="rId169"/>
    <sheet name="T-8" sheetId="267" r:id="rId170"/>
    <sheet name="T-9" sheetId="268" r:id="rId171"/>
    <sheet name="t-10" sheetId="269" r:id="rId172"/>
    <sheet name="1" sheetId="359" r:id="rId173"/>
    <sheet name="2" sheetId="360" r:id="rId174"/>
    <sheet name="4" sheetId="361" r:id="rId175"/>
    <sheet name="5" sheetId="362" r:id="rId176"/>
    <sheet name="6" sheetId="363" r:id="rId177"/>
    <sheet name="7" sheetId="364" r:id="rId178"/>
    <sheet name="8" sheetId="365" r:id="rId179"/>
    <sheet name="9" sheetId="366" r:id="rId180"/>
    <sheet name="10" sheetId="367" r:id="rId181"/>
    <sheet name="Dhangadi_Regn" sheetId="159" r:id="rId182"/>
    <sheet name="TAB1" sheetId="160" r:id="rId183"/>
    <sheet name="TAB2" sheetId="161" r:id="rId184"/>
    <sheet name="TAB3" sheetId="162" r:id="rId185"/>
    <sheet name="TAB4" sheetId="163" r:id="rId186"/>
    <sheet name="TAB5" sheetId="174" r:id="rId187"/>
    <sheet name="TAB6" sheetId="165" r:id="rId188"/>
    <sheet name="TAB7" sheetId="211" r:id="rId189"/>
    <sheet name="TAB8" sheetId="175" r:id="rId190"/>
    <sheet name="TAB9" sheetId="168" r:id="rId191"/>
    <sheet name="TAB10" sheetId="169" r:id="rId192"/>
    <sheet name=".1" sheetId="369" r:id="rId193"/>
    <sheet name=".2" sheetId="370" r:id="rId194"/>
    <sheet name=".4" sheetId="371" r:id="rId195"/>
    <sheet name=".5" sheetId="372" r:id="rId196"/>
    <sheet name=".6" sheetId="373" r:id="rId197"/>
    <sheet name=".7" sheetId="374" r:id="rId198"/>
    <sheet name=".8" sheetId="375" r:id="rId199"/>
    <sheet name=".9" sheetId="376" r:id="rId200"/>
    <sheet name=".10" sheetId="377" r:id="rId201"/>
  </sheets>
  <externalReferences>
    <externalReference r:id="rId202"/>
    <externalReference r:id="rId203"/>
    <externalReference r:id="rId204"/>
    <externalReference r:id="rId205"/>
    <externalReference r:id="rId206"/>
    <externalReference r:id="rId207"/>
    <externalReference r:id="rId208"/>
  </externalReferences>
  <definedNames>
    <definedName name="bfis" localSheetId="151">#REF!</definedName>
    <definedName name="bfis" localSheetId="146">#REF!</definedName>
    <definedName name="bfis" localSheetId="147">#REF!</definedName>
    <definedName name="bfis" localSheetId="148">#REF!</definedName>
    <definedName name="bfis" localSheetId="149">#REF!</definedName>
    <definedName name="bfis" localSheetId="150">#REF!</definedName>
    <definedName name="bfis" localSheetId="162">#REF!</definedName>
    <definedName name="bfis" localSheetId="163">#REF!</definedName>
    <definedName name="bfis" localSheetId="164">#REF!</definedName>
    <definedName name="bfis" localSheetId="165">#REF!</definedName>
    <definedName name="bfis" localSheetId="166">#REF!</definedName>
    <definedName name="bfis" localSheetId="171">#REF!</definedName>
    <definedName name="bfis" localSheetId="167">#REF!</definedName>
    <definedName name="bfis" localSheetId="168">#REF!</definedName>
    <definedName name="bfis" localSheetId="169">#REF!</definedName>
    <definedName name="bfis" localSheetId="170">#REF!</definedName>
    <definedName name="bfis" localSheetId="82">#REF!</definedName>
    <definedName name="bfis">#REF!</definedName>
    <definedName name="cam" localSheetId="162">#REF!</definedName>
    <definedName name="cam" localSheetId="82">#REF!</definedName>
    <definedName name="cam">#REF!</definedName>
    <definedName name="cn" localSheetId="162">#REF!</definedName>
    <definedName name="cn" localSheetId="82">#REF!</definedName>
    <definedName name="cn">#REF!</definedName>
    <definedName name="dist" localSheetId="162">#REF!</definedName>
    <definedName name="dist" localSheetId="82">#REF!</definedName>
    <definedName name="dist">#REF!</definedName>
    <definedName name="fam" localSheetId="162">#REF!</definedName>
    <definedName name="fam" localSheetId="82">#REF!</definedName>
    <definedName name="fam">#REF!</definedName>
    <definedName name="fn" localSheetId="162">#REF!</definedName>
    <definedName name="fn" localSheetId="82">#REF!</definedName>
    <definedName name="fn">#REF!</definedName>
    <definedName name="oam" localSheetId="162">#REF!</definedName>
    <definedName name="oam" localSheetId="82">#REF!</definedName>
    <definedName name="oam">#REF!</definedName>
    <definedName name="on" localSheetId="162">#REF!</definedName>
    <definedName name="on" localSheetId="82">#REF!</definedName>
    <definedName name="on">#REF!</definedName>
    <definedName name="_xlnm.Print_Area" localSheetId="152">',t1'!$A$1:$H$11</definedName>
    <definedName name="_xlnm.Print_Area" localSheetId="160">',t10'!$A$1:$I$25</definedName>
    <definedName name="_xlnm.Print_Area" localSheetId="155">',t5'!$A$1:$F$15</definedName>
    <definedName name="_xlnm.Print_Area" localSheetId="157">',t7'!$A$1:$F$11</definedName>
    <definedName name="_xlnm.Print_Area" localSheetId="159" xml:space="preserve">                                                   ',t9'!$A$1:$I$41</definedName>
    <definedName name="_xlnm.Print_Area" localSheetId="192">'.1'!$A$1:$I$12</definedName>
    <definedName name="_xlnm.Print_Area" localSheetId="200">'.10'!$A$1:$K$24</definedName>
    <definedName name="_xlnm.Print_Area" localSheetId="195">'.5'!$A$1:$F$16</definedName>
    <definedName name="_xlnm.Print_Area" localSheetId="197">'.7'!$A$1:$F$11</definedName>
    <definedName name="_xlnm.Print_Area" localSheetId="199">'.9'!$A$1:$K$41</definedName>
    <definedName name="_xlnm.Print_Area" localSheetId="151" xml:space="preserve">                                                   '.ta10'!$A$1:$U$17</definedName>
    <definedName name="_xlnm.Print_Area" localSheetId="143" xml:space="preserve">                                                                        '.ta2'!$A$1:$U$61</definedName>
    <definedName name="_xlnm.Print_Area" localSheetId="144" xml:space="preserve">                                                                                                                                      '.ta3'!$A$1:$V$52</definedName>
    <definedName name="_xlnm.Print_Area" localSheetId="145">'.ta4'!$A$1:$U$27</definedName>
    <definedName name="_xlnm.Print_Area" localSheetId="146" xml:space="preserve">                                                                                                                                                                                                              '.ta5'!$A$1:$U$45</definedName>
    <definedName name="_xlnm.Print_Area" localSheetId="147">'.ta6'!$A$1:$E$41</definedName>
    <definedName name="_xlnm.Print_Area" localSheetId="148">'.ta7'!$A$1:$W$90</definedName>
    <definedName name="_xlnm.Print_Area" localSheetId="149" xml:space="preserve">                                  '.ta8'!$A$1:$U$27</definedName>
    <definedName name="_xlnm.Print_Area" localSheetId="150" xml:space="preserve">                                                   '.ta9'!$A$1:$U$20</definedName>
    <definedName name="_xlnm.Print_Area" localSheetId="172">'1'!$A$1:$H$11</definedName>
    <definedName name="_xlnm.Print_Area" localSheetId="180">'10'!$A$1:$I$25</definedName>
    <definedName name="_xlnm.Print_Area" localSheetId="177">'7'!$A$1:$F$11</definedName>
    <definedName name="_xlnm.Print_Area" localSheetId="179" xml:space="preserve">                                                                                '9'!$A$1:$I$41</definedName>
    <definedName name="_xlnm.Print_Area" localSheetId="61">Biratnagar_Region!$A$1:$J$42</definedName>
    <definedName name="_xlnm.Print_Area" localSheetId="101">Birgunj_Regn!$A$1:$J$44</definedName>
    <definedName name="_xlnm.Print_Area" localSheetId="1">'Con Tables'!$A$1:$J$44</definedName>
    <definedName name="_xlnm.Print_Area" localSheetId="181">Dhangadi_Regn!$A$1:$J$46</definedName>
    <definedName name="_xlnm.Print_Area" localSheetId="39">Districtwise!$A$1:$J$42</definedName>
    <definedName name="_xlnm.Print_Area" localSheetId="81">Janakpur_regn!$A$1:$J$44</definedName>
    <definedName name="_xlnm.Print_Area" localSheetId="41">Kathmandu_Region!$A$1:$J$42</definedName>
    <definedName name="_xlnm.Print_Area" localSheetId="161">Nepalgunj_Regn!$A$1:$J$40</definedName>
    <definedName name="_xlnm.Print_Area" localSheetId="121">'Pokhara Regn'!$A$1:$J$45</definedName>
    <definedName name="_xlnm.Print_Area" localSheetId="3">'S1'!$A$1:$F$33</definedName>
    <definedName name="_xlnm.Print_Area" localSheetId="4">S1.1!$A$1:$U$62</definedName>
    <definedName name="_xlnm.Print_Area" localSheetId="22">'S10'!$A$1:$F$12</definedName>
    <definedName name="_xlnm.Print_Area" localSheetId="23">S10.1!$A$1:$U$19</definedName>
    <definedName name="_xlnm.Print_Area" localSheetId="5">'S2'!$A$1:$F$33</definedName>
    <definedName name="_xlnm.Print_Area" localSheetId="6">S2.1!$A$1:$U$62</definedName>
    <definedName name="_xlnm.Print_Area" localSheetId="7">'S3'!$A$1:$G$29</definedName>
    <definedName name="_xlnm.Print_Area" localSheetId="8">S3.1!$A$1:$V$54</definedName>
    <definedName name="_xlnm.Print_Area" localSheetId="9">'S4'!$A$1:$F$17</definedName>
    <definedName name="_xlnm.Print_Area" localSheetId="10">S4.1!$A$1:$U$26</definedName>
    <definedName name="_xlnm.Print_Area" localSheetId="11">'S5'!$A$1:$F$27</definedName>
    <definedName name="_xlnm.Print_Area" localSheetId="12">S5.1!$A$1:$U$46</definedName>
    <definedName name="_xlnm.Print_Area" localSheetId="13">'S6'!$A$1:$F$43</definedName>
    <definedName name="_xlnm.Print_Area" localSheetId="14">S6.1!$A$1:$N$85</definedName>
    <definedName name="_xlnm.Print_Area" localSheetId="15">'S7'!$A$1:$J$90</definedName>
    <definedName name="_xlnm.Print_Area" localSheetId="16" xml:space="preserve">                                                                S7.1A!$A$1:$W$90</definedName>
    <definedName name="_xlnm.Print_Area" localSheetId="17">S7.1B!$A$1:$W$90</definedName>
    <definedName name="_xlnm.Print_Area" localSheetId="18">'S8'!$A$1:$F$18</definedName>
    <definedName name="_xlnm.Print_Area" localSheetId="19">S8.1!$A$1:$U$28</definedName>
    <definedName name="_xlnm.Print_Area" localSheetId="20">'S9'!$A$1:$F$14</definedName>
    <definedName name="_xlnm.Print_Area" localSheetId="21">S9.1!$A$1:$U$23</definedName>
    <definedName name="_xlnm.Print_Area" localSheetId="141">Siddharthannagar_Regn!$A$1:$J$45</definedName>
    <definedName name="_xlnm.Print_Area" localSheetId="102">'t 1'!$A$1:$P$61</definedName>
    <definedName name="_xlnm.Print_Area" localSheetId="111">'t 10'!$A$1:$P$17</definedName>
    <definedName name="_xlnm.Print_Area" localSheetId="103">'t 2'!$A$1:$P$61</definedName>
    <definedName name="_xlnm.Print_Area" localSheetId="104">'t 3'!$A$1:$Q$53</definedName>
    <definedName name="_xlnm.Print_Area" localSheetId="105">'t 4'!$A$1:$P$27</definedName>
    <definedName name="_xlnm.Print_Area" localSheetId="106">'t 5'!$A$1:$P$45</definedName>
    <definedName name="_xlnm.Print_Area" localSheetId="107">'t 6'!$A$1:$E$41</definedName>
    <definedName name="_xlnm.Print_Area" localSheetId="108">'t 7'!$A$1:$AG$90</definedName>
    <definedName name="_xlnm.Print_Area" localSheetId="109" xml:space="preserve">                                                                                                                                                            't 8'!$A$1:$P$27</definedName>
    <definedName name="_xlnm.Print_Area" localSheetId="110">'t 9'!$A$1:$P$21</definedName>
    <definedName name="_xlnm.Print_Area" localSheetId="92">t.1!$A$1:$H$12</definedName>
    <definedName name="_xlnm.Print_Area" localSheetId="100">t.10!$A$1:$I$25</definedName>
    <definedName name="_xlnm.Print_Area" localSheetId="93">t.2!$A$1:$K$15</definedName>
    <definedName name="_xlnm.Print_Area" localSheetId="97">t.7!$A$1:$F$11</definedName>
    <definedName name="_xlnm.Print_Area" localSheetId="99">t.9!$A$1:$I$42</definedName>
    <definedName name="_xlnm.Print_Area" localSheetId="162">T_1!$A$1:$U$61</definedName>
    <definedName name="_xlnm.Print_Area" localSheetId="163">T_2!$A$1:$U$61</definedName>
    <definedName name="_xlnm.Print_Area" localSheetId="164" xml:space="preserve">                                                   T_3!$A$1:$V$52</definedName>
    <definedName name="_xlnm.Print_Area" localSheetId="165">T_4!$A$1:$U$26</definedName>
    <definedName name="_xlnm.Print_Area" localSheetId="166">T_5!$A$1:$U$45</definedName>
    <definedName name="_xlnm.Print_Area" localSheetId="122">'t1'!$A$1:$Z$64</definedName>
    <definedName name="_xlnm.Print_Area" localSheetId="132">'t-1'!$A$1:$K$10</definedName>
    <definedName name="_xlnm.Print_Area" localSheetId="24">'T1 (2)'!$A$1:$J$11</definedName>
    <definedName name="_xlnm.Print_Area" localSheetId="131">'t10'!$A$1:$Z$17</definedName>
    <definedName name="_xlnm.Print_Area" localSheetId="171" xml:space="preserve">                                                   't-10'!$A$1:$U$17</definedName>
    <definedName name="_xlnm.Print_Area" localSheetId="36">'T10 (2)'!$A$1:$D$14</definedName>
    <definedName name="_xlnm.Print_Area" localSheetId="37">T10.1!$A$1:$M$25</definedName>
    <definedName name="_xlnm.Print_Area" localSheetId="38" xml:space="preserve">                             'T12'!$A$1:$D$19</definedName>
    <definedName name="_xlnm.Print_Area" localSheetId="123">'t2'!$A$1:$Z$62</definedName>
    <definedName name="_xlnm.Print_Area" localSheetId="25">'T2 (2)'!$A$1:$K$17</definedName>
    <definedName name="_xlnm.Print_Area" localSheetId="124">'t3'!$A$1:$AA$53</definedName>
    <definedName name="_xlnm.Print_Area" localSheetId="125" xml:space="preserve">                                                                                                                                                               't4'!$A$1:$Z$26</definedName>
    <definedName name="_xlnm.Print_Area" localSheetId="26">'T4 (2)'!$A$1:$G$16</definedName>
    <definedName name="_xlnm.Print_Area" localSheetId="126">'t5'!$A$1:$Z$45</definedName>
    <definedName name="_xlnm.Print_Area" localSheetId="135">'t-5'!$A$1:$F$20</definedName>
    <definedName name="_xlnm.Print_Area" localSheetId="27" xml:space="preserve">                                                                                                                                                                                                    'T5 (2)'!$A$1:$F$18</definedName>
    <definedName name="_xlnm.Print_Area" localSheetId="127">'t6'!$A$1:$E$41</definedName>
    <definedName name="_xlnm.Print_Area" localSheetId="167">'T-6'!$A$1:$E$41</definedName>
    <definedName name="_xlnm.Print_Area" localSheetId="28">'T6 (2)'!$A$1:$F$13</definedName>
    <definedName name="_xlnm.Print_Area" localSheetId="29">T6.1!$A$1:$U$20</definedName>
    <definedName name="_xlnm.Print_Area" localSheetId="128">'t7'!$A$1:$W$90</definedName>
    <definedName name="_xlnm.Print_Area" localSheetId="168">'T-7'!$A$1:$W$90</definedName>
    <definedName name="_xlnm.Print_Area" localSheetId="30">'T7 (2)'!$A$1:$F$12</definedName>
    <definedName name="_xlnm.Print_Area" localSheetId="137">'t-7 (2)'!$A$1:$F$11</definedName>
    <definedName name="_xlnm.Print_Area" localSheetId="129">'t8'!$A$1:$Z$27</definedName>
    <definedName name="_xlnm.Print_Area" localSheetId="169" xml:space="preserve">                                  'T-8'!$A$1:$U$28</definedName>
    <definedName name="_xlnm.Print_Area" localSheetId="32">'T8 (2)'!$A$1:$D$15</definedName>
    <definedName name="_xlnm.Print_Area" localSheetId="33">T8.1!$A$1:$M$27</definedName>
    <definedName name="_xlnm.Print_Area" localSheetId="130">'t9'!$A$1:$Z$21</definedName>
    <definedName name="_xlnm.Print_Area" localSheetId="170" xml:space="preserve">                                                   'T-9'!$A$1:$U$20</definedName>
    <definedName name="_xlnm.Print_Area" localSheetId="34">'T9 (2)'!$A$1:$D$24</definedName>
    <definedName name="_xlnm.Print_Area" localSheetId="35" xml:space="preserve">                            T9.1!$A$1:$M$42</definedName>
    <definedName name="_xlnm.Print_Area" localSheetId="62" xml:space="preserve">                                                                                                                                           'Ta 1'!$A$1:$Z$61</definedName>
    <definedName name="_xlnm.Print_Area" localSheetId="71" xml:space="preserve">                                                                                                 'Ta 10'!$A$1:$Z$17</definedName>
    <definedName name="_xlnm.Print_Area" localSheetId="63" xml:space="preserve">                                                                                                                                                                                                               'Ta 2'!$A$1:$Z$61</definedName>
    <definedName name="_xlnm.Print_Area" localSheetId="64" xml:space="preserve">                                                                     'Ta 3'!$A$1:$AA$52</definedName>
    <definedName name="_xlnm.Print_Area" localSheetId="65" xml:space="preserve">                                                                                                                                                               'Ta 4'!$A$1:$Z$26</definedName>
    <definedName name="_xlnm.Print_Area" localSheetId="66">'Ta 5'!$A$1:$Z$45</definedName>
    <definedName name="_xlnm.Print_Area" localSheetId="67">'Ta 6'!$A$1:$E$42</definedName>
    <definedName name="_xlnm.Print_Area" localSheetId="68">'Ta 7'!$A$1:$AB$90</definedName>
    <definedName name="_xlnm.Print_Area" localSheetId="69">'Ta 8'!$A$1:$Z$27</definedName>
    <definedName name="_xlnm.Print_Area" localSheetId="70" xml:space="preserve">                                                                     'Ta 9'!$A$1:$Z$20</definedName>
    <definedName name="_xlnm.Print_Area" localSheetId="112">ta.1!$A$1:$G$12</definedName>
    <definedName name="_xlnm.Print_Area" localSheetId="120">ta.10!$A$1:$I$25</definedName>
    <definedName name="_xlnm.Print_Area" localSheetId="114">ta.4!$A$1:$G$12</definedName>
    <definedName name="_xlnm.Print_Area" localSheetId="117">ta.7!$A$1:$F$11</definedName>
    <definedName name="_xlnm.Print_Area" localSheetId="118">ta.8!$A$1:$J$20</definedName>
    <definedName name="_xlnm.Print_Area" localSheetId="119">ta.9!$A$1:$I$42</definedName>
    <definedName name="_xlnm.Print_Area" localSheetId="142">'ta1'!$A$1:$U$61</definedName>
    <definedName name="_xlnm.Print_Area" localSheetId="82">'Ta1 '!$A$1:$U$62</definedName>
    <definedName name="_xlnm.Print_Area" localSheetId="52" xml:space="preserve">                                                                                                               'ta1 (2)'!$A$1:$K$11</definedName>
    <definedName name="_xlnm.Print_Area" localSheetId="91">'Ta10'!$A$1:$U$18</definedName>
    <definedName name="_xlnm.Print_Area" localSheetId="60">'ta10 (2)'!$A$1:$M$25</definedName>
    <definedName name="_xlnm.Print_Area" localSheetId="83" xml:space="preserve">                                                                                                                                                              'Ta2'!$A$1:$U$62</definedName>
    <definedName name="_xlnm.Print_Area" localSheetId="53">'ta2 (2)'!$A$1:$K$18</definedName>
    <definedName name="_xlnm.Print_Area" localSheetId="84">'Ta3'!$A$1:$V$53</definedName>
    <definedName name="_xlnm.Print_Area" localSheetId="85">'Ta4'!$A$1:$U$26</definedName>
    <definedName name="_xlnm.Print_Area" localSheetId="54">'ta4 (2)'!$A$1:$G$18</definedName>
    <definedName name="_xlnm.Print_Area" localSheetId="86">'Ta5'!$A$1:$U$45</definedName>
    <definedName name="_xlnm.Print_Area" localSheetId="55">'ta5 (2)'!$A$1:$F$19</definedName>
    <definedName name="_xlnm.Print_Area" localSheetId="87">'Ta6'!$A$1:$E$42</definedName>
    <definedName name="_xlnm.Print_Area" localSheetId="56">'ta6 (2)'!$A$1:$F$12</definedName>
    <definedName name="_xlnm.Print_Area" localSheetId="88">'Ta7'!$A$1:$AG$90</definedName>
    <definedName name="_xlnm.Print_Area" localSheetId="57">'ta7 (2)'!$A$1:$F$12</definedName>
    <definedName name="_xlnm.Print_Area" localSheetId="89" xml:space="preserve">                                                                                                                                                                                                              'Ta8'!$A$1:$U$27</definedName>
    <definedName name="_xlnm.Print_Area" localSheetId="59" xml:space="preserve">                                                                    'ta9 (2)'!$A$1:$M$42</definedName>
    <definedName name="_xlnm.Print_Area" localSheetId="42">'Tab 1'!$A$1:$Z$61</definedName>
    <definedName name="_xlnm.Print_Area" localSheetId="51" xml:space="preserve">                                                                                                                                                                                                                          'Tab 10'!$A$1:$Z$17</definedName>
    <definedName name="_xlnm.Print_Area" localSheetId="43">'Tab 2'!$A$1:$Z$61</definedName>
    <definedName name="_xlnm.Print_Area" localSheetId="44">'Tab 3'!$A$1:$AA$53</definedName>
    <definedName name="_xlnm.Print_Area" localSheetId="45">'Tab 4'!$A$1:$Z$26</definedName>
    <definedName name="_xlnm.Print_Area" localSheetId="46" xml:space="preserve">                                                                                                                                                              'Tab 5'!$A$1:$Z$45</definedName>
    <definedName name="_xlnm.Print_Area" localSheetId="47">'Tab 6'!$A$1:$E$41</definedName>
    <definedName name="_xlnm.Print_Area" localSheetId="48">'Tab 7'!$A$1:$AG$91</definedName>
    <definedName name="_xlnm.Print_Area" localSheetId="49">'Tab 8'!$A$1:$Z$27</definedName>
    <definedName name="_xlnm.Print_Area" localSheetId="50">'Tab 9'!$A$1:$Z$20</definedName>
    <definedName name="_xlnm.Print_Area" localSheetId="182" xml:space="preserve">                                                   'TAB1'!$A$1:$U$61</definedName>
    <definedName name="_xlnm.Print_Area" localSheetId="72">'tab1 (2)'!$A$1:$K$11</definedName>
    <definedName name="_xlnm.Print_Area" localSheetId="191" xml:space="preserve">                                                                                                      'TAB10'!$A$1:$U$17</definedName>
    <definedName name="_xlnm.Print_Area" localSheetId="183" xml:space="preserve">                                                                                                      'TAB2'!$A$1:$U$61</definedName>
    <definedName name="_xlnm.Print_Area" localSheetId="73">'tab2 (2)'!$A$1:$K$18</definedName>
    <definedName name="_xlnm.Print_Area" localSheetId="184" xml:space="preserve">                                                   'TAB3'!$A$1:$V$52</definedName>
    <definedName name="_xlnm.Print_Area" localSheetId="185" xml:space="preserve">                                                   'TAB4'!$A$1:$U$26</definedName>
    <definedName name="_xlnm.Print_Area" localSheetId="186" xml:space="preserve">                                  'TAB5'!$A$1:$U$45</definedName>
    <definedName name="_xlnm.Print_Area" localSheetId="75">'tab5 (2)'!$A$1:$F$19</definedName>
    <definedName name="_xlnm.Print_Area" localSheetId="187">'TAB6'!$A$1:$F$42</definedName>
    <definedName name="_xlnm.Print_Area" localSheetId="76">'tab6 (2)'!$A$1:$F$13</definedName>
    <definedName name="_xlnm.Print_Area" localSheetId="77">'tab7 (2)'!$A$1:$F$12</definedName>
    <definedName name="_xlnm.Print_Area" localSheetId="189">'TAB8'!$A$1:$U$27</definedName>
    <definedName name="_xlnm.Print_Area" localSheetId="190">'TAB9'!$A$1:$U$20</definedName>
    <definedName name="_xlnm.Print_Area" localSheetId="79">'tab9 (2)'!$A$1:$M$41</definedName>
    <definedName name="_xlnm.Print_Area" localSheetId="0">Tables!$A$1:$J$47</definedName>
    <definedName name="_xlnm.Print_Titles" localSheetId="148">'.ta7'!$A:$C</definedName>
    <definedName name="_xlnm.Print_Titles" localSheetId="104">'t 3'!$A:$B</definedName>
    <definedName name="_xlnm.Print_Titles" localSheetId="128">'t7'!$A:$C</definedName>
    <definedName name="_xlnm.Print_Titles" localSheetId="168">'T-7'!$A:$C</definedName>
    <definedName name="_xlnm.Print_Titles" localSheetId="63">'Ta 2'!$A:$A</definedName>
    <definedName name="_xlnm.Print_Titles" localSheetId="83">'Ta2'!$7:$32</definedName>
    <definedName name="sam" localSheetId="151">#REF!</definedName>
    <definedName name="sam" localSheetId="146">#REF!</definedName>
    <definedName name="sam" localSheetId="147">#REF!</definedName>
    <definedName name="sam" localSheetId="148">#REF!</definedName>
    <definedName name="sam" localSheetId="149">#REF!</definedName>
    <definedName name="sam" localSheetId="150">#REF!</definedName>
    <definedName name="sam" localSheetId="162">#REF!</definedName>
    <definedName name="sam" localSheetId="163">#REF!</definedName>
    <definedName name="sam" localSheetId="164">#REF!</definedName>
    <definedName name="sam" localSheetId="165">#REF!</definedName>
    <definedName name="sam" localSheetId="166">#REF!</definedName>
    <definedName name="sam" localSheetId="131">#REF!</definedName>
    <definedName name="sam" localSheetId="171">#REF!</definedName>
    <definedName name="sam" localSheetId="123">#REF!</definedName>
    <definedName name="sam" localSheetId="124">#REF!</definedName>
    <definedName name="sam" localSheetId="125">#REF!</definedName>
    <definedName name="sam" localSheetId="126">#REF!</definedName>
    <definedName name="sam" localSheetId="127">#REF!</definedName>
    <definedName name="sam" localSheetId="167">#REF!</definedName>
    <definedName name="sam" localSheetId="128">#REF!</definedName>
    <definedName name="sam" localSheetId="168">#REF!</definedName>
    <definedName name="sam" localSheetId="129">#REF!</definedName>
    <definedName name="sam" localSheetId="169">#REF!</definedName>
    <definedName name="sam" localSheetId="130">#REF!</definedName>
    <definedName name="sam" localSheetId="170">#REF!</definedName>
    <definedName name="sam" localSheetId="82">#REF!</definedName>
    <definedName name="sam">#REF!</definedName>
    <definedName name="sn" localSheetId="162">#REF!</definedName>
    <definedName name="sn" localSheetId="131">#REF!</definedName>
    <definedName name="sn" localSheetId="123">#REF!</definedName>
    <definedName name="sn" localSheetId="124">#REF!</definedName>
    <definedName name="sn" localSheetId="125">#REF!</definedName>
    <definedName name="sn" localSheetId="126">#REF!</definedName>
    <definedName name="sn" localSheetId="127">#REF!</definedName>
    <definedName name="sn" localSheetId="128">#REF!</definedName>
    <definedName name="sn" localSheetId="129">#REF!</definedName>
    <definedName name="sn" localSheetId="130">#REF!</definedName>
    <definedName name="sn" localSheetId="82">#REF!</definedName>
    <definedName name="sn">#REF!</definedName>
  </definedNames>
  <calcPr calcId="124519"/>
</workbook>
</file>

<file path=xl/calcChain.xml><?xml version="1.0" encoding="utf-8"?>
<calcChain xmlns="http://schemas.openxmlformats.org/spreadsheetml/2006/main">
  <c r="E8" i="313"/>
  <c r="F8"/>
  <c r="E9"/>
  <c r="F9"/>
  <c r="E10"/>
  <c r="F10"/>
  <c r="B11"/>
  <c r="C11"/>
  <c r="D11"/>
  <c r="E11"/>
  <c r="F11"/>
  <c r="R30" i="2" l="1"/>
  <c r="S30"/>
  <c r="Q30"/>
  <c r="E75" i="99" l="1"/>
  <c r="D75"/>
  <c r="E71"/>
  <c r="D71"/>
  <c r="F66"/>
  <c r="E66"/>
  <c r="D66"/>
  <c r="F64"/>
  <c r="E64"/>
  <c r="D64"/>
  <c r="F43"/>
  <c r="E43"/>
  <c r="D43"/>
  <c r="E24"/>
  <c r="F24"/>
  <c r="D24"/>
  <c r="E11"/>
  <c r="F11"/>
  <c r="D11"/>
  <c r="AD7" i="83"/>
  <c r="AE7"/>
  <c r="AC7"/>
  <c r="C21" i="5"/>
  <c r="D21"/>
  <c r="B21"/>
  <c r="N31" i="2"/>
  <c r="I98" i="64" l="1"/>
  <c r="N19" i="101" l="1"/>
  <c r="N18"/>
  <c r="M18"/>
  <c r="M19"/>
  <c r="L19"/>
  <c r="L18"/>
  <c r="F56" i="99"/>
  <c r="E56"/>
  <c r="D56"/>
  <c r="F76"/>
  <c r="F73"/>
  <c r="F72"/>
  <c r="F30"/>
  <c r="E30"/>
  <c r="D30"/>
  <c r="F28"/>
  <c r="E28"/>
  <c r="D28"/>
  <c r="F71" l="1"/>
  <c r="F75"/>
  <c r="P18" i="101"/>
  <c r="O19"/>
  <c r="P19"/>
  <c r="O18"/>
  <c r="N30" i="2"/>
  <c r="M30"/>
  <c r="L30"/>
  <c r="N29"/>
  <c r="M29"/>
  <c r="L29"/>
  <c r="N28"/>
  <c r="M28"/>
  <c r="N27"/>
  <c r="M27"/>
  <c r="L27"/>
  <c r="N26"/>
  <c r="L26"/>
  <c r="N25"/>
  <c r="M25"/>
  <c r="L25"/>
  <c r="N24"/>
  <c r="M24"/>
  <c r="L24"/>
  <c r="M26" l="1"/>
  <c r="T32" i="115" l="1"/>
  <c r="U32"/>
  <c r="F32"/>
  <c r="L28" i="2" l="1"/>
  <c r="L23" l="1"/>
  <c r="M23"/>
  <c r="N23"/>
  <c r="F19" i="101" l="1"/>
  <c r="E19"/>
  <c r="F18"/>
  <c r="E18"/>
  <c r="D17"/>
  <c r="C17"/>
  <c r="B17"/>
  <c r="K16"/>
  <c r="J16"/>
  <c r="F16"/>
  <c r="E16"/>
  <c r="K15"/>
  <c r="J15"/>
  <c r="F15"/>
  <c r="E15"/>
  <c r="F10"/>
  <c r="E10"/>
  <c r="F9"/>
  <c r="E9"/>
  <c r="D8"/>
  <c r="C8"/>
  <c r="B8"/>
  <c r="F7"/>
  <c r="E7"/>
  <c r="F6"/>
  <c r="E6"/>
  <c r="N17" l="1"/>
  <c r="L17"/>
  <c r="M17"/>
  <c r="E17"/>
  <c r="F8"/>
  <c r="F17"/>
  <c r="E8"/>
  <c r="B35" i="94"/>
  <c r="C35"/>
  <c r="D35"/>
  <c r="G35"/>
  <c r="H35"/>
  <c r="I35"/>
  <c r="L35"/>
  <c r="M35"/>
  <c r="N35"/>
  <c r="R29" i="2"/>
  <c r="S29"/>
  <c r="O17" i="101" l="1"/>
  <c r="P17"/>
  <c r="G15" i="377" l="1"/>
  <c r="F15"/>
  <c r="E15"/>
  <c r="D15"/>
  <c r="C15"/>
  <c r="B15"/>
  <c r="K4"/>
  <c r="J4"/>
  <c r="I4"/>
  <c r="H4"/>
  <c r="G4"/>
  <c r="F4"/>
  <c r="E4"/>
  <c r="D4"/>
  <c r="G23" i="376"/>
  <c r="F23"/>
  <c r="E23"/>
  <c r="D23"/>
  <c r="C23"/>
  <c r="B23"/>
  <c r="K4"/>
  <c r="J4"/>
  <c r="I4"/>
  <c r="H4"/>
  <c r="F4"/>
  <c r="E4"/>
  <c r="D4"/>
  <c r="C14" i="375"/>
  <c r="B14"/>
  <c r="L9"/>
  <c r="K9"/>
  <c r="I9"/>
  <c r="H9"/>
  <c r="F9"/>
  <c r="E9"/>
  <c r="C9"/>
  <c r="B9"/>
  <c r="L4"/>
  <c r="K4"/>
  <c r="I4"/>
  <c r="H4"/>
  <c r="F4"/>
  <c r="E4"/>
  <c r="E7" i="372"/>
  <c r="D7"/>
  <c r="H6" i="370"/>
  <c r="I6"/>
  <c r="J6"/>
  <c r="K6"/>
  <c r="G6"/>
  <c r="R12" i="169"/>
  <c r="S12"/>
  <c r="Q12"/>
  <c r="M12"/>
  <c r="N12"/>
  <c r="L12"/>
  <c r="H12"/>
  <c r="I12"/>
  <c r="G12"/>
  <c r="C12"/>
  <c r="D12"/>
  <c r="B12"/>
  <c r="R5"/>
  <c r="S5"/>
  <c r="Q5"/>
  <c r="M5"/>
  <c r="N5"/>
  <c r="L5"/>
  <c r="H5"/>
  <c r="I5"/>
  <c r="G5"/>
  <c r="R14" i="168"/>
  <c r="S14"/>
  <c r="Q14"/>
  <c r="M14"/>
  <c r="N14"/>
  <c r="L14"/>
  <c r="H14"/>
  <c r="I14"/>
  <c r="G14"/>
  <c r="C14"/>
  <c r="D14"/>
  <c r="B14"/>
  <c r="R5"/>
  <c r="S5"/>
  <c r="Q5"/>
  <c r="M5"/>
  <c r="N5"/>
  <c r="L5"/>
  <c r="H5"/>
  <c r="I5"/>
  <c r="G5"/>
  <c r="R17" i="175"/>
  <c r="S17"/>
  <c r="T17"/>
  <c r="U17"/>
  <c r="Q17"/>
  <c r="M17"/>
  <c r="N17"/>
  <c r="O17"/>
  <c r="P17"/>
  <c r="L17"/>
  <c r="H17"/>
  <c r="I17"/>
  <c r="J17"/>
  <c r="K17"/>
  <c r="G17"/>
  <c r="C17"/>
  <c r="D17"/>
  <c r="E17"/>
  <c r="F17"/>
  <c r="B17"/>
  <c r="R6"/>
  <c r="S6"/>
  <c r="T6"/>
  <c r="U6"/>
  <c r="Q6"/>
  <c r="M6"/>
  <c r="N6"/>
  <c r="O6"/>
  <c r="P6"/>
  <c r="L6"/>
  <c r="H6"/>
  <c r="I6"/>
  <c r="J6"/>
  <c r="K6"/>
  <c r="G6"/>
  <c r="O6" i="211"/>
  <c r="P6"/>
  <c r="N6"/>
  <c r="J6"/>
  <c r="K6"/>
  <c r="I6"/>
  <c r="R26" i="174"/>
  <c r="S26"/>
  <c r="T26"/>
  <c r="U26"/>
  <c r="Q26"/>
  <c r="M26"/>
  <c r="N26"/>
  <c r="O26"/>
  <c r="P26"/>
  <c r="L26"/>
  <c r="H26"/>
  <c r="I26"/>
  <c r="J26"/>
  <c r="K26"/>
  <c r="G26"/>
  <c r="C26"/>
  <c r="D26"/>
  <c r="E26"/>
  <c r="F26"/>
  <c r="B26"/>
  <c r="R6"/>
  <c r="S6"/>
  <c r="T6"/>
  <c r="U6"/>
  <c r="Q6"/>
  <c r="M6"/>
  <c r="N6"/>
  <c r="O6"/>
  <c r="P6"/>
  <c r="L6"/>
  <c r="H6"/>
  <c r="I6"/>
  <c r="J6"/>
  <c r="K6"/>
  <c r="G6"/>
  <c r="R17" i="163"/>
  <c r="S17"/>
  <c r="Q17"/>
  <c r="M17"/>
  <c r="N17"/>
  <c r="L17"/>
  <c r="H17"/>
  <c r="I17"/>
  <c r="G17"/>
  <c r="C17"/>
  <c r="D17"/>
  <c r="B17"/>
  <c r="R6"/>
  <c r="S6"/>
  <c r="Q6"/>
  <c r="M6"/>
  <c r="N6"/>
  <c r="L6"/>
  <c r="H6"/>
  <c r="I6"/>
  <c r="G6"/>
  <c r="S30" i="162"/>
  <c r="T30"/>
  <c r="R30"/>
  <c r="N30"/>
  <c r="O30"/>
  <c r="M30"/>
  <c r="I30"/>
  <c r="J30"/>
  <c r="H30"/>
  <c r="D30"/>
  <c r="E30"/>
  <c r="C30"/>
  <c r="S5"/>
  <c r="T5"/>
  <c r="R5"/>
  <c r="N5"/>
  <c r="O5"/>
  <c r="M5"/>
  <c r="I5"/>
  <c r="J5"/>
  <c r="H5"/>
  <c r="R35" i="161"/>
  <c r="S35"/>
  <c r="Q35"/>
  <c r="M35"/>
  <c r="N35"/>
  <c r="L35"/>
  <c r="H35"/>
  <c r="I35"/>
  <c r="G35"/>
  <c r="C35"/>
  <c r="D35"/>
  <c r="B35"/>
  <c r="R6"/>
  <c r="S6"/>
  <c r="Q6"/>
  <c r="M6"/>
  <c r="N6"/>
  <c r="L6"/>
  <c r="R35" i="160"/>
  <c r="S35"/>
  <c r="Q35"/>
  <c r="M35"/>
  <c r="N35"/>
  <c r="L35"/>
  <c r="H35"/>
  <c r="I35"/>
  <c r="G35"/>
  <c r="C35"/>
  <c r="D35"/>
  <c r="B35"/>
  <c r="R6"/>
  <c r="S6"/>
  <c r="Q6"/>
  <c r="M6"/>
  <c r="N6"/>
  <c r="L6"/>
  <c r="H6"/>
  <c r="I6"/>
  <c r="G6"/>
  <c r="G15" i="367"/>
  <c r="F15"/>
  <c r="E15"/>
  <c r="D15"/>
  <c r="C15"/>
  <c r="B15"/>
  <c r="I4"/>
  <c r="H4"/>
  <c r="G4"/>
  <c r="F4"/>
  <c r="E4"/>
  <c r="D4"/>
  <c r="G23" i="366"/>
  <c r="F23"/>
  <c r="E23"/>
  <c r="D23"/>
  <c r="C23"/>
  <c r="B23"/>
  <c r="I4"/>
  <c r="H4"/>
  <c r="G4"/>
  <c r="F4"/>
  <c r="E4"/>
  <c r="D4"/>
  <c r="C14" i="365"/>
  <c r="B14"/>
  <c r="I9"/>
  <c r="H9"/>
  <c r="F9"/>
  <c r="E9"/>
  <c r="C9"/>
  <c r="B9"/>
  <c r="L4"/>
  <c r="K4"/>
  <c r="I4"/>
  <c r="H4"/>
  <c r="F4"/>
  <c r="E4"/>
  <c r="H6" i="360"/>
  <c r="I6"/>
  <c r="J6"/>
  <c r="K6"/>
  <c r="G6"/>
  <c r="M12" i="269"/>
  <c r="N12"/>
  <c r="L12"/>
  <c r="H12"/>
  <c r="I12"/>
  <c r="G12"/>
  <c r="C12"/>
  <c r="D12"/>
  <c r="B12"/>
  <c r="R5"/>
  <c r="S5"/>
  <c r="Q5"/>
  <c r="M5"/>
  <c r="N5"/>
  <c r="L5"/>
  <c r="H5"/>
  <c r="I5"/>
  <c r="G5"/>
  <c r="M14" i="268"/>
  <c r="N14"/>
  <c r="L14"/>
  <c r="H14"/>
  <c r="I14"/>
  <c r="G14"/>
  <c r="C14"/>
  <c r="D14"/>
  <c r="B14"/>
  <c r="R5"/>
  <c r="S5"/>
  <c r="Q5"/>
  <c r="M5"/>
  <c r="N5"/>
  <c r="L5"/>
  <c r="H5"/>
  <c r="I5"/>
  <c r="G5"/>
  <c r="M17" i="267"/>
  <c r="N17"/>
  <c r="O17"/>
  <c r="P17"/>
  <c r="L17"/>
  <c r="H17"/>
  <c r="I17"/>
  <c r="J17"/>
  <c r="K17"/>
  <c r="G17"/>
  <c r="C17"/>
  <c r="D17"/>
  <c r="E17"/>
  <c r="F17"/>
  <c r="B17"/>
  <c r="R6"/>
  <c r="S6"/>
  <c r="T6"/>
  <c r="U6"/>
  <c r="Q6"/>
  <c r="M6"/>
  <c r="N6"/>
  <c r="O6"/>
  <c r="P6"/>
  <c r="L6"/>
  <c r="H6"/>
  <c r="I6"/>
  <c r="J6"/>
  <c r="K6"/>
  <c r="G6"/>
  <c r="T6" i="266"/>
  <c r="U6"/>
  <c r="S6"/>
  <c r="O6"/>
  <c r="P6"/>
  <c r="N6"/>
  <c r="J6"/>
  <c r="K6"/>
  <c r="I6"/>
  <c r="M26" i="264"/>
  <c r="N26"/>
  <c r="O26"/>
  <c r="P26"/>
  <c r="L26"/>
  <c r="H26"/>
  <c r="I26"/>
  <c r="J26"/>
  <c r="K26"/>
  <c r="G26"/>
  <c r="C26"/>
  <c r="D26"/>
  <c r="E26"/>
  <c r="F26"/>
  <c r="B26"/>
  <c r="R6"/>
  <c r="S6"/>
  <c r="T6"/>
  <c r="U6"/>
  <c r="Q6"/>
  <c r="M6"/>
  <c r="N6"/>
  <c r="O6"/>
  <c r="P6"/>
  <c r="L6"/>
  <c r="H6"/>
  <c r="I6"/>
  <c r="J6"/>
  <c r="K6"/>
  <c r="G6"/>
  <c r="M17" i="263"/>
  <c r="N17"/>
  <c r="L17"/>
  <c r="H17"/>
  <c r="I17"/>
  <c r="G17"/>
  <c r="B17"/>
  <c r="R6"/>
  <c r="S6"/>
  <c r="Q6"/>
  <c r="M6"/>
  <c r="N6"/>
  <c r="L6"/>
  <c r="H6"/>
  <c r="I6"/>
  <c r="G6"/>
  <c r="N30" i="262"/>
  <c r="O30"/>
  <c r="M30"/>
  <c r="I30"/>
  <c r="J30"/>
  <c r="H30"/>
  <c r="D30"/>
  <c r="E30"/>
  <c r="C30"/>
  <c r="S5"/>
  <c r="T5"/>
  <c r="R5"/>
  <c r="N5"/>
  <c r="O5"/>
  <c r="M5"/>
  <c r="I5"/>
  <c r="J5"/>
  <c r="H5"/>
  <c r="M35" i="261"/>
  <c r="N35"/>
  <c r="L35"/>
  <c r="H35"/>
  <c r="I35"/>
  <c r="G35"/>
  <c r="C35"/>
  <c r="D35"/>
  <c r="B35"/>
  <c r="R6"/>
  <c r="S6"/>
  <c r="Q6"/>
  <c r="M6"/>
  <c r="N6"/>
  <c r="L6"/>
  <c r="H6"/>
  <c r="I6"/>
  <c r="G6"/>
  <c r="M35" i="260"/>
  <c r="N35"/>
  <c r="L35"/>
  <c r="H35"/>
  <c r="I35"/>
  <c r="G35"/>
  <c r="C35"/>
  <c r="D35"/>
  <c r="B35"/>
  <c r="R6"/>
  <c r="S6"/>
  <c r="Q6"/>
  <c r="M6"/>
  <c r="N6"/>
  <c r="L6"/>
  <c r="G15" i="357" l="1"/>
  <c r="F15"/>
  <c r="E15"/>
  <c r="D15"/>
  <c r="C15"/>
  <c r="B15"/>
  <c r="I4"/>
  <c r="H4"/>
  <c r="G4"/>
  <c r="F4"/>
  <c r="E4"/>
  <c r="D4"/>
  <c r="G23" i="356"/>
  <c r="F23"/>
  <c r="E23"/>
  <c r="D23"/>
  <c r="C23"/>
  <c r="B23"/>
  <c r="I4"/>
  <c r="H4"/>
  <c r="G4"/>
  <c r="F4"/>
  <c r="E4"/>
  <c r="D4"/>
  <c r="C14" i="355"/>
  <c r="B14"/>
  <c r="I9"/>
  <c r="H9"/>
  <c r="F9"/>
  <c r="E9"/>
  <c r="C9"/>
  <c r="B9"/>
  <c r="L4"/>
  <c r="K4"/>
  <c r="I4"/>
  <c r="H4"/>
  <c r="F4"/>
  <c r="E4"/>
  <c r="E6" i="352"/>
  <c r="D6"/>
  <c r="H6" i="350"/>
  <c r="I6"/>
  <c r="J6"/>
  <c r="K6"/>
  <c r="G6"/>
  <c r="M12" i="257"/>
  <c r="N12"/>
  <c r="L12"/>
  <c r="H12"/>
  <c r="I12"/>
  <c r="G12"/>
  <c r="C12"/>
  <c r="D12"/>
  <c r="B12"/>
  <c r="M5"/>
  <c r="N5"/>
  <c r="L5"/>
  <c r="H5"/>
  <c r="I5"/>
  <c r="G5"/>
  <c r="R5"/>
  <c r="S5"/>
  <c r="Q5"/>
  <c r="M14" i="256"/>
  <c r="N14"/>
  <c r="L14"/>
  <c r="C14"/>
  <c r="H14" s="1"/>
  <c r="D14"/>
  <c r="I14" s="1"/>
  <c r="B14"/>
  <c r="G14" s="1"/>
  <c r="R5"/>
  <c r="S5"/>
  <c r="Q5"/>
  <c r="M5"/>
  <c r="N5"/>
  <c r="L5"/>
  <c r="H5"/>
  <c r="I5"/>
  <c r="G5"/>
  <c r="M17" i="255" l="1"/>
  <c r="N17"/>
  <c r="O17"/>
  <c r="P17"/>
  <c r="L17"/>
  <c r="H17"/>
  <c r="I17"/>
  <c r="J17"/>
  <c r="K17"/>
  <c r="G17"/>
  <c r="C17"/>
  <c r="D17"/>
  <c r="E17"/>
  <c r="F17"/>
  <c r="B17"/>
  <c r="R6"/>
  <c r="S6"/>
  <c r="T6"/>
  <c r="U6"/>
  <c r="Q6"/>
  <c r="M6"/>
  <c r="N6"/>
  <c r="O6"/>
  <c r="P6"/>
  <c r="L6"/>
  <c r="H6"/>
  <c r="I6"/>
  <c r="J6"/>
  <c r="K6"/>
  <c r="G6"/>
  <c r="T6" i="254"/>
  <c r="U6"/>
  <c r="S6"/>
  <c r="O6"/>
  <c r="P6"/>
  <c r="N6"/>
  <c r="J6"/>
  <c r="K6"/>
  <c r="I6"/>
  <c r="P26" i="259"/>
  <c r="O26"/>
  <c r="N26"/>
  <c r="M26"/>
  <c r="L26"/>
  <c r="K26"/>
  <c r="J26"/>
  <c r="I26"/>
  <c r="H26"/>
  <c r="G26"/>
  <c r="C26"/>
  <c r="D26"/>
  <c r="E26"/>
  <c r="F26"/>
  <c r="B26"/>
  <c r="R6"/>
  <c r="S6"/>
  <c r="T6"/>
  <c r="U6"/>
  <c r="Q6"/>
  <c r="M6"/>
  <c r="N6"/>
  <c r="O6"/>
  <c r="P6"/>
  <c r="L6"/>
  <c r="H6"/>
  <c r="I6"/>
  <c r="J6"/>
  <c r="K6"/>
  <c r="G6"/>
  <c r="M17" i="117"/>
  <c r="N17"/>
  <c r="L17"/>
  <c r="H17"/>
  <c r="I17"/>
  <c r="G17"/>
  <c r="C17"/>
  <c r="D17"/>
  <c r="B17"/>
  <c r="H6"/>
  <c r="M6" s="1"/>
  <c r="I6"/>
  <c r="N6" s="1"/>
  <c r="G6"/>
  <c r="L6" s="1"/>
  <c r="R6"/>
  <c r="S6"/>
  <c r="Q6"/>
  <c r="N30" i="116"/>
  <c r="O30"/>
  <c r="M30"/>
  <c r="I30"/>
  <c r="J30"/>
  <c r="H30"/>
  <c r="D30"/>
  <c r="E30"/>
  <c r="C30"/>
  <c r="S5"/>
  <c r="T5"/>
  <c r="R5"/>
  <c r="N5"/>
  <c r="O5"/>
  <c r="M5"/>
  <c r="I5"/>
  <c r="J5"/>
  <c r="H5"/>
  <c r="M35" i="115"/>
  <c r="N35"/>
  <c r="L35"/>
  <c r="H35"/>
  <c r="I35"/>
  <c r="G35"/>
  <c r="C35"/>
  <c r="D35"/>
  <c r="B35"/>
  <c r="R6"/>
  <c r="S6"/>
  <c r="Q6"/>
  <c r="M6"/>
  <c r="N6"/>
  <c r="L6"/>
  <c r="H6"/>
  <c r="I6"/>
  <c r="G6"/>
  <c r="M35" i="114"/>
  <c r="N35"/>
  <c r="L35"/>
  <c r="H35"/>
  <c r="I35"/>
  <c r="G35"/>
  <c r="C35"/>
  <c r="D35"/>
  <c r="B35"/>
  <c r="R6"/>
  <c r="S6"/>
  <c r="Q6"/>
  <c r="M6"/>
  <c r="N6"/>
  <c r="L6"/>
  <c r="H6"/>
  <c r="I6"/>
  <c r="G6"/>
  <c r="I15" i="347" l="1"/>
  <c r="H15"/>
  <c r="G15"/>
  <c r="F15"/>
  <c r="E15"/>
  <c r="D15"/>
  <c r="C15"/>
  <c r="B15"/>
  <c r="M4"/>
  <c r="L4"/>
  <c r="K4"/>
  <c r="J4"/>
  <c r="I4"/>
  <c r="H4"/>
  <c r="G4"/>
  <c r="F4"/>
  <c r="E4"/>
  <c r="D4"/>
  <c r="I23" i="346"/>
  <c r="H23"/>
  <c r="G23"/>
  <c r="F23"/>
  <c r="E23"/>
  <c r="D23"/>
  <c r="C23"/>
  <c r="B23"/>
  <c r="M4"/>
  <c r="L4"/>
  <c r="K4"/>
  <c r="J4"/>
  <c r="I4"/>
  <c r="H4"/>
  <c r="G4"/>
  <c r="F4"/>
  <c r="E4"/>
  <c r="D4"/>
  <c r="C14" i="345"/>
  <c r="B14"/>
  <c r="O9"/>
  <c r="N9"/>
  <c r="L9"/>
  <c r="K9"/>
  <c r="I9"/>
  <c r="H9"/>
  <c r="F9"/>
  <c r="E9"/>
  <c r="C9"/>
  <c r="B9"/>
  <c r="O4"/>
  <c r="N4"/>
  <c r="L4"/>
  <c r="K4"/>
  <c r="I4"/>
  <c r="H4"/>
  <c r="F4"/>
  <c r="E4"/>
  <c r="H6" i="340" l="1"/>
  <c r="I6"/>
  <c r="J6"/>
  <c r="K6"/>
  <c r="G6"/>
  <c r="W12" i="252" l="1"/>
  <c r="X12"/>
  <c r="V12"/>
  <c r="R12"/>
  <c r="S12"/>
  <c r="Q12"/>
  <c r="M12"/>
  <c r="N12"/>
  <c r="L12"/>
  <c r="H12"/>
  <c r="I12"/>
  <c r="G12"/>
  <c r="C12"/>
  <c r="D12"/>
  <c r="B12"/>
  <c r="W5"/>
  <c r="X5"/>
  <c r="V5"/>
  <c r="R5"/>
  <c r="S5"/>
  <c r="Q5"/>
  <c r="M5"/>
  <c r="N5"/>
  <c r="L5"/>
  <c r="H5"/>
  <c r="I5"/>
  <c r="G5"/>
  <c r="W14" i="251"/>
  <c r="X14"/>
  <c r="V14"/>
  <c r="R14"/>
  <c r="S14"/>
  <c r="Q14"/>
  <c r="M14"/>
  <c r="N14"/>
  <c r="L14"/>
  <c r="H14"/>
  <c r="I14"/>
  <c r="G14"/>
  <c r="C14"/>
  <c r="D14"/>
  <c r="B14"/>
  <c r="W5"/>
  <c r="X5"/>
  <c r="V5"/>
  <c r="R5"/>
  <c r="S5"/>
  <c r="Q5"/>
  <c r="M5"/>
  <c r="N5"/>
  <c r="L5"/>
  <c r="H5"/>
  <c r="I5"/>
  <c r="G5"/>
  <c r="W17" i="250"/>
  <c r="X17"/>
  <c r="Y17"/>
  <c r="Z17"/>
  <c r="V17"/>
  <c r="R17"/>
  <c r="S17"/>
  <c r="T17"/>
  <c r="U17"/>
  <c r="Q17"/>
  <c r="M17"/>
  <c r="N17"/>
  <c r="O17"/>
  <c r="P17"/>
  <c r="L17"/>
  <c r="H17"/>
  <c r="I17"/>
  <c r="J17"/>
  <c r="K17"/>
  <c r="G17"/>
  <c r="C17"/>
  <c r="D17"/>
  <c r="E17"/>
  <c r="F17"/>
  <c r="B17"/>
  <c r="W6"/>
  <c r="X6"/>
  <c r="Y6"/>
  <c r="Z6"/>
  <c r="V6"/>
  <c r="R6"/>
  <c r="S6"/>
  <c r="T6"/>
  <c r="U6"/>
  <c r="Q6"/>
  <c r="M6"/>
  <c r="N6"/>
  <c r="O6"/>
  <c r="P6"/>
  <c r="L6"/>
  <c r="H6"/>
  <c r="I6"/>
  <c r="J6"/>
  <c r="K6"/>
  <c r="G6"/>
  <c r="T6" i="249"/>
  <c r="U6"/>
  <c r="S6"/>
  <c r="O6"/>
  <c r="P6"/>
  <c r="N6"/>
  <c r="J6"/>
  <c r="K6"/>
  <c r="I6"/>
  <c r="W26" i="247"/>
  <c r="X26"/>
  <c r="Y26"/>
  <c r="Z26"/>
  <c r="V26"/>
  <c r="R26"/>
  <c r="S26"/>
  <c r="T26"/>
  <c r="U26"/>
  <c r="Q26"/>
  <c r="M26"/>
  <c r="N26"/>
  <c r="O26"/>
  <c r="P26"/>
  <c r="L26"/>
  <c r="H26"/>
  <c r="I26"/>
  <c r="J26"/>
  <c r="K26"/>
  <c r="G26"/>
  <c r="C26"/>
  <c r="D26"/>
  <c r="E26"/>
  <c r="F26"/>
  <c r="B26"/>
  <c r="W6"/>
  <c r="X6"/>
  <c r="Y6"/>
  <c r="Z6"/>
  <c r="V6"/>
  <c r="R6"/>
  <c r="S6"/>
  <c r="T6"/>
  <c r="U6"/>
  <c r="Q6"/>
  <c r="M6"/>
  <c r="N6"/>
  <c r="O6"/>
  <c r="P6"/>
  <c r="L6"/>
  <c r="H6"/>
  <c r="I6"/>
  <c r="J6"/>
  <c r="K6"/>
  <c r="G6"/>
  <c r="W17" i="246"/>
  <c r="X17"/>
  <c r="V17"/>
  <c r="R17"/>
  <c r="S17"/>
  <c r="Q17"/>
  <c r="M17"/>
  <c r="N17"/>
  <c r="L17"/>
  <c r="H17"/>
  <c r="I17"/>
  <c r="G17"/>
  <c r="C17"/>
  <c r="D17"/>
  <c r="B17"/>
  <c r="W6"/>
  <c r="X6"/>
  <c r="V6"/>
  <c r="R6"/>
  <c r="S6"/>
  <c r="Q6"/>
  <c r="M6"/>
  <c r="N6"/>
  <c r="L6"/>
  <c r="H6"/>
  <c r="I6"/>
  <c r="G6"/>
  <c r="X30" i="245"/>
  <c r="Y30"/>
  <c r="W30"/>
  <c r="X5"/>
  <c r="Y5"/>
  <c r="S30"/>
  <c r="T30"/>
  <c r="R30"/>
  <c r="N30"/>
  <c r="O30"/>
  <c r="M30"/>
  <c r="I30"/>
  <c r="J30"/>
  <c r="H30"/>
  <c r="D30"/>
  <c r="E30"/>
  <c r="C30"/>
  <c r="W5"/>
  <c r="S5"/>
  <c r="T5"/>
  <c r="R5"/>
  <c r="N5"/>
  <c r="O5"/>
  <c r="M5"/>
  <c r="I5"/>
  <c r="J5"/>
  <c r="H5"/>
  <c r="W35" i="244"/>
  <c r="X35"/>
  <c r="V35"/>
  <c r="R35"/>
  <c r="S35"/>
  <c r="Q35"/>
  <c r="M35"/>
  <c r="N35"/>
  <c r="L35"/>
  <c r="H35"/>
  <c r="I35"/>
  <c r="G35"/>
  <c r="C35"/>
  <c r="D35"/>
  <c r="B35"/>
  <c r="W6"/>
  <c r="X6"/>
  <c r="V6"/>
  <c r="R6"/>
  <c r="S6"/>
  <c r="Q6"/>
  <c r="M6"/>
  <c r="N6"/>
  <c r="L6"/>
  <c r="H6"/>
  <c r="I6"/>
  <c r="G6"/>
  <c r="W37" i="185" l="1"/>
  <c r="X37"/>
  <c r="V37"/>
  <c r="R37"/>
  <c r="S37"/>
  <c r="Q37"/>
  <c r="M37"/>
  <c r="N37"/>
  <c r="L37"/>
  <c r="H37"/>
  <c r="I37"/>
  <c r="G37"/>
  <c r="C37"/>
  <c r="D37"/>
  <c r="B37"/>
  <c r="W8"/>
  <c r="X8"/>
  <c r="V8"/>
  <c r="R8"/>
  <c r="S8"/>
  <c r="Q8"/>
  <c r="M8"/>
  <c r="N8"/>
  <c r="L8"/>
  <c r="H8"/>
  <c r="I8"/>
  <c r="G8"/>
  <c r="E15" i="337"/>
  <c r="D15"/>
  <c r="C15"/>
  <c r="B15"/>
  <c r="I4"/>
  <c r="H4"/>
  <c r="G4"/>
  <c r="F4"/>
  <c r="E4"/>
  <c r="D4"/>
  <c r="E23" i="336"/>
  <c r="D23"/>
  <c r="C23"/>
  <c r="B23"/>
  <c r="I4"/>
  <c r="H4"/>
  <c r="G4"/>
  <c r="F4"/>
  <c r="E4"/>
  <c r="D4"/>
  <c r="C14" i="335"/>
  <c r="B14"/>
  <c r="I9"/>
  <c r="H9"/>
  <c r="F9"/>
  <c r="E9"/>
  <c r="C9"/>
  <c r="B9"/>
  <c r="I4"/>
  <c r="H4"/>
  <c r="F4"/>
  <c r="E4"/>
  <c r="E7" i="332"/>
  <c r="D7"/>
  <c r="H6" i="330"/>
  <c r="I6"/>
  <c r="J6"/>
  <c r="K6"/>
  <c r="G6"/>
  <c r="C12" i="102"/>
  <c r="D12"/>
  <c r="B12"/>
  <c r="H12"/>
  <c r="I12"/>
  <c r="G12"/>
  <c r="M12"/>
  <c r="N12"/>
  <c r="L12"/>
  <c r="M5"/>
  <c r="N5"/>
  <c r="L5"/>
  <c r="H5"/>
  <c r="I5"/>
  <c r="G5"/>
  <c r="M14" i="101"/>
  <c r="N14"/>
  <c r="L14"/>
  <c r="H14"/>
  <c r="I14"/>
  <c r="G14"/>
  <c r="C14"/>
  <c r="D14"/>
  <c r="B14"/>
  <c r="M5"/>
  <c r="N5"/>
  <c r="L5"/>
  <c r="H5"/>
  <c r="I5"/>
  <c r="G5"/>
  <c r="M17" i="110"/>
  <c r="N17"/>
  <c r="O17"/>
  <c r="P17"/>
  <c r="L17"/>
  <c r="H17"/>
  <c r="I17"/>
  <c r="J17"/>
  <c r="K17"/>
  <c r="G17"/>
  <c r="C17"/>
  <c r="D17"/>
  <c r="E17"/>
  <c r="F17"/>
  <c r="B17"/>
  <c r="M6"/>
  <c r="N6"/>
  <c r="O6"/>
  <c r="P6"/>
  <c r="L6"/>
  <c r="H6"/>
  <c r="I6"/>
  <c r="J6"/>
  <c r="K6"/>
  <c r="G6"/>
  <c r="AD6" i="99"/>
  <c r="AE6"/>
  <c r="AC6"/>
  <c r="Y6"/>
  <c r="Z6"/>
  <c r="X6"/>
  <c r="T6"/>
  <c r="U6"/>
  <c r="S6"/>
  <c r="O6"/>
  <c r="P6"/>
  <c r="N6"/>
  <c r="J6"/>
  <c r="K6"/>
  <c r="I6"/>
  <c r="M26" i="109"/>
  <c r="N26"/>
  <c r="O26"/>
  <c r="P26"/>
  <c r="L26"/>
  <c r="H26"/>
  <c r="I26"/>
  <c r="J26"/>
  <c r="K26"/>
  <c r="G26"/>
  <c r="C26"/>
  <c r="D26"/>
  <c r="E26"/>
  <c r="F26"/>
  <c r="B26"/>
  <c r="M6"/>
  <c r="N6"/>
  <c r="O6"/>
  <c r="P6"/>
  <c r="L6"/>
  <c r="H6"/>
  <c r="I6"/>
  <c r="J6"/>
  <c r="K6"/>
  <c r="G6"/>
  <c r="M17" i="96"/>
  <c r="N17"/>
  <c r="L17"/>
  <c r="H17"/>
  <c r="I17"/>
  <c r="G17"/>
  <c r="C17"/>
  <c r="D17"/>
  <c r="B17"/>
  <c r="M6"/>
  <c r="N6"/>
  <c r="L6"/>
  <c r="H6"/>
  <c r="I6"/>
  <c r="G6"/>
  <c r="N30" i="95"/>
  <c r="O30"/>
  <c r="M30"/>
  <c r="I30"/>
  <c r="J30"/>
  <c r="H30"/>
  <c r="D30"/>
  <c r="E30"/>
  <c r="C30"/>
  <c r="N5"/>
  <c r="O5"/>
  <c r="M5"/>
  <c r="I5"/>
  <c r="J5"/>
  <c r="H5"/>
  <c r="M6" i="94"/>
  <c r="N6"/>
  <c r="L6"/>
  <c r="H6"/>
  <c r="I6"/>
  <c r="G6"/>
  <c r="M35" i="93"/>
  <c r="N35"/>
  <c r="L35"/>
  <c r="H35"/>
  <c r="I35"/>
  <c r="G35"/>
  <c r="C35"/>
  <c r="D35"/>
  <c r="B35"/>
  <c r="M6"/>
  <c r="N6"/>
  <c r="L6"/>
  <c r="H6"/>
  <c r="I6"/>
  <c r="G6"/>
  <c r="G15" i="327"/>
  <c r="F15"/>
  <c r="E15"/>
  <c r="D15"/>
  <c r="C15"/>
  <c r="B15"/>
  <c r="I4"/>
  <c r="H4"/>
  <c r="G4"/>
  <c r="F4"/>
  <c r="E4"/>
  <c r="D4"/>
  <c r="G23" i="326"/>
  <c r="F23"/>
  <c r="E23"/>
  <c r="D23"/>
  <c r="C23"/>
  <c r="B23"/>
  <c r="I4"/>
  <c r="H4"/>
  <c r="G4"/>
  <c r="F4"/>
  <c r="E4"/>
  <c r="D4"/>
  <c r="C14" i="325" l="1"/>
  <c r="B14"/>
  <c r="I9"/>
  <c r="H9"/>
  <c r="F9"/>
  <c r="E9"/>
  <c r="C9"/>
  <c r="B9"/>
  <c r="L4"/>
  <c r="K4"/>
  <c r="I4"/>
  <c r="H4"/>
  <c r="F4"/>
  <c r="E4"/>
  <c r="E7" i="322"/>
  <c r="D7"/>
  <c r="H6" i="320"/>
  <c r="I6"/>
  <c r="J6"/>
  <c r="K6"/>
  <c r="G6"/>
  <c r="M12" i="85"/>
  <c r="N12"/>
  <c r="L12"/>
  <c r="H12"/>
  <c r="I12"/>
  <c r="G12"/>
  <c r="C12"/>
  <c r="D12"/>
  <c r="B12"/>
  <c r="R5"/>
  <c r="S5"/>
  <c r="Q5"/>
  <c r="M5"/>
  <c r="N5"/>
  <c r="L5"/>
  <c r="H5"/>
  <c r="I5"/>
  <c r="G5"/>
  <c r="M17" i="91"/>
  <c r="N17"/>
  <c r="O17"/>
  <c r="P17"/>
  <c r="L17"/>
  <c r="H17"/>
  <c r="I17"/>
  <c r="J17"/>
  <c r="K17"/>
  <c r="G17"/>
  <c r="C17"/>
  <c r="D17"/>
  <c r="E17"/>
  <c r="F17"/>
  <c r="B17"/>
  <c r="R6"/>
  <c r="S6"/>
  <c r="T6"/>
  <c r="U6"/>
  <c r="Q6"/>
  <c r="M6"/>
  <c r="N6"/>
  <c r="O6"/>
  <c r="P6"/>
  <c r="L6"/>
  <c r="H6"/>
  <c r="I6"/>
  <c r="J6"/>
  <c r="K6"/>
  <c r="G6"/>
  <c r="AD6" i="83"/>
  <c r="AE6"/>
  <c r="AC6"/>
  <c r="Y6"/>
  <c r="Z6"/>
  <c r="X6"/>
  <c r="T6"/>
  <c r="U6"/>
  <c r="S6"/>
  <c r="O6"/>
  <c r="P6"/>
  <c r="N6"/>
  <c r="J6"/>
  <c r="K6"/>
  <c r="I6"/>
  <c r="M26" i="90"/>
  <c r="N26"/>
  <c r="O26"/>
  <c r="P26"/>
  <c r="L26"/>
  <c r="H26"/>
  <c r="I26"/>
  <c r="J26"/>
  <c r="K26"/>
  <c r="G26"/>
  <c r="C26"/>
  <c r="D26"/>
  <c r="E26"/>
  <c r="F26"/>
  <c r="B26"/>
  <c r="R6"/>
  <c r="S6"/>
  <c r="T6"/>
  <c r="U6"/>
  <c r="Q6"/>
  <c r="M6"/>
  <c r="N6"/>
  <c r="O6"/>
  <c r="P6"/>
  <c r="L6"/>
  <c r="J6"/>
  <c r="K6"/>
  <c r="H6"/>
  <c r="I6"/>
  <c r="G6"/>
  <c r="M17" i="81"/>
  <c r="N17"/>
  <c r="L17"/>
  <c r="H17"/>
  <c r="I17"/>
  <c r="G17"/>
  <c r="C17"/>
  <c r="D17"/>
  <c r="B17"/>
  <c r="R6"/>
  <c r="S6"/>
  <c r="Q6"/>
  <c r="M6"/>
  <c r="N6"/>
  <c r="L6"/>
  <c r="H6"/>
  <c r="I6"/>
  <c r="G6"/>
  <c r="N30" i="80"/>
  <c r="O30"/>
  <c r="M30"/>
  <c r="I30"/>
  <c r="J30"/>
  <c r="H30"/>
  <c r="D30"/>
  <c r="E30"/>
  <c r="C30"/>
  <c r="I5"/>
  <c r="S5" s="1"/>
  <c r="J5"/>
  <c r="O5" s="1"/>
  <c r="H5"/>
  <c r="R5" s="1"/>
  <c r="M6" i="79"/>
  <c r="N6"/>
  <c r="M35"/>
  <c r="N35"/>
  <c r="L35"/>
  <c r="H35"/>
  <c r="I35"/>
  <c r="G35"/>
  <c r="C35"/>
  <c r="D35"/>
  <c r="B35"/>
  <c r="R6"/>
  <c r="S6"/>
  <c r="Q6"/>
  <c r="L6"/>
  <c r="H6"/>
  <c r="I6"/>
  <c r="G6"/>
  <c r="M35" i="243"/>
  <c r="N35"/>
  <c r="L35"/>
  <c r="H35"/>
  <c r="I35"/>
  <c r="G35"/>
  <c r="C35"/>
  <c r="D35"/>
  <c r="B35"/>
  <c r="R6"/>
  <c r="S6"/>
  <c r="Q6"/>
  <c r="M6"/>
  <c r="N6"/>
  <c r="L6"/>
  <c r="H6"/>
  <c r="I6"/>
  <c r="G6"/>
  <c r="N5" i="80" l="1"/>
  <c r="T5"/>
  <c r="M5"/>
  <c r="I15" i="317"/>
  <c r="H15"/>
  <c r="G15"/>
  <c r="F15"/>
  <c r="E15"/>
  <c r="D15"/>
  <c r="C15"/>
  <c r="B15"/>
  <c r="M4"/>
  <c r="L4"/>
  <c r="K4"/>
  <c r="J4"/>
  <c r="I4"/>
  <c r="H4"/>
  <c r="G4"/>
  <c r="F4"/>
  <c r="E4"/>
  <c r="D4"/>
  <c r="I23" i="316"/>
  <c r="H23"/>
  <c r="G23"/>
  <c r="F23"/>
  <c r="C23"/>
  <c r="E23" s="1"/>
  <c r="B23"/>
  <c r="D23" s="1"/>
  <c r="M4"/>
  <c r="L4"/>
  <c r="K4"/>
  <c r="J4"/>
  <c r="I4"/>
  <c r="H4"/>
  <c r="G4"/>
  <c r="F4"/>
  <c r="E4"/>
  <c r="D4"/>
  <c r="C14" i="315"/>
  <c r="B14"/>
  <c r="O9"/>
  <c r="N9"/>
  <c r="L9"/>
  <c r="K9"/>
  <c r="I9"/>
  <c r="H9"/>
  <c r="F9"/>
  <c r="E9"/>
  <c r="C9"/>
  <c r="B9"/>
  <c r="O4"/>
  <c r="N4"/>
  <c r="L4"/>
  <c r="K4"/>
  <c r="I4"/>
  <c r="H4"/>
  <c r="F4"/>
  <c r="E4"/>
  <c r="C6" i="314"/>
  <c r="D6"/>
  <c r="B6"/>
  <c r="E7" i="312"/>
  <c r="D7"/>
  <c r="H6" i="310"/>
  <c r="I6"/>
  <c r="J6"/>
  <c r="K6"/>
  <c r="G6"/>
  <c r="W12" i="67"/>
  <c r="X12"/>
  <c r="V12"/>
  <c r="R12"/>
  <c r="S12"/>
  <c r="Q12"/>
  <c r="M12"/>
  <c r="N12"/>
  <c r="L12"/>
  <c r="H12"/>
  <c r="I12"/>
  <c r="G12"/>
  <c r="C12"/>
  <c r="D12"/>
  <c r="B12"/>
  <c r="W5"/>
  <c r="X5"/>
  <c r="V5"/>
  <c r="R5"/>
  <c r="S5"/>
  <c r="Q5"/>
  <c r="M5"/>
  <c r="N5"/>
  <c r="L5"/>
  <c r="H5"/>
  <c r="I5"/>
  <c r="G5"/>
  <c r="W14" i="66"/>
  <c r="X14"/>
  <c r="V14"/>
  <c r="R14"/>
  <c r="S14"/>
  <c r="Q14"/>
  <c r="M14"/>
  <c r="N14"/>
  <c r="L14"/>
  <c r="H14"/>
  <c r="I14"/>
  <c r="G14"/>
  <c r="C14"/>
  <c r="D14"/>
  <c r="B14"/>
  <c r="W5"/>
  <c r="X5"/>
  <c r="V5"/>
  <c r="R5"/>
  <c r="S5"/>
  <c r="Q5"/>
  <c r="M5"/>
  <c r="N5"/>
  <c r="L5"/>
  <c r="H5"/>
  <c r="I5"/>
  <c r="G5"/>
  <c r="W17" i="75"/>
  <c r="X17"/>
  <c r="Y17"/>
  <c r="Z17"/>
  <c r="V17"/>
  <c r="R17"/>
  <c r="S17"/>
  <c r="T17"/>
  <c r="U17"/>
  <c r="Q17"/>
  <c r="M17"/>
  <c r="N17"/>
  <c r="O17"/>
  <c r="P17"/>
  <c r="L17"/>
  <c r="H17"/>
  <c r="I17"/>
  <c r="J17"/>
  <c r="K17"/>
  <c r="G17"/>
  <c r="C17"/>
  <c r="D17"/>
  <c r="E17"/>
  <c r="F17"/>
  <c r="B17"/>
  <c r="W6"/>
  <c r="X6"/>
  <c r="Y6"/>
  <c r="Z6"/>
  <c r="V6"/>
  <c r="R6"/>
  <c r="S6"/>
  <c r="T6"/>
  <c r="U6"/>
  <c r="Q6"/>
  <c r="M6"/>
  <c r="N6"/>
  <c r="O6"/>
  <c r="P6"/>
  <c r="L6"/>
  <c r="H6"/>
  <c r="I6"/>
  <c r="J6"/>
  <c r="K6"/>
  <c r="G6"/>
  <c r="Y6" i="64"/>
  <c r="Z6"/>
  <c r="X6"/>
  <c r="T6"/>
  <c r="U6"/>
  <c r="S6"/>
  <c r="O6"/>
  <c r="P6"/>
  <c r="N6"/>
  <c r="J6"/>
  <c r="K6"/>
  <c r="I6"/>
  <c r="W26" i="74"/>
  <c r="X26"/>
  <c r="Y26"/>
  <c r="Z26"/>
  <c r="V26"/>
  <c r="R26"/>
  <c r="S26"/>
  <c r="T26"/>
  <c r="U26"/>
  <c r="Q26"/>
  <c r="M26"/>
  <c r="N26"/>
  <c r="O26"/>
  <c r="P26"/>
  <c r="L26"/>
  <c r="H26"/>
  <c r="I26"/>
  <c r="J26"/>
  <c r="K26"/>
  <c r="G26"/>
  <c r="C26"/>
  <c r="D26"/>
  <c r="E26"/>
  <c r="F26"/>
  <c r="B26"/>
  <c r="W6"/>
  <c r="X6"/>
  <c r="Y6"/>
  <c r="Z6"/>
  <c r="V6"/>
  <c r="R6"/>
  <c r="S6"/>
  <c r="T6"/>
  <c r="U6"/>
  <c r="Q6"/>
  <c r="M6"/>
  <c r="N6"/>
  <c r="O6"/>
  <c r="P6"/>
  <c r="L6"/>
  <c r="H6"/>
  <c r="I6"/>
  <c r="J6"/>
  <c r="K6"/>
  <c r="G6"/>
  <c r="W17" i="61"/>
  <c r="X17"/>
  <c r="V17"/>
  <c r="R17"/>
  <c r="S17"/>
  <c r="Q17"/>
  <c r="M17"/>
  <c r="N17"/>
  <c r="L17"/>
  <c r="H17"/>
  <c r="I17"/>
  <c r="G17"/>
  <c r="C17"/>
  <c r="D17"/>
  <c r="B17"/>
  <c r="W6"/>
  <c r="X6"/>
  <c r="V6"/>
  <c r="R6"/>
  <c r="S6"/>
  <c r="Q6"/>
  <c r="M6"/>
  <c r="N6"/>
  <c r="L6"/>
  <c r="H6"/>
  <c r="I6"/>
  <c r="G6"/>
  <c r="X30" i="60"/>
  <c r="Y30"/>
  <c r="W30"/>
  <c r="X5"/>
  <c r="Y5"/>
  <c r="W5"/>
  <c r="I5"/>
  <c r="D5" s="1"/>
  <c r="J5"/>
  <c r="E5" s="1"/>
  <c r="H5"/>
  <c r="C5" s="1"/>
  <c r="S30"/>
  <c r="T30"/>
  <c r="R30"/>
  <c r="N30"/>
  <c r="O30"/>
  <c r="M30"/>
  <c r="I30"/>
  <c r="J30"/>
  <c r="H30"/>
  <c r="D30"/>
  <c r="E30"/>
  <c r="C30"/>
  <c r="S5"/>
  <c r="T5"/>
  <c r="R5"/>
  <c r="I15" i="308"/>
  <c r="H15"/>
  <c r="G15"/>
  <c r="F15"/>
  <c r="E15"/>
  <c r="D15"/>
  <c r="C15"/>
  <c r="B15"/>
  <c r="M4"/>
  <c r="L4"/>
  <c r="K4"/>
  <c r="J4"/>
  <c r="I4"/>
  <c r="H4"/>
  <c r="G4"/>
  <c r="F4"/>
  <c r="E4"/>
  <c r="D4"/>
  <c r="I23" i="307"/>
  <c r="H23"/>
  <c r="G23"/>
  <c r="F23"/>
  <c r="E23"/>
  <c r="D23"/>
  <c r="C23"/>
  <c r="B23"/>
  <c r="M4"/>
  <c r="L4"/>
  <c r="K4"/>
  <c r="J4"/>
  <c r="I4"/>
  <c r="H4"/>
  <c r="G4"/>
  <c r="F4"/>
  <c r="E4"/>
  <c r="D4"/>
  <c r="C14" i="306"/>
  <c r="B14"/>
  <c r="O9"/>
  <c r="N9"/>
  <c r="L9"/>
  <c r="K9"/>
  <c r="I9"/>
  <c r="H9"/>
  <c r="F9"/>
  <c r="E9"/>
  <c r="C9"/>
  <c r="B9"/>
  <c r="O4"/>
  <c r="N4"/>
  <c r="L4"/>
  <c r="K4"/>
  <c r="I4"/>
  <c r="H4"/>
  <c r="F4"/>
  <c r="E4"/>
  <c r="W12" i="242"/>
  <c r="X12"/>
  <c r="V12"/>
  <c r="R12"/>
  <c r="S12"/>
  <c r="Q12"/>
  <c r="M12"/>
  <c r="N12"/>
  <c r="L12"/>
  <c r="H12"/>
  <c r="I12"/>
  <c r="G12"/>
  <c r="C12"/>
  <c r="D12"/>
  <c r="B12"/>
  <c r="W5"/>
  <c r="X5"/>
  <c r="V5"/>
  <c r="R5"/>
  <c r="S5"/>
  <c r="Q5"/>
  <c r="M5"/>
  <c r="N5"/>
  <c r="L5"/>
  <c r="H5"/>
  <c r="I5"/>
  <c r="G5"/>
  <c r="W14" i="241"/>
  <c r="X14"/>
  <c r="V14"/>
  <c r="R14"/>
  <c r="S14"/>
  <c r="Q14"/>
  <c r="M14"/>
  <c r="N14"/>
  <c r="L14"/>
  <c r="H14"/>
  <c r="I14"/>
  <c r="G14"/>
  <c r="C14"/>
  <c r="D14"/>
  <c r="B14"/>
  <c r="W5"/>
  <c r="X5"/>
  <c r="V5"/>
  <c r="R5"/>
  <c r="S5"/>
  <c r="Q5"/>
  <c r="M5"/>
  <c r="N5"/>
  <c r="L5"/>
  <c r="H5"/>
  <c r="I5"/>
  <c r="G5"/>
  <c r="W17" i="272" l="1"/>
  <c r="X17"/>
  <c r="Y17"/>
  <c r="Z17"/>
  <c r="V17"/>
  <c r="R17"/>
  <c r="S17"/>
  <c r="T17"/>
  <c r="U17"/>
  <c r="Q17"/>
  <c r="M17"/>
  <c r="N17"/>
  <c r="O17"/>
  <c r="P17"/>
  <c r="L17"/>
  <c r="H17"/>
  <c r="I17"/>
  <c r="J17"/>
  <c r="K17"/>
  <c r="G17"/>
  <c r="C17"/>
  <c r="D17"/>
  <c r="E17"/>
  <c r="F17"/>
  <c r="B17"/>
  <c r="W6"/>
  <c r="X6"/>
  <c r="Y6"/>
  <c r="Z6"/>
  <c r="V6"/>
  <c r="R6"/>
  <c r="S6"/>
  <c r="T6"/>
  <c r="U6"/>
  <c r="Q6"/>
  <c r="M6"/>
  <c r="N6"/>
  <c r="O6"/>
  <c r="P6"/>
  <c r="L6"/>
  <c r="H6"/>
  <c r="I6"/>
  <c r="J6"/>
  <c r="K6"/>
  <c r="G6"/>
  <c r="AD6" i="273"/>
  <c r="AE6"/>
  <c r="AC6"/>
  <c r="Y6"/>
  <c r="Z6"/>
  <c r="X6"/>
  <c r="T6"/>
  <c r="U6"/>
  <c r="S6"/>
  <c r="O6"/>
  <c r="P6"/>
  <c r="N6"/>
  <c r="J6"/>
  <c r="K6"/>
  <c r="I6"/>
  <c r="C26" i="237"/>
  <c r="D26"/>
  <c r="E26"/>
  <c r="F26"/>
  <c r="W26"/>
  <c r="X26"/>
  <c r="Y26"/>
  <c r="Z26"/>
  <c r="R26"/>
  <c r="S26"/>
  <c r="T26"/>
  <c r="U26"/>
  <c r="M26"/>
  <c r="N26"/>
  <c r="O26"/>
  <c r="P26"/>
  <c r="H26"/>
  <c r="I26"/>
  <c r="J26"/>
  <c r="K26"/>
  <c r="V26"/>
  <c r="Q26"/>
  <c r="L26"/>
  <c r="G26"/>
  <c r="B26"/>
  <c r="W6"/>
  <c r="X6"/>
  <c r="Y6"/>
  <c r="Z6"/>
  <c r="R6"/>
  <c r="S6"/>
  <c r="T6"/>
  <c r="U6"/>
  <c r="V6"/>
  <c r="Q6"/>
  <c r="M6"/>
  <c r="N6"/>
  <c r="O6"/>
  <c r="P6"/>
  <c r="L6"/>
  <c r="H6"/>
  <c r="I6"/>
  <c r="J6"/>
  <c r="K6"/>
  <c r="G6"/>
  <c r="W6" i="236"/>
  <c r="X6"/>
  <c r="R6"/>
  <c r="S6"/>
  <c r="M6"/>
  <c r="N6"/>
  <c r="H6"/>
  <c r="I6"/>
  <c r="C17"/>
  <c r="D17"/>
  <c r="H17"/>
  <c r="I17"/>
  <c r="M17"/>
  <c r="N17"/>
  <c r="R17"/>
  <c r="S17"/>
  <c r="W17"/>
  <c r="X17"/>
  <c r="V17"/>
  <c r="Q17"/>
  <c r="L17"/>
  <c r="G17"/>
  <c r="B17"/>
  <c r="V6"/>
  <c r="Q6"/>
  <c r="L6"/>
  <c r="G6"/>
  <c r="X5" i="235"/>
  <c r="Y5"/>
  <c r="S5"/>
  <c r="T5"/>
  <c r="N5"/>
  <c r="O5"/>
  <c r="I5"/>
  <c r="J5"/>
  <c r="D30"/>
  <c r="E30"/>
  <c r="I30"/>
  <c r="J30"/>
  <c r="N30"/>
  <c r="O30"/>
  <c r="S30"/>
  <c r="T30"/>
  <c r="X30"/>
  <c r="Y30"/>
  <c r="W30"/>
  <c r="R30"/>
  <c r="M30"/>
  <c r="H30"/>
  <c r="C30"/>
  <c r="W5"/>
  <c r="R5"/>
  <c r="M5"/>
  <c r="H5"/>
  <c r="W35" i="234" l="1"/>
  <c r="X35"/>
  <c r="V35"/>
  <c r="R35"/>
  <c r="S35"/>
  <c r="Q35"/>
  <c r="M35"/>
  <c r="N35"/>
  <c r="L35"/>
  <c r="H35"/>
  <c r="I35"/>
  <c r="G35"/>
  <c r="C35"/>
  <c r="D35"/>
  <c r="B35"/>
  <c r="W6"/>
  <c r="X6"/>
  <c r="V6"/>
  <c r="R6"/>
  <c r="S6"/>
  <c r="Q6"/>
  <c r="M6"/>
  <c r="N6"/>
  <c r="L6"/>
  <c r="I6"/>
  <c r="H6"/>
  <c r="G6"/>
  <c r="M10" i="314" l="1"/>
  <c r="L10"/>
  <c r="L9"/>
  <c r="M9"/>
  <c r="M8"/>
  <c r="L8"/>
  <c r="I8" i="2" l="1"/>
  <c r="D46"/>
  <c r="S8"/>
  <c r="S9"/>
  <c r="S11"/>
  <c r="S12"/>
  <c r="S13"/>
  <c r="S15"/>
  <c r="S18"/>
  <c r="S20"/>
  <c r="N51"/>
  <c r="M38"/>
  <c r="N38"/>
  <c r="M39"/>
  <c r="L40"/>
  <c r="N40"/>
  <c r="M41"/>
  <c r="N41"/>
  <c r="L42"/>
  <c r="M42"/>
  <c r="N42"/>
  <c r="L43"/>
  <c r="M43"/>
  <c r="L44"/>
  <c r="M44"/>
  <c r="N44"/>
  <c r="L47"/>
  <c r="M47"/>
  <c r="N47"/>
  <c r="L48"/>
  <c r="N48"/>
  <c r="N49"/>
  <c r="Q38"/>
  <c r="R38"/>
  <c r="S38"/>
  <c r="Q39"/>
  <c r="R39"/>
  <c r="S39"/>
  <c r="Q40"/>
  <c r="R40"/>
  <c r="S40"/>
  <c r="Q41"/>
  <c r="R41"/>
  <c r="S41"/>
  <c r="Q42"/>
  <c r="R42"/>
  <c r="S42"/>
  <c r="Q43"/>
  <c r="R43"/>
  <c r="S43"/>
  <c r="Q44"/>
  <c r="R44"/>
  <c r="S44"/>
  <c r="Q47"/>
  <c r="R47"/>
  <c r="S47"/>
  <c r="Q48"/>
  <c r="R48"/>
  <c r="S48"/>
  <c r="Q49"/>
  <c r="R49"/>
  <c r="S49"/>
  <c r="Q37"/>
  <c r="R37"/>
  <c r="L51"/>
  <c r="N39"/>
  <c r="L49"/>
  <c r="M37"/>
  <c r="L37"/>
  <c r="I51"/>
  <c r="H51"/>
  <c r="G51"/>
  <c r="G38"/>
  <c r="H38"/>
  <c r="I38"/>
  <c r="G39"/>
  <c r="H39"/>
  <c r="I39"/>
  <c r="G40"/>
  <c r="H40"/>
  <c r="I40"/>
  <c r="H41"/>
  <c r="I41"/>
  <c r="G42"/>
  <c r="H42"/>
  <c r="I42"/>
  <c r="G43"/>
  <c r="H43"/>
  <c r="I43"/>
  <c r="G44"/>
  <c r="H44"/>
  <c r="I44"/>
  <c r="G47"/>
  <c r="H47"/>
  <c r="I47"/>
  <c r="G48"/>
  <c r="I48"/>
  <c r="G49"/>
  <c r="H49"/>
  <c r="I49"/>
  <c r="I37"/>
  <c r="H37"/>
  <c r="G37"/>
  <c r="D24" i="5"/>
  <c r="B24"/>
  <c r="B23"/>
  <c r="B19"/>
  <c r="B20"/>
  <c r="C20"/>
  <c r="D20"/>
  <c r="D18"/>
  <c r="D51" i="2"/>
  <c r="C51"/>
  <c r="B51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6"/>
  <c r="B47"/>
  <c r="C47"/>
  <c r="D47"/>
  <c r="B48"/>
  <c r="D48"/>
  <c r="B49"/>
  <c r="C49"/>
  <c r="D49"/>
  <c r="B37"/>
  <c r="B60" i="1"/>
  <c r="B54"/>
  <c r="B55"/>
  <c r="B56"/>
  <c r="B57"/>
  <c r="B58"/>
  <c r="B59"/>
  <c r="B53"/>
  <c r="B51"/>
  <c r="B38"/>
  <c r="B39"/>
  <c r="B40"/>
  <c r="B41"/>
  <c r="B42"/>
  <c r="B43"/>
  <c r="B44"/>
  <c r="D46"/>
  <c r="B47"/>
  <c r="B48"/>
  <c r="B49"/>
  <c r="B37"/>
  <c r="J10" i="3"/>
  <c r="H10"/>
  <c r="I8"/>
  <c r="J8"/>
  <c r="H8"/>
  <c r="G9" i="2"/>
  <c r="H9"/>
  <c r="I9"/>
  <c r="G10"/>
  <c r="H10"/>
  <c r="I10"/>
  <c r="G11"/>
  <c r="H11"/>
  <c r="I11"/>
  <c r="G12"/>
  <c r="I12"/>
  <c r="G13"/>
  <c r="H13"/>
  <c r="I13"/>
  <c r="G14"/>
  <c r="H14"/>
  <c r="I14"/>
  <c r="G15"/>
  <c r="H15"/>
  <c r="I15"/>
  <c r="G16"/>
  <c r="H16"/>
  <c r="I16"/>
  <c r="G17"/>
  <c r="H17"/>
  <c r="I17"/>
  <c r="G18"/>
  <c r="I18"/>
  <c r="G19"/>
  <c r="H19"/>
  <c r="I19"/>
  <c r="G20"/>
  <c r="H20"/>
  <c r="I20"/>
  <c r="G25"/>
  <c r="H25"/>
  <c r="G26"/>
  <c r="H26"/>
  <c r="I26"/>
  <c r="G27"/>
  <c r="H27"/>
  <c r="I27"/>
  <c r="G28"/>
  <c r="I28"/>
  <c r="G29"/>
  <c r="H29"/>
  <c r="I29"/>
  <c r="G30"/>
  <c r="H30"/>
  <c r="I30"/>
  <c r="G31"/>
  <c r="H31"/>
  <c r="I31"/>
  <c r="I24"/>
  <c r="G24"/>
  <c r="I22"/>
  <c r="H22"/>
  <c r="G22"/>
  <c r="G8"/>
  <c r="O8" i="3"/>
  <c r="M8"/>
  <c r="N10"/>
  <c r="O10"/>
  <c r="M10"/>
  <c r="N22" i="2"/>
  <c r="L9"/>
  <c r="M9"/>
  <c r="N9"/>
  <c r="L10"/>
  <c r="M10"/>
  <c r="N10"/>
  <c r="L11"/>
  <c r="M11"/>
  <c r="N11"/>
  <c r="L12"/>
  <c r="M12"/>
  <c r="N12"/>
  <c r="L13"/>
  <c r="M13"/>
  <c r="N13"/>
  <c r="L14"/>
  <c r="M14"/>
  <c r="N14"/>
  <c r="L15"/>
  <c r="M15"/>
  <c r="N15"/>
  <c r="L16"/>
  <c r="L17"/>
  <c r="N17"/>
  <c r="L18"/>
  <c r="M18"/>
  <c r="L19"/>
  <c r="N19"/>
  <c r="L20"/>
  <c r="M20"/>
  <c r="N20"/>
  <c r="N8"/>
  <c r="L8"/>
  <c r="B21" i="25"/>
  <c r="D21"/>
  <c r="B8"/>
  <c r="C8"/>
  <c r="D8"/>
  <c r="B9"/>
  <c r="D9"/>
  <c r="C10"/>
  <c r="D10"/>
  <c r="B11"/>
  <c r="C11"/>
  <c r="B12"/>
  <c r="D12"/>
  <c r="B13"/>
  <c r="D13"/>
  <c r="B14"/>
  <c r="C14"/>
  <c r="D14"/>
  <c r="B15"/>
  <c r="B16"/>
  <c r="C16"/>
  <c r="D16"/>
  <c r="B17"/>
  <c r="C17"/>
  <c r="D17"/>
  <c r="B18"/>
  <c r="D18"/>
  <c r="B19"/>
  <c r="C19"/>
  <c r="D19"/>
  <c r="B20"/>
  <c r="C20"/>
  <c r="C7"/>
  <c r="D7"/>
  <c r="B7"/>
  <c r="A27" i="299"/>
  <c r="A11" i="374"/>
  <c r="A10" i="373"/>
  <c r="A8" i="372"/>
  <c r="A9"/>
  <c r="A10"/>
  <c r="A11"/>
  <c r="A12"/>
  <c r="A16"/>
  <c r="A6" i="371"/>
  <c r="A7"/>
  <c r="A8"/>
  <c r="A9"/>
  <c r="A10"/>
  <c r="A15" i="370"/>
  <c r="A11" i="364"/>
  <c r="A11" i="363"/>
  <c r="A8" i="362"/>
  <c r="A9"/>
  <c r="A10"/>
  <c r="A11"/>
  <c r="A15"/>
  <c r="A6" i="361"/>
  <c r="A7"/>
  <c r="A8"/>
  <c r="A9"/>
  <c r="A14" i="360"/>
  <c r="A11" i="354"/>
  <c r="A11" i="353"/>
  <c r="A7" i="352"/>
  <c r="A8"/>
  <c r="A9"/>
  <c r="A10"/>
  <c r="A14"/>
  <c r="A5" i="351"/>
  <c r="A6"/>
  <c r="A7"/>
  <c r="A8"/>
  <c r="A14" i="350"/>
  <c r="A8" i="342"/>
  <c r="A9"/>
  <c r="A10"/>
  <c r="A11"/>
  <c r="A12"/>
  <c r="A13"/>
  <c r="A15"/>
  <c r="A14"/>
  <c r="A19"/>
  <c r="A6" i="341"/>
  <c r="A7"/>
  <c r="A8"/>
  <c r="A9"/>
  <c r="A10"/>
  <c r="A11"/>
  <c r="A12"/>
  <c r="A13"/>
  <c r="A17" i="340"/>
  <c r="B3" i="337"/>
  <c r="D3"/>
  <c r="F3"/>
  <c r="A11" i="334"/>
  <c r="A11" i="333"/>
  <c r="A8" i="332"/>
  <c r="A9"/>
  <c r="A10"/>
  <c r="A11"/>
  <c r="A12"/>
  <c r="A14"/>
  <c r="A6" i="331"/>
  <c r="A7"/>
  <c r="A8"/>
  <c r="A9"/>
  <c r="A10"/>
  <c r="A13" i="330"/>
  <c r="A11" i="323"/>
  <c r="A15" i="322"/>
  <c r="A14" i="320"/>
  <c r="A12" i="313"/>
  <c r="A18" i="312"/>
  <c r="A11" i="311"/>
  <c r="A10"/>
  <c r="A9"/>
  <c r="A8"/>
  <c r="A7"/>
  <c r="A6"/>
  <c r="F7" i="99"/>
  <c r="E7"/>
  <c r="D7"/>
  <c r="B41" i="25"/>
  <c r="C40"/>
  <c r="B40"/>
  <c r="C39"/>
  <c r="B39"/>
  <c r="C38"/>
  <c r="C37"/>
  <c r="B37"/>
  <c r="B36"/>
  <c r="C35"/>
  <c r="B35"/>
  <c r="C34"/>
  <c r="B34"/>
  <c r="C33"/>
  <c r="B33"/>
  <c r="B32"/>
  <c r="C31"/>
  <c r="C30"/>
  <c r="B30"/>
  <c r="C29"/>
  <c r="B29"/>
  <c r="C28"/>
  <c r="E40"/>
  <c r="B27"/>
  <c r="B31"/>
  <c r="C27"/>
  <c r="D31"/>
  <c r="E31"/>
  <c r="F31"/>
  <c r="D37"/>
  <c r="D39"/>
  <c r="D28"/>
  <c r="D41"/>
  <c r="D34"/>
  <c r="D35"/>
  <c r="D30"/>
  <c r="D13" i="5"/>
  <c r="B13"/>
  <c r="C12"/>
  <c r="B12"/>
  <c r="D9"/>
  <c r="B9"/>
  <c r="D7"/>
  <c r="C10" i="3"/>
  <c r="E8"/>
  <c r="C8"/>
  <c r="D31" i="2"/>
  <c r="C31"/>
  <c r="B31"/>
  <c r="D30"/>
  <c r="C30"/>
  <c r="B30"/>
  <c r="D29"/>
  <c r="D28"/>
  <c r="B28"/>
  <c r="D27"/>
  <c r="C26"/>
  <c r="C25"/>
  <c r="B25"/>
  <c r="D24"/>
  <c r="B24"/>
  <c r="D22"/>
  <c r="D20"/>
  <c r="D19"/>
  <c r="B19"/>
  <c r="D18"/>
  <c r="C18"/>
  <c r="B18"/>
  <c r="D15"/>
  <c r="C15"/>
  <c r="B15"/>
  <c r="D14"/>
  <c r="C14"/>
  <c r="B14"/>
  <c r="D13"/>
  <c r="B13"/>
  <c r="D12"/>
  <c r="C12"/>
  <c r="D11"/>
  <c r="C11"/>
  <c r="B11"/>
  <c r="D10"/>
  <c r="C10"/>
  <c r="B10"/>
  <c r="D9"/>
  <c r="C9"/>
  <c r="B9"/>
  <c r="D8"/>
  <c r="C8"/>
  <c r="B8"/>
  <c r="D31" i="1"/>
  <c r="C31"/>
  <c r="B31"/>
  <c r="C30"/>
  <c r="B30"/>
  <c r="D29"/>
  <c r="C29"/>
  <c r="B29"/>
  <c r="D28"/>
  <c r="B28"/>
  <c r="D27"/>
  <c r="C27"/>
  <c r="B27"/>
  <c r="D26"/>
  <c r="C26"/>
  <c r="B26"/>
  <c r="D25"/>
  <c r="C25"/>
  <c r="B25"/>
  <c r="D24"/>
  <c r="B24"/>
  <c r="D22"/>
  <c r="C22"/>
  <c r="B22"/>
  <c r="D20"/>
  <c r="C20"/>
  <c r="B20"/>
  <c r="D19"/>
  <c r="C19"/>
  <c r="B19"/>
  <c r="C18"/>
  <c r="B18"/>
  <c r="D15"/>
  <c r="C15"/>
  <c r="B15"/>
  <c r="D14"/>
  <c r="B14"/>
  <c r="D13"/>
  <c r="C13"/>
  <c r="B13"/>
  <c r="D12"/>
  <c r="C12"/>
  <c r="B12"/>
  <c r="C11"/>
  <c r="B11"/>
  <c r="C10"/>
  <c r="B10"/>
  <c r="D9"/>
  <c r="C9"/>
  <c r="B9"/>
  <c r="D8"/>
  <c r="C8"/>
  <c r="B8"/>
  <c r="D11" i="25"/>
  <c r="D15"/>
  <c r="C18"/>
  <c r="R10" i="3"/>
  <c r="T10"/>
  <c r="S8"/>
  <c r="R22" i="2"/>
  <c r="S22"/>
  <c r="Q24"/>
  <c r="R24"/>
  <c r="S24"/>
  <c r="Q25"/>
  <c r="R25"/>
  <c r="S25"/>
  <c r="Q26"/>
  <c r="R26"/>
  <c r="S26"/>
  <c r="Q27"/>
  <c r="S27"/>
  <c r="Q28"/>
  <c r="R28"/>
  <c r="S28"/>
  <c r="Q29"/>
  <c r="Q31"/>
  <c r="R31"/>
  <c r="S31"/>
  <c r="Q8"/>
  <c r="Q9"/>
  <c r="R9"/>
  <c r="Q10"/>
  <c r="R10"/>
  <c r="S10"/>
  <c r="Q11"/>
  <c r="R11"/>
  <c r="R12"/>
  <c r="Q13"/>
  <c r="R13"/>
  <c r="Q14"/>
  <c r="R14"/>
  <c r="Q15"/>
  <c r="R15"/>
  <c r="Q17"/>
  <c r="R17"/>
  <c r="Q18"/>
  <c r="R18"/>
  <c r="Q19"/>
  <c r="S19"/>
  <c r="Q20"/>
  <c r="R20"/>
  <c r="C20"/>
  <c r="A25" i="175"/>
  <c r="A25" i="267"/>
  <c r="A25" i="255"/>
  <c r="A62" i="244"/>
  <c r="I68"/>
  <c r="H38" i="250"/>
  <c r="F38"/>
  <c r="F40" s="1"/>
  <c r="G35"/>
  <c r="A25"/>
  <c r="A25" i="110"/>
  <c r="N16" i="101"/>
  <c r="M16"/>
  <c r="L16"/>
  <c r="N15"/>
  <c r="M15"/>
  <c r="L15"/>
  <c r="G12"/>
  <c r="B12"/>
  <c r="L3"/>
  <c r="G3"/>
  <c r="B3"/>
  <c r="G10" i="102"/>
  <c r="B10"/>
  <c r="L3"/>
  <c r="G3"/>
  <c r="B3"/>
  <c r="A61" i="94"/>
  <c r="A25" i="91"/>
  <c r="G15"/>
  <c r="B15"/>
  <c r="Q4"/>
  <c r="L4"/>
  <c r="G4"/>
  <c r="B4"/>
  <c r="A61" i="79"/>
  <c r="P27" i="2"/>
  <c r="O27"/>
  <c r="A25" i="75"/>
  <c r="I50" i="25"/>
  <c r="I60" s="1"/>
  <c r="S37" i="2"/>
  <c r="C46" i="1" l="1"/>
  <c r="B46"/>
  <c r="U8" i="3"/>
  <c r="O17" i="2"/>
  <c r="O40"/>
  <c r="T8" i="3"/>
  <c r="V8"/>
  <c r="C21" i="1"/>
  <c r="S9" i="3"/>
  <c r="B18" i="26"/>
  <c r="T39" i="2"/>
  <c r="T47"/>
  <c r="U47"/>
  <c r="U43"/>
  <c r="P51"/>
  <c r="P41"/>
  <c r="O44"/>
  <c r="M51"/>
  <c r="N50"/>
  <c r="P47"/>
  <c r="O43"/>
  <c r="M40"/>
  <c r="P39"/>
  <c r="O42"/>
  <c r="J49"/>
  <c r="G36"/>
  <c r="E47"/>
  <c r="C36"/>
  <c r="F30" i="25"/>
  <c r="F41"/>
  <c r="C42"/>
  <c r="F37"/>
  <c r="E35"/>
  <c r="F39"/>
  <c r="F28"/>
  <c r="E39"/>
  <c r="E37"/>
  <c r="P16" i="101"/>
  <c r="C21" i="26"/>
  <c r="U12" i="2"/>
  <c r="U17"/>
  <c r="U31"/>
  <c r="S17"/>
  <c r="O28"/>
  <c r="O25"/>
  <c r="P19"/>
  <c r="P11"/>
  <c r="P29"/>
  <c r="P15"/>
  <c r="H9" i="3"/>
  <c r="K10"/>
  <c r="L8"/>
  <c r="K8"/>
  <c r="E7" i="25"/>
  <c r="F19"/>
  <c r="E12" i="5"/>
  <c r="E9" i="3"/>
  <c r="C9"/>
  <c r="G8"/>
  <c r="G10"/>
  <c r="E20" i="2"/>
  <c r="E28"/>
  <c r="F12"/>
  <c r="F20"/>
  <c r="O48"/>
  <c r="M48"/>
  <c r="L41"/>
  <c r="O41"/>
  <c r="B11" i="5"/>
  <c r="B7"/>
  <c r="C22"/>
  <c r="H8" i="2"/>
  <c r="D30" i="1"/>
  <c r="C22" i="2"/>
  <c r="F22"/>
  <c r="D22" i="5"/>
  <c r="B38" i="25"/>
  <c r="B19" i="26" s="1"/>
  <c r="E38" i="25"/>
  <c r="C48" i="2"/>
  <c r="E48"/>
  <c r="H48"/>
  <c r="K48"/>
  <c r="G41"/>
  <c r="J41"/>
  <c r="N43"/>
  <c r="P43"/>
  <c r="L38"/>
  <c r="O38"/>
  <c r="S14"/>
  <c r="U14"/>
  <c r="B18" i="5"/>
  <c r="B22"/>
  <c r="F8" i="3"/>
  <c r="D32" i="25"/>
  <c r="D13" i="26" s="1"/>
  <c r="F32" i="25"/>
  <c r="M8" i="2"/>
  <c r="C50" i="1"/>
  <c r="U10" i="3"/>
  <c r="U9"/>
  <c r="E10"/>
  <c r="D8"/>
  <c r="Q12" i="2"/>
  <c r="T12"/>
  <c r="V10" i="3"/>
  <c r="S10"/>
  <c r="E8" i="2"/>
  <c r="Q7"/>
  <c r="R19"/>
  <c r="U19"/>
  <c r="R8"/>
  <c r="U8"/>
  <c r="T8"/>
  <c r="B12"/>
  <c r="E12"/>
  <c r="C13"/>
  <c r="F13"/>
  <c r="D12" i="5"/>
  <c r="M9" i="3"/>
  <c r="P22" i="2"/>
  <c r="M22"/>
  <c r="O26"/>
  <c r="B14" i="15"/>
  <c r="B21" i="26"/>
  <c r="E12" i="25"/>
  <c r="C12"/>
  <c r="P18" i="2"/>
  <c r="N18"/>
  <c r="T11"/>
  <c r="N21"/>
  <c r="T17"/>
  <c r="D11" i="5"/>
  <c r="B50" i="2"/>
  <c r="B23"/>
  <c r="P49"/>
  <c r="M49"/>
  <c r="R8" i="3"/>
  <c r="F25" i="2"/>
  <c r="B16" i="26"/>
  <c r="B28" i="25"/>
  <c r="E28"/>
  <c r="C32"/>
  <c r="E32"/>
  <c r="C36"/>
  <c r="C17" i="26" s="1"/>
  <c r="E36" i="25"/>
  <c r="H24" i="2"/>
  <c r="K24"/>
  <c r="J24"/>
  <c r="H12"/>
  <c r="J12"/>
  <c r="I10" i="3"/>
  <c r="L10"/>
  <c r="E9" i="5"/>
  <c r="L39" i="2"/>
  <c r="O39"/>
  <c r="Q51"/>
  <c r="Q50"/>
  <c r="D23" i="1"/>
  <c r="D29" i="25"/>
  <c r="F29"/>
  <c r="D33"/>
  <c r="F33"/>
  <c r="G50" i="2"/>
  <c r="C41" i="25"/>
  <c r="E41"/>
  <c r="P20" i="2"/>
  <c r="H28"/>
  <c r="J28"/>
  <c r="I25"/>
  <c r="K25"/>
  <c r="K63" i="1"/>
  <c r="T31" i="2"/>
  <c r="G21"/>
  <c r="F36" i="25"/>
  <c r="C12" i="26"/>
  <c r="N37" i="2"/>
  <c r="Y37" s="1"/>
  <c r="P37"/>
  <c r="J9" i="3"/>
  <c r="D38" i="25"/>
  <c r="F38"/>
  <c r="E33"/>
  <c r="C23" i="5"/>
  <c r="E23"/>
  <c r="D12" i="26"/>
  <c r="B50" i="1"/>
  <c r="H18" i="2"/>
  <c r="J18"/>
  <c r="F27" i="25"/>
  <c r="O19" i="2"/>
  <c r="O47"/>
  <c r="P48"/>
  <c r="D40" i="25"/>
  <c r="F40"/>
  <c r="D27"/>
  <c r="F34"/>
  <c r="F41" i="2"/>
  <c r="F51"/>
  <c r="F44"/>
  <c r="F35" i="25"/>
  <c r="E34"/>
  <c r="E30"/>
  <c r="B42"/>
  <c r="D42"/>
  <c r="C22"/>
  <c r="D36"/>
  <c r="E27"/>
  <c r="E29"/>
  <c r="B17" i="26"/>
  <c r="B20"/>
  <c r="B10"/>
  <c r="E14" i="25"/>
  <c r="F8"/>
  <c r="D22"/>
  <c r="F17"/>
  <c r="F20"/>
  <c r="E15"/>
  <c r="F13"/>
  <c r="E10"/>
  <c r="E9"/>
  <c r="E21"/>
  <c r="E31" i="2"/>
  <c r="O9" i="3"/>
  <c r="U10" i="2"/>
  <c r="R36"/>
  <c r="Q23"/>
  <c r="U22"/>
  <c r="C7" i="1"/>
  <c r="Q36" i="2"/>
  <c r="O49"/>
  <c r="O51"/>
  <c r="K40"/>
  <c r="K44"/>
  <c r="J37"/>
  <c r="B52" i="1"/>
  <c r="T20" i="2"/>
  <c r="T24"/>
  <c r="R23"/>
  <c r="O22"/>
  <c r="E19"/>
  <c r="C23"/>
  <c r="C19"/>
  <c r="F18"/>
  <c r="B21"/>
  <c r="F11"/>
  <c r="F15"/>
  <c r="E9"/>
  <c r="B21" i="1"/>
  <c r="D11"/>
  <c r="C52"/>
  <c r="C36"/>
  <c r="S36" i="2"/>
  <c r="I56" i="25"/>
  <c r="D36" i="2"/>
  <c r="F40"/>
  <c r="F42"/>
  <c r="F49"/>
  <c r="F47"/>
  <c r="D50" i="1"/>
  <c r="D36"/>
  <c r="I63" s="1"/>
  <c r="U41" i="2"/>
  <c r="U39"/>
  <c r="U49"/>
  <c r="R7"/>
  <c r="S23"/>
  <c r="T22"/>
  <c r="S7"/>
  <c r="U13"/>
  <c r="U25"/>
  <c r="U29"/>
  <c r="U27"/>
  <c r="P28"/>
  <c r="P26"/>
  <c r="P14"/>
  <c r="P12"/>
  <c r="P10"/>
  <c r="G63" i="1"/>
  <c r="K29" i="2"/>
  <c r="K28"/>
  <c r="K30"/>
  <c r="K26"/>
  <c r="I23"/>
  <c r="N36"/>
  <c r="K49"/>
  <c r="K41"/>
  <c r="K51"/>
  <c r="I50"/>
  <c r="K43"/>
  <c r="K47"/>
  <c r="K39"/>
  <c r="I36"/>
  <c r="H36"/>
  <c r="K38"/>
  <c r="K42"/>
  <c r="D23"/>
  <c r="E22"/>
  <c r="D21"/>
  <c r="D7" i="1"/>
  <c r="E63" s="1"/>
  <c r="D7" i="2"/>
  <c r="F24"/>
  <c r="F30"/>
  <c r="D18" i="1"/>
  <c r="B23"/>
  <c r="D10"/>
  <c r="C24"/>
  <c r="C28"/>
  <c r="B7"/>
  <c r="C14"/>
  <c r="C23"/>
  <c r="F31" i="2"/>
  <c r="D25"/>
  <c r="E26"/>
  <c r="B22"/>
  <c r="B20"/>
  <c r="B7"/>
  <c r="E15"/>
  <c r="E11"/>
  <c r="F10"/>
  <c r="F19"/>
  <c r="F27"/>
  <c r="F28"/>
  <c r="F29"/>
  <c r="C29"/>
  <c r="C27"/>
  <c r="C28"/>
  <c r="B26"/>
  <c r="E24"/>
  <c r="E27"/>
  <c r="E29"/>
  <c r="E30"/>
  <c r="C21"/>
  <c r="F14"/>
  <c r="F9"/>
  <c r="F8"/>
  <c r="E10"/>
  <c r="E14"/>
  <c r="E18"/>
  <c r="E13"/>
  <c r="C24"/>
  <c r="B27"/>
  <c r="B29"/>
  <c r="F26"/>
  <c r="D26"/>
  <c r="F10" i="3"/>
  <c r="D10"/>
  <c r="C13" i="5"/>
  <c r="E13"/>
  <c r="B22" i="25"/>
  <c r="C21"/>
  <c r="D20"/>
  <c r="C15"/>
  <c r="C13"/>
  <c r="B10"/>
  <c r="C9"/>
  <c r="F9"/>
  <c r="F15"/>
  <c r="F7"/>
  <c r="E20"/>
  <c r="E19"/>
  <c r="F18"/>
  <c r="E17"/>
  <c r="F16"/>
  <c r="F14"/>
  <c r="E13"/>
  <c r="F12"/>
  <c r="F11"/>
  <c r="E11"/>
  <c r="F10"/>
  <c r="E8"/>
  <c r="F21"/>
  <c r="E16"/>
  <c r="E18"/>
  <c r="K27" i="2"/>
  <c r="K31"/>
  <c r="J31"/>
  <c r="J29"/>
  <c r="J27"/>
  <c r="J25"/>
  <c r="J30"/>
  <c r="J26"/>
  <c r="J22"/>
  <c r="J16"/>
  <c r="G23"/>
  <c r="K22"/>
  <c r="H7"/>
  <c r="G7"/>
  <c r="K11"/>
  <c r="K15"/>
  <c r="K19"/>
  <c r="K9"/>
  <c r="K13"/>
  <c r="K17"/>
  <c r="K20"/>
  <c r="J19"/>
  <c r="K18"/>
  <c r="J17"/>
  <c r="K16"/>
  <c r="J15"/>
  <c r="K14"/>
  <c r="J13"/>
  <c r="K12"/>
  <c r="J11"/>
  <c r="K10"/>
  <c r="J9"/>
  <c r="K8"/>
  <c r="J20"/>
  <c r="J14"/>
  <c r="J10"/>
  <c r="O29"/>
  <c r="P25"/>
  <c r="O15"/>
  <c r="P17"/>
  <c r="P9"/>
  <c r="M19"/>
  <c r="O18"/>
  <c r="O14"/>
  <c r="P13"/>
  <c r="M17"/>
  <c r="L7"/>
  <c r="O16"/>
  <c r="L22"/>
  <c r="O12"/>
  <c r="O10"/>
  <c r="O20"/>
  <c r="O13"/>
  <c r="O11"/>
  <c r="O9"/>
  <c r="M16"/>
  <c r="P16"/>
  <c r="P8" i="3"/>
  <c r="N8"/>
  <c r="N9"/>
  <c r="Q8"/>
  <c r="Q10"/>
  <c r="P10"/>
  <c r="B9" i="15"/>
  <c r="C9" i="26"/>
  <c r="C11"/>
  <c r="H63" i="1"/>
  <c r="T26" i="2"/>
  <c r="R27"/>
  <c r="T27"/>
  <c r="Q22"/>
  <c r="R21"/>
  <c r="T18"/>
  <c r="T19"/>
  <c r="T15"/>
  <c r="U18"/>
  <c r="U24"/>
  <c r="T25"/>
  <c r="T28"/>
  <c r="S21"/>
  <c r="Q21"/>
  <c r="U28"/>
  <c r="U26"/>
  <c r="T29"/>
  <c r="U9"/>
  <c r="U15"/>
  <c r="T10"/>
  <c r="U20"/>
  <c r="T13"/>
  <c r="T14"/>
  <c r="U11"/>
  <c r="T9"/>
  <c r="B11" i="15"/>
  <c r="P15" i="101"/>
  <c r="O15"/>
  <c r="O16"/>
  <c r="B36" i="1"/>
  <c r="D52"/>
  <c r="C50" i="2"/>
  <c r="E51"/>
  <c r="D50"/>
  <c r="B36"/>
  <c r="E49"/>
  <c r="F43"/>
  <c r="F39"/>
  <c r="F48"/>
  <c r="E44"/>
  <c r="E42"/>
  <c r="E40"/>
  <c r="E38"/>
  <c r="E43"/>
  <c r="E41"/>
  <c r="E39"/>
  <c r="F38"/>
  <c r="J51"/>
  <c r="J38"/>
  <c r="J40"/>
  <c r="J42"/>
  <c r="J48"/>
  <c r="J47"/>
  <c r="J43"/>
  <c r="J39"/>
  <c r="J44"/>
  <c r="K37"/>
  <c r="P44"/>
  <c r="P42"/>
  <c r="P40"/>
  <c r="P38"/>
  <c r="M36"/>
  <c r="O37"/>
  <c r="L50"/>
  <c r="B13" i="15"/>
  <c r="D8"/>
  <c r="C15" i="26"/>
  <c r="D16"/>
  <c r="T49" i="2"/>
  <c r="T41"/>
  <c r="T44"/>
  <c r="T42"/>
  <c r="T40"/>
  <c r="U42"/>
  <c r="U48"/>
  <c r="T43"/>
  <c r="T37"/>
  <c r="T48"/>
  <c r="T38"/>
  <c r="U44"/>
  <c r="U40"/>
  <c r="U38"/>
  <c r="U37"/>
  <c r="D22" i="26"/>
  <c r="L21" i="2"/>
  <c r="E25"/>
  <c r="L36"/>
  <c r="D11" i="15"/>
  <c r="C37" i="1"/>
  <c r="D49"/>
  <c r="C48"/>
  <c r="D47"/>
  <c r="D44"/>
  <c r="C43"/>
  <c r="D42"/>
  <c r="C41"/>
  <c r="D40"/>
  <c r="C39"/>
  <c r="D38"/>
  <c r="C51"/>
  <c r="D53"/>
  <c r="C59"/>
  <c r="D58"/>
  <c r="C57"/>
  <c r="D56"/>
  <c r="C55"/>
  <c r="D54"/>
  <c r="C60"/>
  <c r="D37" i="2"/>
  <c r="F37"/>
  <c r="C46"/>
  <c r="E46"/>
  <c r="F46"/>
  <c r="E20" i="5"/>
  <c r="D19"/>
  <c r="D9" i="15" s="1"/>
  <c r="C8" i="26"/>
  <c r="D37" i="1"/>
  <c r="C49"/>
  <c r="D48"/>
  <c r="C47"/>
  <c r="C44"/>
  <c r="D43"/>
  <c r="C42"/>
  <c r="D41"/>
  <c r="C40"/>
  <c r="D39"/>
  <c r="C38"/>
  <c r="D51"/>
  <c r="C53"/>
  <c r="D59"/>
  <c r="C58"/>
  <c r="D57"/>
  <c r="C56"/>
  <c r="D55"/>
  <c r="C54"/>
  <c r="D60"/>
  <c r="C37" i="2"/>
  <c r="E37"/>
  <c r="C19" i="5"/>
  <c r="E19"/>
  <c r="D23"/>
  <c r="C24"/>
  <c r="E24"/>
  <c r="D11" i="26"/>
  <c r="C18"/>
  <c r="N16" i="2"/>
  <c r="B8" i="26"/>
  <c r="B12"/>
  <c r="C20"/>
  <c r="B13"/>
  <c r="B22"/>
  <c r="P24" i="2" l="1"/>
  <c r="P23"/>
  <c r="O24"/>
  <c r="O23"/>
  <c r="D18" i="26"/>
  <c r="D21"/>
  <c r="V9" i="3"/>
  <c r="I54" i="25"/>
  <c r="D14" i="26"/>
  <c r="D20"/>
  <c r="T36" i="2"/>
  <c r="U36"/>
  <c r="B15" i="26"/>
  <c r="E15" s="1"/>
  <c r="J50" i="2"/>
  <c r="K36"/>
  <c r="H50"/>
  <c r="E50"/>
  <c r="E36"/>
  <c r="D19" i="26"/>
  <c r="E42" i="25"/>
  <c r="I58" s="1"/>
  <c r="B9" i="26"/>
  <c r="E9" s="1"/>
  <c r="B10" i="15"/>
  <c r="D14"/>
  <c r="T9" i="3"/>
  <c r="R9"/>
  <c r="C19" i="26"/>
  <c r="E19" s="1"/>
  <c r="D8"/>
  <c r="D15"/>
  <c r="I55" i="25"/>
  <c r="Q9" i="3"/>
  <c r="P21" i="2"/>
  <c r="P8"/>
  <c r="O8"/>
  <c r="D10" i="15"/>
  <c r="K7" i="2"/>
  <c r="C10" i="26"/>
  <c r="E10" s="1"/>
  <c r="F22" i="25"/>
  <c r="B8" i="15"/>
  <c r="E23" i="2"/>
  <c r="D21" i="1"/>
  <c r="C18" i="5"/>
  <c r="E18"/>
  <c r="B14" i="26"/>
  <c r="C13" i="15"/>
  <c r="T23" i="2"/>
  <c r="D10" i="26"/>
  <c r="F42" i="25"/>
  <c r="U23" i="2"/>
  <c r="E11" i="5"/>
  <c r="C9"/>
  <c r="C10" i="15" s="1"/>
  <c r="E21" i="26"/>
  <c r="C13"/>
  <c r="F13" s="1"/>
  <c r="E22" i="5"/>
  <c r="D9" i="26"/>
  <c r="J36" i="2"/>
  <c r="J8"/>
  <c r="R50"/>
  <c r="C9" i="15"/>
  <c r="E9" s="1"/>
  <c r="D17" i="26"/>
  <c r="C22"/>
  <c r="F22" s="1"/>
  <c r="C16"/>
  <c r="E16" s="1"/>
  <c r="B11"/>
  <c r="E22" i="25"/>
  <c r="I53" s="1"/>
  <c r="I62" s="1"/>
  <c r="E12" i="26"/>
  <c r="F12"/>
  <c r="P36" i="2"/>
  <c r="T7"/>
  <c r="U7"/>
  <c r="F23"/>
  <c r="K50"/>
  <c r="T21"/>
  <c r="H21"/>
  <c r="J21"/>
  <c r="J7"/>
  <c r="F36"/>
  <c r="I7"/>
  <c r="J63" i="1"/>
  <c r="E21" i="2"/>
  <c r="F21"/>
  <c r="C7"/>
  <c r="F7"/>
  <c r="E7"/>
  <c r="F9" i="3"/>
  <c r="G9"/>
  <c r="D9"/>
  <c r="E7" i="5"/>
  <c r="C7"/>
  <c r="C14" i="26"/>
  <c r="H23" i="2"/>
  <c r="K23"/>
  <c r="J23"/>
  <c r="K21"/>
  <c r="I21"/>
  <c r="P9" i="3"/>
  <c r="C11" i="15"/>
  <c r="E11" s="1"/>
  <c r="D12"/>
  <c r="B12"/>
  <c r="U21" i="2"/>
  <c r="F50"/>
  <c r="E18" i="26"/>
  <c r="I57" i="25"/>
  <c r="E20" i="26"/>
  <c r="F18"/>
  <c r="E17"/>
  <c r="F11"/>
  <c r="R51" i="2"/>
  <c r="T51"/>
  <c r="O50"/>
  <c r="M50"/>
  <c r="P50"/>
  <c r="O36"/>
  <c r="I59" i="25"/>
  <c r="L63" i="1"/>
  <c r="I9" i="3"/>
  <c r="K9"/>
  <c r="L9"/>
  <c r="O21" i="2"/>
  <c r="M21"/>
  <c r="P7"/>
  <c r="N7"/>
  <c r="O7"/>
  <c r="M7"/>
  <c r="F63" i="1"/>
  <c r="C14" i="15"/>
  <c r="D13"/>
  <c r="E8" i="26"/>
  <c r="F20" l="1"/>
  <c r="F21"/>
  <c r="F9"/>
  <c r="F15"/>
  <c r="F8"/>
  <c r="D23"/>
  <c r="E40" i="63"/>
  <c r="F14" i="26"/>
  <c r="E10" i="15"/>
  <c r="T50" i="2"/>
  <c r="F19" i="26"/>
  <c r="E22"/>
  <c r="E13"/>
  <c r="F10"/>
  <c r="F9" i="15"/>
  <c r="F10"/>
  <c r="F17" i="26"/>
  <c r="F16"/>
  <c r="B23"/>
  <c r="E13" i="15"/>
  <c r="E14" i="26"/>
  <c r="C11" i="5"/>
  <c r="C12" i="15" s="1"/>
  <c r="C8"/>
  <c r="F8" s="1"/>
  <c r="E11" i="26"/>
  <c r="C23"/>
  <c r="F11" i="15"/>
  <c r="M63" i="1"/>
  <c r="S51" i="2"/>
  <c r="U51"/>
  <c r="F13" i="15"/>
  <c r="E14"/>
  <c r="F14"/>
  <c r="E23" i="26" l="1"/>
  <c r="E12" i="15"/>
  <c r="F12"/>
  <c r="E8"/>
  <c r="F23" i="26"/>
  <c r="S50" i="2"/>
  <c r="U50"/>
</calcChain>
</file>

<file path=xl/sharedStrings.xml><?xml version="1.0" encoding="utf-8"?>
<sst xmlns="http://schemas.openxmlformats.org/spreadsheetml/2006/main" count="17484" uniqueCount="835">
  <si>
    <t>s'n</t>
  </si>
  <si>
    <t>lhNnf ævÆ</t>
  </si>
  <si>
    <t>lhNnf æuÆ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</si>
  <si>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</si>
  <si>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</si>
  <si>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</si>
  <si>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</si>
  <si>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</si>
  <si>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</si>
  <si>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</si>
  <si>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</si>
  <si>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</si>
  <si>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</si>
  <si>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</si>
  <si>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</si>
  <si>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</si>
  <si>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 xml:space="preserve">    t/sf/L</t>
  </si>
  <si>
    <t>kmnkm"n tyf d;nf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</si>
  <si>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</si>
  <si>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</si>
  <si>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</si>
  <si>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</si>
  <si>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</si>
  <si>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d;nf</t>
  </si>
  <si>
    <t xml:space="preserve">    lrof </t>
  </si>
  <si>
    <t xml:space="preserve">    skmL </t>
  </si>
  <si>
    <t>PsfO</t>
  </si>
  <si>
    <t xml:space="preserve">  b"w</t>
  </si>
  <si>
    <t xml:space="preserve">  df;'</t>
  </si>
  <si>
    <t xml:space="preserve">     xfF;</t>
  </si>
  <si>
    <t xml:space="preserve">  pg pTkfbg</t>
  </si>
  <si>
    <t xml:space="preserve">  dx pTkfbg</t>
  </si>
  <si>
    <t xml:space="preserve">  xf8 pTkfbg</t>
  </si>
  <si>
    <t xml:space="preserve">  5fnf pTkfbg</t>
  </si>
  <si>
    <t>df5fkfngM</t>
  </si>
  <si>
    <t>jghGo</t>
  </si>
  <si>
    <t>sf7</t>
  </si>
  <si>
    <t>bfp/f</t>
  </si>
  <si>
    <t>cf}iflwhGo j:t'</t>
  </si>
  <si>
    <t>cGo pTkfbg</t>
  </si>
  <si>
    <t>d]=6g</t>
  </si>
  <si>
    <t>xhf/ uf]6f</t>
  </si>
  <si>
    <t>xhf/ ju{ ld6/</t>
  </si>
  <si>
    <t>So'ljs lkm6</t>
  </si>
  <si>
    <r>
      <t>k|d'v kz'k+IfL, df5f tyf jghGo pTkfbg</t>
    </r>
    <r>
      <rPr>
        <b/>
        <sz val="12"/>
        <rFont val="Preeti"/>
      </rPr>
      <t xml:space="preserve">  </t>
    </r>
  </si>
  <si>
    <t>cf}Bf]lus pTkfbg l:ylt</t>
  </si>
  <si>
    <t>qm=;=</t>
  </si>
  <si>
    <t>k|d'v pBf]ux¿sf] Ifdtf pkof]u</t>
  </si>
  <si>
    <t xml:space="preserve">                                                              </t>
  </si>
  <si>
    <t>pBf]u</t>
  </si>
  <si>
    <t>jg:ktL £o"</t>
  </si>
  <si>
    <t>la:s'6</t>
  </si>
  <si>
    <t>lrgL</t>
  </si>
  <si>
    <t>rfprfp</t>
  </si>
  <si>
    <t>k|zf]lwt lrof</t>
  </si>
  <si>
    <t>r'/f]6</t>
  </si>
  <si>
    <t>;'tL sk8f</t>
  </si>
  <si>
    <t>pgL un}+rf</t>
  </si>
  <si>
    <t>klZdgf</t>
  </si>
  <si>
    <t>ufd]]{G6</t>
  </si>
  <si>
    <t>sfuh</t>
  </si>
  <si>
    <t>;fa'g</t>
  </si>
  <si>
    <t>O{+6f</t>
  </si>
  <si>
    <t>l;d]G6</t>
  </si>
  <si>
    <t>kmnfdsf] /8</t>
  </si>
  <si>
    <t>lah'nLsf] tf/</t>
  </si>
  <si>
    <t>cf};t</t>
  </si>
  <si>
    <t>l;FrfO ;'ljwfdf ePsf] lj:tf/</t>
  </si>
  <si>
    <t>l;FrfOsf] k|sf/</t>
  </si>
  <si>
    <t>s'nf]</t>
  </si>
  <si>
    <t>gx/</t>
  </si>
  <si>
    <t>kf]v/L</t>
  </si>
  <si>
    <t>af]l/Í</t>
  </si>
  <si>
    <t>s'n l;Flrt If]qkmn</t>
  </si>
  <si>
    <t>jfnL÷jfnL ;]jf</t>
  </si>
  <si>
    <t>lrof</t>
  </si>
  <si>
    <t>;"lt{</t>
  </si>
  <si>
    <t>;gkf6</t>
  </si>
  <si>
    <t>cGo s[lif tyf s[lifhGo ;]jfx¿</t>
  </si>
  <si>
    <t>kz'kfng÷kz'kfng ;]jf</t>
  </si>
  <si>
    <t>kz' jwzfnf</t>
  </si>
  <si>
    <t>ljj/0f</t>
  </si>
  <si>
    <t>hDdf</t>
  </si>
  <si>
    <t xml:space="preserve">lgdf{0f </t>
  </si>
  <si>
    <t>wft"sf pTkfbg, d]l;g/L tyf O{n]S6«f]lgs</t>
  </si>
  <si>
    <t xml:space="preserve">s'n </t>
  </si>
  <si>
    <r>
      <t>pTkflbt j:t'sf] gfd</t>
    </r>
    <r>
      <rPr>
        <sz val="13"/>
        <rFont val="Times New Roman"/>
        <family val="1"/>
      </rPr>
      <t>*</t>
    </r>
  </si>
  <si>
    <t>b'O{ jif{ cl3</t>
  </si>
  <si>
    <t xml:space="preserve">ut cjlwsf] k|ltzt kl/jt{g             </t>
  </si>
  <si>
    <t xml:space="preserve">;dLIff cjlwsf] k|ltzt kl/jt{g             </t>
  </si>
  <si>
    <t>ut cjlw</t>
  </si>
  <si>
    <t>;dLIff cjlw</t>
  </si>
  <si>
    <t>ko{6g l:ylt</t>
  </si>
  <si>
    <t>ko{6s cfudg ;+Vof</t>
  </si>
  <si>
    <t xml:space="preserve">       ef/t</t>
  </si>
  <si>
    <t xml:space="preserve">       t];|f] d'n's</t>
  </si>
  <si>
    <t xml:space="preserve">cf=j=                         -;fpg – k';÷c;f/_ </t>
  </si>
  <si>
    <t xml:space="preserve">cf=j=                -;fpg – k';÷c;f/_                </t>
  </si>
  <si>
    <t xml:space="preserve"> ljj/0f</t>
  </si>
  <si>
    <t>xhf/ ln6/</t>
  </si>
  <si>
    <t>xhf/ ld6/</t>
  </si>
  <si>
    <t>xhf/ yfg</t>
  </si>
  <si>
    <t>b; nfv uf]6f</t>
  </si>
  <si>
    <t>b; nfv lvNnL</t>
  </si>
  <si>
    <t>d]= 6g</t>
  </si>
  <si>
    <t>ljo/</t>
  </si>
  <si>
    <t xml:space="preserve">xhf/ ju{ ld6/ </t>
  </si>
  <si>
    <t>jg:ktL l3p</t>
  </si>
  <si>
    <t>tf]/Lsf t]n</t>
  </si>
  <si>
    <t>e6df;sf] t]n</t>
  </si>
  <si>
    <t>k|zf]lwt b"w</t>
  </si>
  <si>
    <t>kz'bfgf</t>
  </si>
  <si>
    <t>dlb/f</t>
  </si>
  <si>
    <t>l;Gy]l6s sk8f</t>
  </si>
  <si>
    <t>h'6sf ;fdfg</t>
  </si>
  <si>
    <t>tof/L sk8f</t>
  </si>
  <si>
    <t>k|zf]lwt 5fnf</t>
  </si>
  <si>
    <t>Knfli6ssf ;fdfg</t>
  </si>
  <si>
    <t>3/]n' wft'sf ;fdfg</t>
  </si>
  <si>
    <t xml:space="preserve">d]=6g </t>
  </si>
  <si>
    <t xml:space="preserve">klxnf] 5 dlxgfsf] k|ltzt kl/jt{g             </t>
  </si>
  <si>
    <t>cf=j=@)^&amp;÷^*</t>
  </si>
  <si>
    <t>sf7df08f}+ If]q</t>
  </si>
  <si>
    <t>lj/f6gu/ If]q</t>
  </si>
  <si>
    <t>hgsk'/ If]q</t>
  </si>
  <si>
    <t>jL/u~h If]q</t>
  </si>
  <si>
    <t>kf]v/f If]q</t>
  </si>
  <si>
    <t>l;4fy{gu/ If]q</t>
  </si>
  <si>
    <t>g]kfnu~h If]q</t>
  </si>
  <si>
    <t>wgu9L If]q</t>
  </si>
  <si>
    <t xml:space="preserve">hgsk'/ If]q </t>
  </si>
  <si>
    <t xml:space="preserve">sf7df08f}+ If]q </t>
  </si>
  <si>
    <t>-x]S6/df_</t>
  </si>
  <si>
    <t>-d]= 6gdf_</t>
  </si>
  <si>
    <t>v;L÷af]sf÷e]+8f</t>
  </si>
  <si>
    <r>
      <t xml:space="preserve"> </t>
    </r>
    <r>
      <rPr>
        <b/>
        <sz val="12"/>
        <rFont val="Preeti"/>
      </rPr>
      <t>c08f</t>
    </r>
  </si>
  <si>
    <r>
      <t xml:space="preserve">     </t>
    </r>
    <r>
      <rPr>
        <i/>
        <sz val="12"/>
        <rFont val="Preeti"/>
      </rPr>
      <t>s'v'/f</t>
    </r>
  </si>
  <si>
    <t>s'n v]tLof]Uo If]qkmn</t>
  </si>
  <si>
    <t>v]tL ul/Psf] If]qkmn</t>
  </si>
  <si>
    <t>;|f]t M cWoog If]qsf a}+s tyf ljQLo ;+:yfx? .</t>
  </si>
  <si>
    <t>la/f6gu/ If]q</t>
  </si>
  <si>
    <t>jg:ktL l3p tyf t]n</t>
  </si>
  <si>
    <t>b'Uw kbfy{</t>
  </si>
  <si>
    <t>cGg tyf kz' bfgf</t>
  </si>
  <si>
    <t xml:space="preserve">kfp/f]6L </t>
  </si>
  <si>
    <t>rsn]6</t>
  </si>
  <si>
    <t xml:space="preserve">rfdn </t>
  </si>
  <si>
    <t>ux'+sf] lk7f]</t>
  </si>
  <si>
    <t>cGo vfB kbfy{</t>
  </si>
  <si>
    <t xml:space="preserve">lj:s'6 </t>
  </si>
  <si>
    <t>k]o kbfy{</t>
  </si>
  <si>
    <t>xNsf k]o kbfy{</t>
  </si>
  <si>
    <t>;'tL{hGo j:t'</t>
  </si>
  <si>
    <t>nQf sk8f</t>
  </si>
  <si>
    <t>wfuf]</t>
  </si>
  <si>
    <t>ufd]{06</t>
  </si>
  <si>
    <t>;6{ l6;6{</t>
  </si>
  <si>
    <t>Hofs]6, :jL6/</t>
  </si>
  <si>
    <t>cGo</t>
  </si>
  <si>
    <t>5fnf / 5fnfsf] ;fdfg</t>
  </si>
  <si>
    <t>xhf/ ju{ km'6</t>
  </si>
  <si>
    <t>sf7 tyf sf7sf] ;fdfg</t>
  </si>
  <si>
    <t>lr/]sf] sf7</t>
  </si>
  <si>
    <t>xhf/ So'= lkm6</t>
  </si>
  <si>
    <t>sf7sf pTkfbg</t>
  </si>
  <si>
    <t>KnfO{p8</t>
  </si>
  <si>
    <t>sfuh tyf sfuhsf pTkfbg</t>
  </si>
  <si>
    <t>sfuh -cvaf/L sfuhafx]s_</t>
  </si>
  <si>
    <t>sf6'{g aS;</t>
  </si>
  <si>
    <t>k|zf]wt k]6«f]lnod kbfy{</t>
  </si>
  <si>
    <t>No'a cfon</t>
  </si>
  <si>
    <t>cfwf/e"t /;fog</t>
  </si>
  <si>
    <t>/f]lhg</t>
  </si>
  <si>
    <t>cGo /f;folgs kbfy{</t>
  </si>
  <si>
    <t>Tablet</t>
  </si>
  <si>
    <t>Capsule</t>
  </si>
  <si>
    <t>Ointment</t>
  </si>
  <si>
    <t>Dry Syrup</t>
  </si>
  <si>
    <t>Liquid</t>
  </si>
  <si>
    <r>
      <t xml:space="preserve">/+u </t>
    </r>
    <r>
      <rPr>
        <sz val="10"/>
        <rFont val="Times New Roman"/>
        <family val="1"/>
      </rPr>
      <t>(Paints)</t>
    </r>
  </si>
  <si>
    <t>xhf/ 6\o'a</t>
  </si>
  <si>
    <t>xhf/ af]tn</t>
  </si>
  <si>
    <t>Knfli6shGo pTkfbg</t>
  </si>
  <si>
    <t>d]==6g</t>
  </si>
  <si>
    <t>u}/wft' vlghhGo pTkfbg</t>
  </si>
  <si>
    <t>l;d]06</t>
  </si>
  <si>
    <t>s+qmL6</t>
  </si>
  <si>
    <t>x\o'd kfO{k</t>
  </si>
  <si>
    <t>km]la|s]6]8 wft'sf ;fdfg</t>
  </si>
  <si>
    <t>kmnfdsf] 58 tyf klQ</t>
  </si>
  <si>
    <t>lh=cfO{ tf/</t>
  </si>
  <si>
    <t>lh=cfO{=kfO{k</t>
  </si>
  <si>
    <t>wft'sf pks/0f</t>
  </si>
  <si>
    <t>cfNd'lgod pTkfbg</t>
  </si>
  <si>
    <t>cGo km]la|s]6]8 wft'sf ;fdfg</t>
  </si>
  <si>
    <t>;+/rgfut wft'sf ;fdfg</t>
  </si>
  <si>
    <t>lah'nLsf tf/ / s]a'n</t>
  </si>
  <si>
    <t>lah'nLsf pks/0f</t>
  </si>
  <si>
    <t>kmlg{r/ pTkfbg</t>
  </si>
  <si>
    <t xml:space="preserve">kmlg{r/ </t>
  </si>
  <si>
    <t>sf7df08f} If]q</t>
  </si>
  <si>
    <t xml:space="preserve">  @)^&amp;         c;f/ d;fGt               </t>
  </si>
  <si>
    <t xml:space="preserve">  @)^&amp;         k'if d;fGt               </t>
  </si>
  <si>
    <t xml:space="preserve">  @)^*         c;f/ d;fGt               </t>
  </si>
  <si>
    <t xml:space="preserve">  @)^*            k'if d;fGt               </t>
  </si>
  <si>
    <t>?= b; nfvdf</t>
  </si>
  <si>
    <t>&gt;f]t M cWoog If]qsf lhNnf s[lif ljsf; sfof{nox? .</t>
  </si>
  <si>
    <t>s[lif shf{ nufgL l:ylt</t>
  </si>
  <si>
    <t>tflnsf %=!</t>
  </si>
  <si>
    <t>Total</t>
  </si>
  <si>
    <t>Share</t>
  </si>
  <si>
    <t>KTM</t>
  </si>
  <si>
    <t>hDDff</t>
  </si>
  <si>
    <t>BRT</t>
  </si>
  <si>
    <t>JNK</t>
  </si>
  <si>
    <t>BRJ</t>
  </si>
  <si>
    <t>SID</t>
  </si>
  <si>
    <t>PKR</t>
  </si>
  <si>
    <t>NPL</t>
  </si>
  <si>
    <t>DHN</t>
  </si>
  <si>
    <t>qmdzM</t>
  </si>
  <si>
    <t>sf7df08f}</t>
  </si>
  <si>
    <t>k|ltzt kl/jt{g</t>
  </si>
  <si>
    <t xml:space="preserve">                 </t>
  </si>
  <si>
    <t>nlntk'/</t>
  </si>
  <si>
    <t>eQmk'/</t>
  </si>
  <si>
    <t>sfe|]knf~rf]s</t>
  </si>
  <si>
    <t>wflbË</t>
  </si>
  <si>
    <t>g'jfsf]6</t>
  </si>
  <si>
    <t>k|d'v kz'k+5L tyf df5fhGo pTkfbg</t>
  </si>
  <si>
    <t>;'+u'/÷a+u'/</t>
  </si>
  <si>
    <t>s'v'/f÷xf+;</t>
  </si>
  <si>
    <t>l;+rfO{ ;'ljwfdf ePsf] lj:tf/</t>
  </si>
  <si>
    <t>x]S6/df</t>
  </si>
  <si>
    <t>rfdn</t>
  </si>
  <si>
    <t>ux'Fsf] lk7f]</t>
  </si>
  <si>
    <t>kz'hGo pTkfbg</t>
  </si>
  <si>
    <t>O{nfd</t>
  </si>
  <si>
    <t>wgs'6f</t>
  </si>
  <si>
    <t>emfkf</t>
  </si>
  <si>
    <t>;'g;/L</t>
  </si>
  <si>
    <t>df]/Ë</t>
  </si>
  <si>
    <t>;Kt/L</t>
  </si>
  <si>
    <t>wg'iff</t>
  </si>
  <si>
    <t>dxf]Q/L</t>
  </si>
  <si>
    <t>;nf{xL</t>
  </si>
  <si>
    <t>l;Gw'nL</t>
  </si>
  <si>
    <t>l;/xf</t>
  </si>
  <si>
    <t>pbok'/</t>
  </si>
  <si>
    <t xml:space="preserve">  df5f pTkfbg</t>
  </si>
  <si>
    <t>k;f{</t>
  </si>
  <si>
    <t>lrtjg</t>
  </si>
  <si>
    <t>dsjfgk'/</t>
  </si>
  <si>
    <t>/f}tx6</t>
  </si>
  <si>
    <t>lao/</t>
  </si>
  <si>
    <t>k|d'v s[lif afnLx?n] 9fs]sf] If]qkmn</t>
  </si>
  <si>
    <t xml:space="preserve"> -x]S6/df_</t>
  </si>
  <si>
    <t>?kGb]xL</t>
  </si>
  <si>
    <t>slkna:t'</t>
  </si>
  <si>
    <t>gjnk/f;L</t>
  </si>
  <si>
    <t>kfNkf</t>
  </si>
  <si>
    <t>k|d'v s[lif afnLx?sf] pTkfbg</t>
  </si>
  <si>
    <t xml:space="preserve"> -d]=6gdf_</t>
  </si>
  <si>
    <t>afnLsf] gfd</t>
  </si>
  <si>
    <t>-? bz nfvdf_</t>
  </si>
  <si>
    <t>vfB tyf cGo afnL</t>
  </si>
  <si>
    <t>alb{of</t>
  </si>
  <si>
    <t>;'v]{t</t>
  </si>
  <si>
    <t>bfË</t>
  </si>
  <si>
    <t>s}nfnL</t>
  </si>
  <si>
    <t>88]Nw'/f</t>
  </si>
  <si>
    <t>;dLIff cjlwsf] pTkfbg -s_</t>
  </si>
  <si>
    <t>;dLIff cjlwsf] pTkfbg Ifdtf -v_</t>
  </si>
  <si>
    <t>sf:sL</t>
  </si>
  <si>
    <t>uf]/vf</t>
  </si>
  <si>
    <t>ka{t</t>
  </si>
  <si>
    <t>g]kfn /fi6« a}+s</t>
  </si>
  <si>
    <t>kf]v/f sfof{no</t>
  </si>
  <si>
    <t>tgx'F</t>
  </si>
  <si>
    <t>ndh'ª</t>
  </si>
  <si>
    <t>DofUbL</t>
  </si>
  <si>
    <t>tflnsf ! -;du|_</t>
  </si>
  <si>
    <t>tflnsf ! -If]qut_</t>
  </si>
  <si>
    <t>tflnsf @ -;du|_</t>
  </si>
  <si>
    <t>tflnsf @ -If]qut_</t>
  </si>
  <si>
    <t>tflnsf # -;du|_</t>
  </si>
  <si>
    <t>tflnsf # -If]qut_</t>
  </si>
  <si>
    <t>tflnsf $ -;du|_</t>
  </si>
  <si>
    <t>tflnsf $ -If]qut_</t>
  </si>
  <si>
    <t>tflnsf % -;du|_</t>
  </si>
  <si>
    <t>tflnsf % -If]qut_</t>
  </si>
  <si>
    <t>tflnsf ^ -;du|_</t>
  </si>
  <si>
    <t>tflnsf ^ -If]qut_</t>
  </si>
  <si>
    <t>tflnsf &amp; -;du|_</t>
  </si>
  <si>
    <t>tflnsf &amp; -If]qut_</t>
  </si>
  <si>
    <t>tflnsf * -;du|_</t>
  </si>
  <si>
    <t>tflnsf * -If]qut_</t>
  </si>
  <si>
    <t>tflnsf ( -;du|_</t>
  </si>
  <si>
    <t>tflnsf ( -If]qut_</t>
  </si>
  <si>
    <t>tflnsf !) -;du|_</t>
  </si>
  <si>
    <t>tflnsf !) -If]qut_</t>
  </si>
  <si>
    <t>tflnsf ! -lhNnfut_</t>
  </si>
  <si>
    <t>tflnsf @ -lhNnfut_</t>
  </si>
  <si>
    <t>tflnsf # -lhNnfut_</t>
  </si>
  <si>
    <t>tflnsf $ -lhNnfut_</t>
  </si>
  <si>
    <t>tflnsf % -lhNnfut_</t>
  </si>
  <si>
    <t>tflnsf &amp; -lhNnfut_</t>
  </si>
  <si>
    <t>tflnsf * -lhNnfut_</t>
  </si>
  <si>
    <t>tflnsf ( -lhNnfut_</t>
  </si>
  <si>
    <t>tflnsf !) -lhNnfut_</t>
  </si>
  <si>
    <t>-?=b; nfvdf_</t>
  </si>
  <si>
    <t>vfgL ;DaGwL</t>
  </si>
  <si>
    <t>tflnsf ^</t>
  </si>
  <si>
    <t>;dLIff cjlwsf] pTkfbg
-s_</t>
  </si>
  <si>
    <t>;dLIff cjlwsf] pTkfbg Ifdtf
-v_</t>
  </si>
  <si>
    <t>Ifdtf pkof]u
 Ö
-s÷v_ × !))</t>
  </si>
  <si>
    <r>
      <t>pTkflbt j:t'sf] gfd</t>
    </r>
    <r>
      <rPr>
        <b/>
        <sz val="12"/>
        <rFont val="Times New Roman"/>
        <family val="1"/>
      </rPr>
      <t>*</t>
    </r>
  </si>
  <si>
    <t>-?= bz nfvdf_</t>
  </si>
  <si>
    <t xml:space="preserve">jg / df5fkfng     </t>
  </si>
  <si>
    <t xml:space="preserve">jg / df5fkfng    </t>
  </si>
  <si>
    <t>jfun'Ë</t>
  </si>
  <si>
    <t>;'lt sk8f</t>
  </si>
  <si>
    <t>-?=bz nfvdf_</t>
  </si>
  <si>
    <t>p</t>
  </si>
  <si>
    <t>&gt;f]t M cWoog If]qsf pBf]ux? .</t>
  </si>
  <si>
    <r>
      <t xml:space="preserve">Ifdtf pkof]u
</t>
    </r>
    <r>
      <rPr>
        <b/>
        <sz val="13"/>
        <rFont val="Calibri"/>
        <family val="2"/>
      </rPr>
      <t>₌</t>
    </r>
    <r>
      <rPr>
        <b/>
        <sz val="13"/>
        <rFont val="Preeti"/>
      </rPr>
      <t xml:space="preserve">
-s_÷-v_</t>
    </r>
    <r>
      <rPr>
        <b/>
        <sz val="13"/>
        <rFont val="Calibri"/>
        <family val="2"/>
      </rPr>
      <t>*</t>
    </r>
    <r>
      <rPr>
        <b/>
        <sz val="13"/>
        <rFont val="Preeti"/>
      </rPr>
      <t>!))</t>
    </r>
  </si>
  <si>
    <t>* Outstanding</t>
  </si>
  <si>
    <t>t/sf/L tyf afujfgL</t>
  </si>
  <si>
    <r>
      <t>k|d'v s[lif afnLx¿n] 9fs]sf] If]qkmn</t>
    </r>
    <r>
      <rPr>
        <sz val="18"/>
        <rFont val="Preeti"/>
      </rPr>
      <t xml:space="preserve"> </t>
    </r>
  </si>
  <si>
    <t>&gt;f]t M cWoog If]qsf l8lehg l;FrfO{ sfof{nox? .</t>
  </si>
  <si>
    <r>
      <rPr>
        <b/>
        <sz val="10"/>
        <rFont val="Times New Roman"/>
        <family val="1"/>
      </rPr>
      <t xml:space="preserve">* </t>
    </r>
    <r>
      <rPr>
        <sz val="10"/>
        <rFont val="Times New Roman"/>
        <family val="1"/>
      </rPr>
      <t xml:space="preserve">Outstanding </t>
    </r>
  </si>
  <si>
    <t xml:space="preserve">k|d'v s[lif afnLx¿n] 9fs]sf] If]qkmn </t>
  </si>
  <si>
    <t>&gt;f]t McWoog If]qsf l8lehg l;FrfO{ sfof{nox? .</t>
  </si>
  <si>
    <t xml:space="preserve">
tflnsfx?</t>
  </si>
  <si>
    <t xml:space="preserve"> 
lhNnf cg';f/ tflnsfx?</t>
  </si>
  <si>
    <t xml:space="preserve">     t/sf/L</t>
  </si>
  <si>
    <r>
      <t xml:space="preserve"> </t>
    </r>
    <r>
      <rPr>
        <i/>
        <sz val="12"/>
        <rFont val="Preeti"/>
      </rPr>
      <t>e};L÷/fFuf]</t>
    </r>
  </si>
  <si>
    <t>s]=lh=</t>
  </si>
  <si>
    <t>r§f</t>
  </si>
  <si>
    <t>e};L÷/fFuf]</t>
  </si>
  <si>
    <t xml:space="preserve">k|ltzt kl/jt{g             </t>
  </si>
  <si>
    <t>cGg afnL</t>
  </si>
  <si>
    <t>t/sf/L afnL</t>
  </si>
  <si>
    <t>lrof÷skmL</t>
  </si>
  <si>
    <t>cGo gub] afnL</t>
  </si>
  <si>
    <t>kmnkm'n tyf k'ikv]tL</t>
  </si>
  <si>
    <t>zLt e08f/0f</t>
  </si>
  <si>
    <t>dnvfb tyf ls6gfifs</t>
  </si>
  <si>
    <t>kz'kfng÷kz' awzfnf</t>
  </si>
  <si>
    <t>k+IfLkfng</t>
  </si>
  <si>
    <t>dfx'/Lkfng</t>
  </si>
  <si>
    <t>l;+rfO{</t>
  </si>
  <si>
    <t xml:space="preserve"> k|ltzt kl/jt{g</t>
  </si>
  <si>
    <t>&gt;f]t M cWoog If]qsf a}+s tyf ljQLo ;+:yf .</t>
  </si>
  <si>
    <t xml:space="preserve">jg:ktL £o" </t>
  </si>
  <si>
    <t>vfg] t]n</t>
  </si>
  <si>
    <t>ux+'sf] lk7f]</t>
  </si>
  <si>
    <t>xhf ju{ ld6/</t>
  </si>
  <si>
    <r>
      <rPr>
        <sz val="12"/>
        <rFont val="Times New Roman"/>
        <family val="1"/>
      </rPr>
      <t>***</t>
    </r>
    <r>
      <rPr>
        <sz val="12"/>
        <rFont val="Preeti"/>
      </rPr>
      <t xml:space="preserve">  k|ltlbg # l;km\6 ;+rfng x+'bf .</t>
    </r>
  </si>
  <si>
    <t>cGo sk8f</t>
  </si>
  <si>
    <t>/j/hGo pTkfbg</t>
  </si>
  <si>
    <t>6fo/ tyf 6\o"j</t>
  </si>
  <si>
    <t>;]6</t>
  </si>
  <si>
    <t>h'Qf</t>
  </si>
  <si>
    <t>5fnfsf] h'Qf</t>
  </si>
  <si>
    <t>sk8fsf] h'Qf</t>
  </si>
  <si>
    <t>df]/Í</t>
  </si>
  <si>
    <t>pTkfbg ;DaGwL -s[lif, jg tyf k]o kbfy{ Pjd\ u}/ vfBj:t'_</t>
  </si>
  <si>
    <t>ljB't, Uof; tyf kfgL</t>
  </si>
  <si>
    <t>ko{6g pBf]u÷;]jf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</si>
  <si>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</si>
  <si>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</si>
  <si>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0"/>
        <rFont val="Times New Roman"/>
        <family val="1"/>
      </rPr>
      <t>**</t>
    </r>
    <r>
      <rPr>
        <sz val="12"/>
        <rFont val="Preeti"/>
      </rPr>
      <t xml:space="preserve">           -?= bz nfvdf_</t>
    </r>
  </si>
  <si>
    <r>
      <t>3/hUuf /lhi6«]zg ;+Vof</t>
    </r>
    <r>
      <rPr>
        <sz val="10"/>
        <rFont val="Times New Roman"/>
        <family val="1"/>
      </rPr>
      <t>**</t>
    </r>
  </si>
  <si>
    <r>
      <rPr>
        <sz val="12"/>
        <rFont val="Times New Roman"/>
        <family val="1"/>
      </rPr>
      <t>**</t>
    </r>
    <r>
      <rPr>
        <sz val="12"/>
        <rFont val="Preeti"/>
      </rPr>
      <t xml:space="preserve"> M 3/hUuf /lhi6«]zg ;+Vof tyf /fh:jdf /flhgfdfsf]] lnvt ;+Vof / ;f] jfktsf] /fh:j ;+sngdfq pNn]v ul/Psf] .</t>
    </r>
  </si>
  <si>
    <t>&gt;f]tM lhNnf -wg'iff, dxf]Q/L, ;nf{xL, l;Gw'nL, l;/xf / pbok'/_ s[lif ljsf; sfof{no .</t>
  </si>
  <si>
    <t>&gt;f]t M lhNnf -wg'iff, dxf]Q/L, ;nf{xL, l;Gw'nL, l;/xf / pbok'/_ s[lif ljsf; sfof{no, lhNnf jg sfof{no / lhNnf kz' ;]jf sfof{no .</t>
  </si>
  <si>
    <t xml:space="preserve">;nf{xL </t>
  </si>
  <si>
    <t>xNsf k]]o kbfy{</t>
  </si>
  <si>
    <t xml:space="preserve">&gt;f]t M lhNnf ko{6g sfof{no wg'iff . </t>
  </si>
  <si>
    <t>gf]6 M cGo lhNnfdf ko{6g sfof{no gePsf]n] tYof+s pknJw gePsf] .</t>
  </si>
  <si>
    <t>&gt;f]t M lhNnf  -wg'iff, dxf]Q/L, ;nf{xL, l;Gw'nL, l;/xf / pbok'/_ dfnkf]t sfof{no tyf gu/kflnsf sfof{nox? .</t>
  </si>
  <si>
    <t xml:space="preserve">jf/f </t>
  </si>
  <si>
    <t>&gt;f]tM lhNnf -jf/f, k;f{, lrtjg, dsjfgk'/ / /f}tx6_ s[lif ljsf; sfof{no .</t>
  </si>
  <si>
    <t>jf/f</t>
  </si>
  <si>
    <t>&gt;f]t M lhNnf -jf/f, k;f{, lrtjg, dsjfgk'/ / /f}tx6_ s[lif ljsf; sfof{no, lhNnf jg sfof{no / lhNnf kz' ;]jf sfof{no .</t>
  </si>
  <si>
    <t>gf]6M pNn]lvt lhNnfx?sf] s'nf], gx/, kf]v/L tyf af]l/Ëaf6 l;Flrt If]qkmn 5§f5'§} tYof+s k|fKt gePsf] .</t>
  </si>
  <si>
    <t>&gt;f]tM cWofudg sfof{no jL/u~h tyf lrtjg /fli6«o lgs'~h .</t>
  </si>
  <si>
    <t>gf]6M lrtjg lhNnfsf] tYofsdf ;fs{ d'n'saf6 cfPsf ko{6ssf] ;+Vof ef/tLo ko{6s ;+Vofdf ;dfj]z ul/Psf] .</t>
  </si>
  <si>
    <t>;|f]t M lhNnf  -jf/f, k;f{, lrtjg, dsjfgk'/ / /f}tx6_ dfnkf]t sfof{no tyf gu/kflnsf÷pk–gu/kflnsf sfof{nox? .</t>
  </si>
  <si>
    <t>:ofªhf</t>
  </si>
  <si>
    <t xml:space="preserve">    ux'F</t>
  </si>
  <si>
    <t>gf]6 McWoog If]qsf lhNnf s[lif ljsf; sfof{nox?af6 cl3Nnf] cfly{s jif{sf] tYof+s ;d]t ;+zf]wg eO{ cfPsf]n] km/s b]lvPsf] .</t>
  </si>
  <si>
    <t>gf]6 McWoog If]qsf s[lif ljsf; sfof{no, lhNnf jg sfof{no / lhNnf kz' ;]jf sfof{noaf6 cl3Nnf] cfly{s jif{sf] tYof+s ;d]t ;+zf]wg eO{ cfPsf]n] km/s b]lvPsf] .</t>
  </si>
  <si>
    <t xml:space="preserve">&gt;f]t M cWoog If]qsf a}+s tyf ljQLo ;+:yfx? . </t>
  </si>
  <si>
    <t>&gt;|f]t M cWoog If]qsf pBf]ux? .</t>
  </si>
  <si>
    <t xml:space="preserve">&gt;f]tM ko{6g sfof{no kf]v/f / cWoog If]qsf ko{6g ;"rgf s]Gb|x? . </t>
  </si>
  <si>
    <t>afFs]</t>
  </si>
  <si>
    <t xml:space="preserve">s}nfnL </t>
  </si>
  <si>
    <t>s~rgk'/</t>
  </si>
  <si>
    <t xml:space="preserve">8f]6L </t>
  </si>
  <si>
    <t xml:space="preserve">a}t8L </t>
  </si>
  <si>
    <t>gf]6M 8f]6L jfx]s cGo lhNnfx?sf] s'nf], gx/, kf]v/L tyf af]l/Ëaf6 l;Flrt If]qkmn 5§f5'§} tYof+s k|fKt gePsf] .</t>
  </si>
  <si>
    <t>88]nw'/f</t>
  </si>
  <si>
    <t>bf]nvf</t>
  </si>
  <si>
    <t>/;'jf</t>
  </si>
  <si>
    <t>xhf/ hf]/</t>
  </si>
  <si>
    <t xml:space="preserve">gf]6 M sf7df08f}, nlntk'/ / eQmk'/ lhNnfx?sf] l;Flrt If]qkmnsf] tYofÍ ;du|df k|fKt ePsf] . </t>
  </si>
  <si>
    <t>&gt;f]tM cWoog If]qsf lhNnf s[lif ljsf; sfof{nox? .</t>
  </si>
  <si>
    <t>&gt;f]tM cWoog If]qsf lhNnf s[lif ljsf; sfof{nox?, lhNnf kz' ;]jf sfof{nox? / lhNnf jg sfof{nox? .</t>
  </si>
  <si>
    <t>&gt;f]t M cWoog If]qsf a}+s tyf ljQLo ;+:yfx? .</t>
  </si>
  <si>
    <r>
      <t>ko{6s cfudg ;+Vof</t>
    </r>
    <r>
      <rPr>
        <b/>
        <sz val="12"/>
        <rFont val="Calibri"/>
        <family val="2"/>
      </rPr>
      <t>*</t>
    </r>
  </si>
  <si>
    <r>
      <t xml:space="preserve">O{+6f   </t>
    </r>
    <r>
      <rPr>
        <sz val="13"/>
        <rFont val="Times New Roman"/>
        <family val="1"/>
      </rPr>
      <t>***</t>
    </r>
  </si>
  <si>
    <t>l;Gw'kfNrf]s</t>
  </si>
  <si>
    <t>;|f]t M lhNnf -sf7df08f}+, nlntk'/, eQmk'/, l;Gw'kfNrf]s, bf]nvf, sfe|]knf~rf]s, wflbª, g'jfsf]6 / /;'jf_ dfnkf]t sfof{no tyf dxfgu/kflnsf÷pk–dxfgu/kflnsf÷gu/kflnsf sfof{nox? .</t>
  </si>
  <si>
    <t>&gt;f]t M lhNnf -sf7df08f}+, nlntk'/, eQmk'/, l;Gw'kfNrf]s, bf]nvf, sfe|]knf~rf]s, wflbª, g'jfsf]6 / /;'jf_ s[lif ljsf; sfof{no, lhNnf jg sfof{no / lhNnf kz' ;]jf sfof{no .</t>
  </si>
  <si>
    <t>3/hUuf sf/f]af/</t>
  </si>
  <si>
    <t>-?=bZf nfvdf_</t>
  </si>
  <si>
    <r>
      <t xml:space="preserve">gf]6 M sf:sL lhNnfsf] ko{6s cfudg ;+Vof </t>
    </r>
    <r>
      <rPr>
        <sz val="9"/>
        <rFont val="Arial"/>
        <family val="2"/>
      </rPr>
      <t>Trekker's information management system (TIMS)</t>
    </r>
    <r>
      <rPr>
        <sz val="12"/>
        <rFont val="Preeti"/>
      </rPr>
      <t xml:space="preserve"> sfof{noaf6 k|fKt ul/Psf] / ;f] tYofÍ pQm sfof{noaf6 cg'dlt lnPsf kbofqL dfq ePsf] .  </t>
    </r>
  </si>
  <si>
    <t>gf]6M s]xL If]qaf6 l;FrfOsf] k|sf/ g5'6\ofO{ s'n l;Flrt If]qkmnsf] dfq tYofÍ k|fKt ePsf] .</t>
  </si>
  <si>
    <r>
      <rPr>
        <sz val="11"/>
        <rFont val="Times New Roman"/>
        <family val="1"/>
      </rPr>
      <t>**</t>
    </r>
    <r>
      <rPr>
        <sz val="11"/>
        <rFont val="Preeti"/>
      </rPr>
      <t xml:space="preserve"> M 3/hUuf /lhi6«]zg ;+Vof tyf /fh:jdf /flhgfdfsf]] lnvt ;+Vof / ;f] jfktsf] /fh:j ;+sngdfq pNn]v ul/Psf] .</t>
    </r>
  </si>
  <si>
    <r>
      <rPr>
        <sz val="10"/>
        <rFont val="Times New Roman"/>
        <family val="1"/>
      </rPr>
      <t>**</t>
    </r>
    <r>
      <rPr>
        <sz val="10"/>
        <rFont val="Preeti"/>
      </rPr>
      <t xml:space="preserve"> M 3/hUuf /lhi6«]zg ;+Vof tyf /fh:jdf /flhgfdfsf]] lnvt ;+Vof / ;f] jfktsf] /fh:j ;+sngdfq pNn]v ulgPsf] .</t>
    </r>
  </si>
  <si>
    <t xml:space="preserve">gf]6 M cWoog If]qsf s]lx lhNNffx?df tYofÍ ;+sngdf 5flgPsf pBf]ux? gePsf]n] lt lhNnfx?nfO{ x6fO{Psf] . </t>
  </si>
  <si>
    <t>af]l/Ë</t>
  </si>
  <si>
    <t>&gt;f]t M lhNnf -?kGb]xL / kfNkf_ l:yt xf]6n Pzf]l;o;g÷ko{6g af]8{ .</t>
  </si>
  <si>
    <t>&gt;f]t M cWoog If]qsf  lhNnf s[lif ljsf; sfof{nox?, lhNnf jg sfof{nox? tyf lhNnf kz' ;]jf sfof{nox? .</t>
  </si>
  <si>
    <t>&gt;f]t M cWoog If]qsf lhNnf dfnkf]t sfof{nox? tyf dxfgu/kflnsf÷pkdxfgu/kflnsf÷gu/kflnsf sfof{nox? .</t>
  </si>
  <si>
    <r>
      <rPr>
        <sz val="10.5"/>
        <rFont val="Times New Roman"/>
        <family val="1"/>
      </rPr>
      <t>**</t>
    </r>
    <r>
      <rPr>
        <sz val="10.5"/>
        <rFont val="Preeti"/>
      </rPr>
      <t xml:space="preserve"> M 3/hUuf /lhi6«]zg ;+Vof tyf /fh:jdf /flhgfdfsf]] lnvt ;+Vof / ;f] jfktsf] /fh:j ;+sngdfq pNn]v ul/Psf] .</t>
    </r>
  </si>
  <si>
    <r>
      <rPr>
        <sz val="10.5"/>
        <rFont val="Times New Roman"/>
        <family val="1"/>
      </rPr>
      <t>**</t>
    </r>
    <r>
      <rPr>
        <sz val="10.5"/>
        <rFont val="Preeti"/>
      </rPr>
      <t xml:space="preserve"> M 3/hUuf /lhi6«]zg ;+Vof tyf /fh:jdf /flhgfdfsf]] lnvt ;+Vof / ;f] jfktsf] /fh:j ;+sng dfq pNn]v ul/Psf] .</t>
    </r>
  </si>
  <si>
    <t>&gt;f]t M cWoog If]q a}+s tyf ljQLo ;+:yfx? .</t>
  </si>
  <si>
    <t xml:space="preserve"> </t>
  </si>
  <si>
    <t xml:space="preserve">gf]6 M s]xL If]qaf6 ;+zf]lwt tYofÍ k|fKt ePsf]n] klxn] k|sflzt tYofÍdf km/s kg{ ;Sg] . </t>
  </si>
  <si>
    <t>ljQ sDkgL</t>
  </si>
  <si>
    <t>ljsf; a}+s</t>
  </si>
  <si>
    <t>jfl0fHo a}+s</t>
  </si>
  <si>
    <t>k|sf/</t>
  </si>
  <si>
    <t>a}+s tyf ljQLo ;+:yfsf zfvfx?</t>
  </si>
  <si>
    <t>tflnsf !! -If]qut_</t>
  </si>
  <si>
    <t>wgu9L</t>
  </si>
  <si>
    <t>g]kfnu~h</t>
  </si>
  <si>
    <t>l;4fy{gu/</t>
  </si>
  <si>
    <t>kf]v/f</t>
  </si>
  <si>
    <t>hgsk'/</t>
  </si>
  <si>
    <t>shf{</t>
  </si>
  <si>
    <t>lj/f6gu/</t>
  </si>
  <si>
    <t>lgIf]k</t>
  </si>
  <si>
    <t>sf7df08f}+</t>
  </si>
  <si>
    <t>gf]6 M s]xL a}+s tyf ljQLo ;+:yfx?n] kl/dflh{t tYofÍ k]z u/]sf]n] klxn] k|sflzt tYofÍdf km/s kg{ uPsf] .</t>
  </si>
  <si>
    <t>jL/u~h</t>
  </si>
  <si>
    <t>b'O{ jif{ clw</t>
  </si>
  <si>
    <t>If]q</t>
  </si>
  <si>
    <t>lgIf]k tyf shf{ l:ylt</t>
  </si>
  <si>
    <t>tflnsf !@ -If]qut_</t>
  </si>
  <si>
    <t>&gt;f]t M g]kfn /fi6« a}+s, ljb]zL ljlgdo Joj:yfkg ljefu tyf g]kfn /fi6« a}+ssf pkTosf aflx/sf sfof{nox? .</t>
  </si>
  <si>
    <t>6«]lsª</t>
  </si>
  <si>
    <t>6«fen Ph]G;L</t>
  </si>
  <si>
    <t>xf]6]n÷l/;f]]6{</t>
  </si>
  <si>
    <t>dlgr]~h/</t>
  </si>
  <si>
    <t xml:space="preserve">dlgr]~h/ tyf ljb]zL d'b|f ;6xLsf] cg'dlt k|fKt Ph]G;Lx?  </t>
  </si>
  <si>
    <t>tflnsf !$ -If]qut_</t>
  </si>
  <si>
    <t>&gt;f]t M g]kfn /fi6« a}+s d'b|f Joj:yfkg ljefu / g]kfn /fi6« a}+ssf pkTosf aflx/sf sfof{nox? .</t>
  </si>
  <si>
    <t>/sd</t>
  </si>
  <si>
    <t xml:space="preserve">lndL6 </t>
  </si>
  <si>
    <t xml:space="preserve">       -?= s/f]]*df_</t>
  </si>
  <si>
    <t>km08 6«fG;km/ -If]qut_</t>
  </si>
  <si>
    <t>tflnsf !%</t>
  </si>
  <si>
    <t>Euro</t>
  </si>
  <si>
    <t>USD</t>
  </si>
  <si>
    <t>;dLIff cjlwsf] k|ltzt kl/jt{g</t>
  </si>
  <si>
    <t>ut cjlwsf] k|ltzt kl/jt{g</t>
  </si>
  <si>
    <t>-?= s/f]8df_</t>
  </si>
  <si>
    <t>ljb]zL d'b|f vl/b ljj/0f</t>
  </si>
  <si>
    <t>tflnsf !^ -;du|_</t>
  </si>
  <si>
    <t xml:space="preserve">                </t>
  </si>
  <si>
    <t>tflnsf !^ -If]qut_</t>
  </si>
  <si>
    <t>&gt;f]t M g]kfn /fi6« a}+s, a}+lsË sfof{no / g]kfn /fi6« a}+ssf pkTosf aflx/sf sfof{nox? .</t>
  </si>
  <si>
    <t>s]Gb|Lo sfof{no tyf cGo sfof{no k|]lift</t>
  </si>
  <si>
    <t>s]Gb|Lo sfof{no tyf cGo sfof{noaf6 k|fKt</t>
  </si>
  <si>
    <t>ef=? laqmL</t>
  </si>
  <si>
    <t>ef=?= vl/b</t>
  </si>
  <si>
    <t>-?= s/f]*df_</t>
  </si>
  <si>
    <t>ef/tLo d'b|f vl/b laqmL ljj/0f</t>
  </si>
  <si>
    <t>tflnsf !&amp; -;du|_</t>
  </si>
  <si>
    <t>tflnsf !&amp; -If]qut_</t>
  </si>
  <si>
    <t>kSsL ;8s -ls=dL=_</t>
  </si>
  <si>
    <t>sRrL ;8s -ls=dL=_</t>
  </si>
  <si>
    <t xml:space="preserve">df]6/;fO{sn </t>
  </si>
  <si>
    <t>oftfoftsf ;fwgsf] ;+Vof</t>
  </si>
  <si>
    <t>oftfoft ;]jf</t>
  </si>
  <si>
    <t>tflnsf !* -;du|_</t>
  </si>
  <si>
    <t xml:space="preserve">&gt;f]t M cWoog If]qsf lhNnf lzIff sfof{nox? Pjd\ k|fljlws lzIff tyf Jofj;flos tfnLd kl/ifb . </t>
  </si>
  <si>
    <t>lzIfs÷lzIfLsf ;+Vof</t>
  </si>
  <si>
    <t>ljBfyL{ ;+Vof</t>
  </si>
  <si>
    <t xml:space="preserve">SofDk; ;+Vof </t>
  </si>
  <si>
    <t>$= ljZjljBfnodf cfa4 ePsf SofDk;</t>
  </si>
  <si>
    <t>ljBfyL{ sf]6f ;+Vof</t>
  </si>
  <si>
    <t xml:space="preserve">lzIffno ;+Vof </t>
  </si>
  <si>
    <t>#= k|fljlws lzIffno</t>
  </si>
  <si>
    <t>ljBfno ;+Vof -pRr df=lj= ;lxt_</t>
  </si>
  <si>
    <t>@= ;+:yfut ljBfno</t>
  </si>
  <si>
    <t>!= ;/sf/L÷;fd'bflos ljBfno</t>
  </si>
  <si>
    <t xml:space="preserve">lzIff ;]jf </t>
  </si>
  <si>
    <t>tflnsf !( -;du|_</t>
  </si>
  <si>
    <t xml:space="preserve">gf]6 M k|fljlws lzIff tyf Jofj;flos tfnLd kl/ifbsf l8Knf]df / l6=P;=Pn=;L tx ;+rfng ug{ ;DaGwg k|fKt k|fljlws ;+:yfx?sf] tYofÍ ;dfj]z ePsf]  . </t>
  </si>
  <si>
    <t xml:space="preserve">&gt;f]t M cWoog If]qsf lhNnf lzIff sfof{no tyf k|fljlws lzIff tyf Jofj;flos tfnLd kl/ifb . </t>
  </si>
  <si>
    <t>tflnsf !( -If]qut_</t>
  </si>
  <si>
    <t xml:space="preserve">&gt;f]t M cWoog If]qsf lhNnf :jf:Yo sfof{nox? . </t>
  </si>
  <si>
    <t>z}of ;+Vof</t>
  </si>
  <si>
    <t>lrlsT;s ;+Vof</t>
  </si>
  <si>
    <t>c:ktfnsf] ;+Vof</t>
  </si>
  <si>
    <t>@= lghL c:ktfn</t>
  </si>
  <si>
    <t>!= ;/sf/L÷;fd'bflos c:ktfn</t>
  </si>
  <si>
    <t xml:space="preserve">:jf:Yo ;]jf </t>
  </si>
  <si>
    <t>tflnsf @) -;du|_</t>
  </si>
  <si>
    <t>tflnsf @) -If]qut_</t>
  </si>
  <si>
    <t>&gt;f]t M g]kfn b"/;~rf/ k|flws/0f .</t>
  </si>
  <si>
    <r>
      <rPr>
        <sz val="11"/>
        <rFont val="Times New Roman"/>
        <family val="1"/>
      </rPr>
      <t>**</t>
    </r>
    <r>
      <rPr>
        <sz val="11"/>
        <rFont val="Preeti"/>
      </rPr>
      <t>Pg–;]naf6 ljtl/t lh=P;=Pd df]afO{n ;]jf</t>
    </r>
  </si>
  <si>
    <r>
      <rPr>
        <sz val="11"/>
        <rFont val="Times New Roman"/>
        <family val="1"/>
      </rPr>
      <t>*</t>
    </r>
    <r>
      <rPr>
        <sz val="11"/>
        <rFont val="Preeti"/>
      </rPr>
      <t xml:space="preserve"> g]kfn 6]lnsdaf6 ljtl/t lh=P;=Pd df]afO{n ;lxt ;Dk"0f{ 6]lnkmf]g ;]jf</t>
    </r>
  </si>
  <si>
    <t>s'n O{G6/g]6 kx'Fr k|ltzt</t>
  </si>
  <si>
    <t>s'n hDdf</t>
  </si>
  <si>
    <r>
      <t>cGo sDkgLx?</t>
    </r>
    <r>
      <rPr>
        <sz val="13"/>
        <rFont val="Times New Roman"/>
        <family val="1"/>
      </rPr>
      <t>***</t>
    </r>
  </si>
  <si>
    <r>
      <t>Pg–;]n</t>
    </r>
    <r>
      <rPr>
        <sz val="13"/>
        <rFont val="Times New Roman"/>
        <family val="1"/>
      </rPr>
      <t>**</t>
    </r>
  </si>
  <si>
    <r>
      <t>g]kfn 6]lnsd</t>
    </r>
    <r>
      <rPr>
        <sz val="13"/>
        <rFont val="Calibri"/>
        <family val="2"/>
      </rPr>
      <t>*</t>
    </r>
  </si>
  <si>
    <t>ljtl/t 6]lnkmf]g ;+Vof</t>
  </si>
  <si>
    <t>sDkgLx?</t>
  </si>
  <si>
    <t>;~rf/ ;'ljwfdf ePsf] k|utL</t>
  </si>
  <si>
    <t>tflnsf !* -If]qut_</t>
  </si>
  <si>
    <t>tflnsf !! -lhNnfut_</t>
  </si>
  <si>
    <t>tflnsf !@ -lhNnfut_</t>
  </si>
  <si>
    <t>lhNNff</t>
  </si>
  <si>
    <t>sfe]|knf~rf]s</t>
  </si>
  <si>
    <t>g'jsf]6</t>
  </si>
  <si>
    <t xml:space="preserve">gf]6 M s]xL a}+s tyf ljQLo ;+:yfx?n] kl/dflh{t tYofÍ k]z u/]sf]n] klxn] k|sflzt tYofÍdf km/s kg{ uPsf] . </t>
  </si>
  <si>
    <t>tflnsf !$ -lhNnfut_</t>
  </si>
  <si>
    <t>lhNnf</t>
  </si>
  <si>
    <t>xf]6n÷l/;f]]6{</t>
  </si>
  <si>
    <r>
      <t>cGo</t>
    </r>
    <r>
      <rPr>
        <b/>
        <sz val="13"/>
        <rFont val="Calibri"/>
        <family val="2"/>
      </rPr>
      <t>*</t>
    </r>
  </si>
  <si>
    <t>&gt;f]t M– g]kfn /fi6« a}+s, ljb]zL ljlgdo Joj:yfkg ljefu .</t>
  </si>
  <si>
    <t>gf]6 M o; k|sf/sf] tYofÍ lhNnfut ?kdf k|fKt x'g g;s]sf] .</t>
  </si>
  <si>
    <r>
      <rPr>
        <sz val="11"/>
        <rFont val="Calibri"/>
        <family val="2"/>
      </rPr>
      <t>*</t>
    </r>
    <r>
      <rPr>
        <sz val="11"/>
        <rFont val="Preeti"/>
      </rPr>
      <t xml:space="preserve"> sfuf]{, Po/nfO{G; / /]ld6fG;</t>
    </r>
  </si>
  <si>
    <t>tflnsf !% -lhNnfut_</t>
  </si>
  <si>
    <t>km08 6«fG;km/</t>
  </si>
  <si>
    <t>ut cjwL</t>
  </si>
  <si>
    <t>;dLIff cjwL</t>
  </si>
  <si>
    <t>&gt;f]t M g]kfn /fi6« a}+s, d'b|f Joj:yfkg ljefu .</t>
  </si>
  <si>
    <t>tflnsf !* -lhNnfut_</t>
  </si>
  <si>
    <t>&gt;f]t M cWoog If]qsf oftfoft Joj:yf sfof{nox? tyf ;8s ljefuaf6 k|sflzt P;P;cf/Pg k|ltj]bg .</t>
  </si>
  <si>
    <t>tflnsf !( -lhNnfut_</t>
  </si>
  <si>
    <t>sf7df09f}</t>
  </si>
  <si>
    <t xml:space="preserve">&gt;f]t M lhNnf -sf7df08f}+, nlntk'/, eQmk'/, l;Gw'kfNrf]s, bf]nvf, sfe|]knf~rf]s, wflbª, g'jfsf]6 / /;'jf_ lzIff sfof{no Pjd\ k|fljlws lzIff tyf Jofj;flos tfnLd kl/ifb, ;fgf]l7dL, eQmk'/ . </t>
  </si>
  <si>
    <t>tflnsf @) -lhNnfut_</t>
  </si>
  <si>
    <t xml:space="preserve">&gt;f]t M cWoog If]qsf a}+s tyf ljQLo ;+:yfx? .  </t>
  </si>
  <si>
    <r>
      <t>cGo</t>
    </r>
    <r>
      <rPr>
        <b/>
        <sz val="11"/>
        <rFont val="Calibri"/>
        <family val="2"/>
      </rPr>
      <t>*</t>
    </r>
  </si>
  <si>
    <t>&gt;f]t M g]kfn /fi6« a}+s, lj/f6gu/ sfof{no .</t>
  </si>
  <si>
    <t>gf]6 M df]/Ëdf km08 6«fG;km/ x'g] gu/]sf] .</t>
  </si>
  <si>
    <t>US$</t>
  </si>
  <si>
    <t xml:space="preserve">&gt;f]t M g]kfn /fi6« a}+s, lj/f6gu/ sfof{no . </t>
  </si>
  <si>
    <t>&gt;f]t M g]kfn /fi6« a}+s, hgsk'/ sfof{no .</t>
  </si>
  <si>
    <t>gf]6 M wg'iffdf km08 6«fG;km/ x'g] gu/]sf] .</t>
  </si>
  <si>
    <t xml:space="preserve">&gt;f]t M g]kfn /fi6« a}+s, hgsk'/ sfof{no . </t>
  </si>
  <si>
    <t>&gt;f]t M lhNnf -wg'iff, dxf]Q/L, ;nf{xL, l;Gw'nL, l;/xf / pbok'/_ lzIff sfof{no  Pjd\ k|fljlws lzIff tyf Jofj;flos tfnLd kl/ifb, ;fgf]l7dL, eQmk'/ .</t>
  </si>
  <si>
    <t>lzIff ;]jf</t>
  </si>
  <si>
    <t xml:space="preserve">&gt;f]t M lhNnf -wg'iff, dxf]Q/L, ;nf{xL, l;Gw'nL, l;/xf / pbok'/_ hg:jf:Yo sfof{no . </t>
  </si>
  <si>
    <t>:jf:Yo ;]jf</t>
  </si>
  <si>
    <t>&gt;f]t M g]kfn /fi6« a}+s, jL/u~h sfof{no .</t>
  </si>
  <si>
    <t>gf]6 M k;f{df km08 6«fG;km/ x'g] gu/]sf] .</t>
  </si>
  <si>
    <t>af/f</t>
  </si>
  <si>
    <t>&gt;f]t M lhNnf -jf/f, k;f{, lrtjg, dsjfgk'/ / /f}tx6_ lzIff sfof{no Pjd\ k|fljlws lzIff tyf Jofj;flos tfnLd kl/ifb, ;fgf]l7dL, eQmk'/ .</t>
  </si>
  <si>
    <t xml:space="preserve">&gt;f]t M lhNnf -jf/f, k;f{, lrtjg, dsjfgk'/ / /f}tx6_ hg:jf:Yo sfof{no . </t>
  </si>
  <si>
    <t>jfun'ª</t>
  </si>
  <si>
    <t>:ofª\hf</t>
  </si>
  <si>
    <t>&gt;f]t M g]kfn /fi6« a}+s, kf]v/f sfof{no .</t>
  </si>
  <si>
    <t>gf]6 M sf:sL / ka{tdf km08 6«fG;km/ x'g] gu/]sf] .</t>
  </si>
  <si>
    <t>&gt;f]]t M g]kfn /fi6« a}+s, kf]v/f sfof{no .</t>
  </si>
  <si>
    <t>&gt;f]t M lhNnf -sf:sL, tgx'F, ndhª, uf]/vf, :ofªhf, jfun'Ë, ka{Tf / DofUbL_ lzIff sfof{no Pjd\ k|fljlws lzIff tyf Jofj;flos tfnLd kl/ifb, ;fgf]l7dL, eQmk'/ .</t>
  </si>
  <si>
    <t>kj{Tf</t>
  </si>
  <si>
    <t>:ofËhf</t>
  </si>
  <si>
    <t>ndh'Ë</t>
  </si>
  <si>
    <t>tgx"F</t>
  </si>
  <si>
    <t>&gt;f]t M g]kfn /fi6« a}+s, l;4fy{gu/ sfof{no .</t>
  </si>
  <si>
    <t>gf]6 M ?kGb]xLdf km08 6«fG;km/ x'g] gu/]sf] .</t>
  </si>
  <si>
    <t>tflnsf !&amp; -If]qtu_</t>
  </si>
  <si>
    <t xml:space="preserve">gf]6 M ?kGb]xL / gjnk/f;Laf6 lghL c:ktfn ;DaGwL tYofÍ k|fKt gePsf] . </t>
  </si>
  <si>
    <t xml:space="preserve">&gt;|f]t M lhNnf -?kGb]xL, slkna:t', gjnk/f;L / kfNkf_ hg:jf:Yo sfof{no . </t>
  </si>
  <si>
    <t>!=;/sf/L÷;fd'bflos c:ktfn</t>
  </si>
  <si>
    <t>-?= bZf nfvdf_</t>
  </si>
  <si>
    <t>&gt;f]t M g]kfn /fi6« a}+s, g]kfnu~h sfof{no .</t>
  </si>
  <si>
    <t>gf]6 MafFs]df km08 6«fG;km/ x'g] gu/]sf] .</t>
  </si>
  <si>
    <t>tflnsf !% -lhNNffut_</t>
  </si>
  <si>
    <t>a}t8L</t>
  </si>
  <si>
    <t>8f]6L</t>
  </si>
  <si>
    <t xml:space="preserve">88]nw'/f </t>
  </si>
  <si>
    <t>&gt;f]t M g]kfn /fi6« a}+s, wgu9L sfof{no .</t>
  </si>
  <si>
    <t>&gt;f]t M cWoog If]qsf oftfoft Joj:yf sfof{nox? tyf ;8s ljefuaf6 k|sflzt P;=P;=cf/= Pg= k||ltj]bg .</t>
  </si>
  <si>
    <t xml:space="preserve">gf]6 M s]xL If]qaf6 lghL c:ktfndf sfo{/t lrlsT;ssf] ;+Vof tyf z}of ;+Vofsf] tYofÍ k|fKt gePsf] . </t>
  </si>
  <si>
    <t>gf]6 M P;P;cf/Pg k|ltj]bg x/]s @÷@ jif{df k|sflzt x'g] ePsf]n] ;f]xL jdf]lhd tYofÍ k|sflzt ul/Psf] .</t>
  </si>
  <si>
    <t xml:space="preserve">gf]6 M s]xL lhNnfx?af6 lghL c:ktfndf sfo{/t lrlsT;ssf] ;+Vof tyf z}of ;+Vofsf] tYofÍ k|fKt gePsf] . </t>
  </si>
  <si>
    <t xml:space="preserve">      @= P;P;cf/Pg k|ltj]bg x/]s @÷@ jif{df k|sflzt x'g] ePsf]n] ;f]xL jdf]lhd tYofÍ k|sflzt ul/Psf] .</t>
  </si>
  <si>
    <t>gf]6 M != oftfoft ;fwgsf] ;+Vofdf jfudtL c~rnsf ;Dk'0f{ lhNnfx?sf] tYofÍ ;dfj]z ePsf] .</t>
  </si>
  <si>
    <t xml:space="preserve">gf]6 M != oftfoft ;fwgsf] ;+Vofdf d]rL tyf sf]zL c~rnsf ;Dk"0f{ lhNnfx?sf] tYofÍ Psd'i7 ;dfj]z ePsf] . </t>
  </si>
  <si>
    <t xml:space="preserve">gf]6 M != oftfoft ;fwgsf] ;+Vofdf ;u/dfyf tyf hgsk'/ c~rnsf ;Dk"0f{ lhNnfx?sf] tYofÍ Psd'i7 ;dfj]z ePsf] . </t>
  </si>
  <si>
    <t xml:space="preserve">gf]6 M != oftfoft ;fwgsf] ;+Vofdf gf/fo0fL c~rnsf ;Dk"0f{ lhNnfx?sf] tYofÍ Psd'i7 ;dfj]z ePsf] . </t>
  </si>
  <si>
    <t xml:space="preserve">gf]6 M != oftfoft ;fwgsf] ;+Vofdf u08sL tyf wjnflu/L c~rnsf ;Dk"0f{ lhNnfx?sf] tYofÍ Psd'i7 ;dfj]z ePsf] . </t>
  </si>
  <si>
    <t xml:space="preserve">gf]6 M != oftfoft ;fwgsf] ;+Vofdf n'lDagL ;Dk"0f{ lhNnfx?sf] tYofÍ Psd'i7 ;dfj]z ePsf] . </t>
  </si>
  <si>
    <t xml:space="preserve">gf]6 M != oftfoft ;fwgsf] ;+Vofdf ;]tL tyf dxfsfnL c~rnsf ;Dk"0f{ lhNnfx?sf] tYofÍ Psd'i7 ;dfj]z ePsf] . </t>
  </si>
  <si>
    <t>tflnsfx?</t>
  </si>
  <si>
    <t>qm=;+=</t>
  </si>
  <si>
    <t>tflnsf g+=</t>
  </si>
  <si>
    <t>k|d'v s[lif afnLx?n] 9fs]sf] If]qkmn -lhNnfut_</t>
  </si>
  <si>
    <t>k|d'v s[lif afnLx?sf] pTkfbg -lhNnfut_</t>
  </si>
  <si>
    <t>k|d'v kz'k+IfL, df5f tyf jghGo pTkfbg -lhNnfut_</t>
  </si>
  <si>
    <t>l;FrfO ;'ljwfdf ePsf] lj:tf/ -lhNnfut_</t>
  </si>
  <si>
    <t>s[lif shf{ l:ylt -lhNnfut_</t>
  </si>
  <si>
    <t>k|d'v pBf]ux?sf] Ifdtf pkof]u -lhNnfut_</t>
  </si>
  <si>
    <t>cf}Bf]lus pTkfbg l:ylt -lhNnfut_</t>
  </si>
  <si>
    <t>cf}Bf]lus shf{ l:ylt -lhNnfut_</t>
  </si>
  <si>
    <t>ko{6g l:ylt -lhNnfut_</t>
  </si>
  <si>
    <t>3/hUuf sf/f]af/ -lhNnfut_</t>
  </si>
  <si>
    <t>a}+s tyf ljQLo ;+:yfsf zfvfx? -lhNnfut_</t>
  </si>
  <si>
    <t>lgIf]k tyf shf{ l:ylt -lhNnfut_</t>
  </si>
  <si>
    <t>dlgr]~h/ tyf ljb]zL d'b|f ;6xLsf] cg'dlt k|fKt Ph]G;Lx? -lhNnfut_</t>
  </si>
  <si>
    <t>km08 6«fG;km/ -lhNnfut_</t>
  </si>
  <si>
    <t>ljb]zL d'b|f vl/b ljj/0f -If]qut_</t>
  </si>
  <si>
    <t>ef/tLo d'b|f vl/b / laqmL ljj/0f -If]qut_</t>
  </si>
  <si>
    <t>oftfoft ;]jf -c~rnut_</t>
  </si>
  <si>
    <t>k|d'v s[lif afnLx?n] 9fs]sf] If]qkmn -;du| / If]qut_</t>
  </si>
  <si>
    <t>k|d'v s[lif afnLx?sf] pTkfbg -;du| / If]qut_</t>
  </si>
  <si>
    <t>k|d'v kz'k+IfL, df5f tyf jghGo pTkfbg -;du| / If]qut_</t>
  </si>
  <si>
    <t>l;FrfO ;'ljwfdf ePsf] lj:tf/ -;du| / If]qut_</t>
  </si>
  <si>
    <t>s[lif shf{ l:ylt -;du| / If]qut_</t>
  </si>
  <si>
    <t>k|d'v pBf]ux?sf] Ifdtf pkof]u -;du| / If]qut_</t>
  </si>
  <si>
    <t>cf}Bf]lus pTkfbg l:ylt -;du| / If]qut_</t>
  </si>
  <si>
    <t>cf}Bf]lus shf{ l:ylt -;du| / If]qut_</t>
  </si>
  <si>
    <t>ko{6g l:ylt -;du| / If]qut_</t>
  </si>
  <si>
    <t>3/hUuf sf/f]af/ -;du| / If]qut_</t>
  </si>
  <si>
    <t>a}+s tyf ljQLo ;+:yfsf zfvfx? -If]qut_</t>
  </si>
  <si>
    <t>lgIf]k tyf shf{ l:ylt -If]qut_</t>
  </si>
  <si>
    <t>dlgr]~h/ tyf ljb]zL d'b|f ;6xLsf] cg'dlt k|fKt Ph]G;Lx? -If]qut_</t>
  </si>
  <si>
    <t>ef/tLo d'b|f vl/b / laqmL ljj/0f -;du| / If]qut_</t>
  </si>
  <si>
    <t>oftfoft ;]jf -;du / If]qut_</t>
  </si>
  <si>
    <t>;~rf/ ;'ljwfdf ePsf] k|ult -;du|_</t>
  </si>
  <si>
    <t>tflnsf @! -;du|_</t>
  </si>
  <si>
    <t>ljb]zL d'b|f vl/b ljj/0f -;du| / If]qut_</t>
  </si>
  <si>
    <t>lzIff ;]jf -;du| / If]qut_</t>
  </si>
  <si>
    <t>:jf:Yo ;]jf -;du| / If]qut_</t>
  </si>
  <si>
    <t>lzIff ;]jf -lhNnfut_</t>
  </si>
  <si>
    <t>:jf:Yo ;]jf -lhNnfut_</t>
  </si>
  <si>
    <t xml:space="preserve">      @= s]xL If]qaf6 lghL ljBfnosf]] ljBfyL{ tyf lzIfs÷lzlIfsfsf] tYofÍ k|fKt gePsf] .  </t>
  </si>
  <si>
    <t xml:space="preserve">gf]6 M!= k|fljlws lzIff tyf Jofj;flos tfnLd kl/ifbsf l8Knf]df / l6=P;=Pn=;L tx ;+rfng ug{ ;DaGwg k|fKt k|fljlws ;+:yfx?sf] tYofÍ ;dfj]z ePsf]  . </t>
  </si>
  <si>
    <t xml:space="preserve">     @= s]xL If]qaf6 lghL ljBfnosf]] ljBfyL{ tyf lzIfs÷lzlIfsfsf] tYofÍ k|fKt gePsf] .  </t>
  </si>
  <si>
    <t xml:space="preserve">!= k|fljlws lzIff tyf Jofj;flos tfnLd kl/ifbsf l8Knf]df / l6=P;=Pn=;L tx ;+rfng ug{ ;DaGwg k|fKt k|fljlws ;+:yfx?sf]                 tYofÍ ;dfj]z ePsf] .  </t>
  </si>
  <si>
    <r>
      <rPr>
        <u/>
        <sz val="11"/>
        <rFont val="Preeti"/>
      </rPr>
      <t>gf]6</t>
    </r>
    <r>
      <rPr>
        <sz val="11.5"/>
        <rFont val="Preeti"/>
      </rPr>
      <t xml:space="preserve"> </t>
    </r>
  </si>
  <si>
    <t>&gt;f]tM cWoog If]qsf xf]6]n Joj;foL ;+3, ko{6g pBf]u dxfzfvf .</t>
  </si>
  <si>
    <t xml:space="preserve">gf]6 M g]kfn ko{6g af]8{af6 ko{6s cfudg tYofÍ k|fKt gePsf] . </t>
  </si>
  <si>
    <t xml:space="preserve">&gt;f]t M xf]6n tyf z}of ;+Vofsf] ;Gbe{df lhNnf -sf7df08f}+, nlntk'/, eQmk'/, sfe|]knf~rf]s, wflbª / g'jfsf]6_ l:yt xf]6n Pzf]l;o;g, ko{6g pBf]u dxfzfvf . </t>
  </si>
  <si>
    <t>;|f]tM cWoog If]qsf xf]6]n Joj;foL ;+3, ko{6g pBf]u dxfzfvf .</t>
  </si>
  <si>
    <t xml:space="preserve">&gt;f]t M a}+s tyf ljsf; a}+sx? . </t>
  </si>
  <si>
    <t xml:space="preserve">&gt;f]t M g]kfn /fi6« a}+ssf pkTosf aflx/sf sfof{nox? tyf a}+s / ljsf; a}+sx? . </t>
  </si>
  <si>
    <t xml:space="preserve">cf=j= @)&amp;@÷&amp;#
-;fpg–c;f/_                </t>
  </si>
  <si>
    <t xml:space="preserve">gf]6 M != k|fljlws lzIff tyf Jofj;flos tfnLd kl/ifbsf l8Knf]df / l6=P;=Pn=;L tx ;+rfng ug{ ;DaGwg k|fKt k|fljlws ;+:yfx?sf] tYofÍ ;dfj]z ePsf]  . </t>
  </si>
  <si>
    <t xml:space="preserve">      @= s]xL lhNnfx?af6 ut jif{sf] ;+zf]lwt tYofË k|fKt ePsfn]] ;f]xL cg';f/ k|sflzt ul/Psf] .</t>
  </si>
  <si>
    <t xml:space="preserve">      ;fy} Ps hgf JolQmn] Ps eGbf a9L 6]lnkmf]g ;]jf lnPsf sf/0f kx'Fr k|ltzt !)) eGbf a9L b]lvg cfPsf] .</t>
  </si>
  <si>
    <t>ut jif{sf] Ifdtf pkof]u</t>
  </si>
  <si>
    <t>;dLIff jif{sf] Ifdtf pkof]u</t>
  </si>
  <si>
    <t xml:space="preserve">;dLIff jif{sf] pTkfbg </t>
  </si>
  <si>
    <t xml:space="preserve">;dLIff jif{sf] pTkfbg Ifdtf </t>
  </si>
  <si>
    <t>n3'ljQ ljsf; a}+s</t>
  </si>
  <si>
    <t xml:space="preserve"> &gt;f]t M g]kfn /fi6« a}+s, a}+s tyf ljQLo ;+:yf lgodg ljefu / n3' ljQ k|j4{g tyf ;'kl/j]If0f ljefu . </t>
  </si>
  <si>
    <t xml:space="preserve">&gt;f]t M g]kfn /fi6« a}+s, a}+s tyf ljQLo ;+:yf lgodg ljefu / n3' ljQ k|j4{g tyf ;'kl/j]If0f ljefu . </t>
  </si>
  <si>
    <t xml:space="preserve">cf=j= @)&amp;#÷&amp;$
-;fpg–c;f/_                </t>
  </si>
  <si>
    <t>tfKn]h'Ë</t>
  </si>
  <si>
    <t>kfFry/</t>
  </si>
  <si>
    <t>;+v'jf;ef</t>
  </si>
  <si>
    <t>d':tfË</t>
  </si>
  <si>
    <t>&gt;f]tM lhNnf -sf:sL, tgx'F, ndhª, uf]/vf, :ofªhf, jfun'Ë, ka{Tf, DofUbL / d':tfË_ s[lif ljsf; sfof{no .</t>
  </si>
  <si>
    <t>&gt;f]t M lhNnf -O{nfd, wgs'6f, emfkf, df]/Ë, ;'g;/L, ;Kt/L, tfKn]h'Ë, kfFry/ / ;+v'jf;ef_ s[lif ljsf; sfof{no, lhNnf jg sfof{no / lhNnf kz' ;]jf sfof{no .</t>
  </si>
  <si>
    <t>&gt;f]t M lhNnf -O{nfd, wgs'6f, emfkf, df]/Ë, ;'g;/L, ;Kt/L, tfKn]h'Ë, kfFry/ / ;+v'jf;ef_ l:yt xf]6n Pzf]l;o;g÷ko{6g af]8{ .</t>
  </si>
  <si>
    <t>&gt;f]t M lhNnf -O{nfd, wgs'6f, emfkf, df]/Ë, ;'g;/L, ;Kt/L, tfKn]h'Ë, kfFry/ / ;+v'jf;ef_ dfnkf]t sfof{no tyf pk–dxfgu/kflnsf Pjd\ gu/kflnsf sfof{nox? .</t>
  </si>
  <si>
    <t>&gt;f]t M lhNnf -sf:sL, tgx'F, ndhª, uf]/vf, :ofªhf, jfun'Ë, ka{Tf, DofUbL / d':tfË_ s[lif ljsf; sfof{no, lhNnf jg sfof{no / lhNnf kz' ;]jf sfof{no .</t>
  </si>
  <si>
    <t>&gt;|f]t M lhNnf -sf:sL, tgx'F, ndhª, uf]/vf, :ofªhf, jfun'Ë, ka{Tf, DofUbL / d':tfË_ dfnkf]t sfof{no tyf pk–dxfgu/kflnsf tyf gu/kflnsf sfof{nox? .</t>
  </si>
  <si>
    <t>afUn'Ë</t>
  </si>
  <si>
    <t>c3f{vfFrL</t>
  </si>
  <si>
    <t>u'NdL</t>
  </si>
  <si>
    <t xml:space="preserve">&gt;f]t M lhNnf -sf:sL, tgx'F, ndhª, uf]/vf, :ofªhf, jfun'Ë, ka{Tf, DofUbL / d':tfË_ hg:jf:Yo sfof{no . </t>
  </si>
  <si>
    <t>&gt;f]tM lhNnf -?kGb]xL, slkna:t', gjnk/f;L, kfNkf, c3f{vfFrL / u'NdL_ s[lif ljsf; sfof{no .</t>
  </si>
  <si>
    <t>&gt;f]t M lhNnf -?kGb]xL, slkna:t', gjnk/f;L, kfNkf, c3f{vfFrL / u'NdL_ s[lif ljsf; sfof{no, lhNnf jg sfof{no / lhNnf kz' ;]jf sfof{no .</t>
  </si>
  <si>
    <t>slknj:t'</t>
  </si>
  <si>
    <t>&gt;f]t M lhNnf -?kGb]xL, slkna:t', gjnk/f;L, kfNkf, c3f{vfFrL / u'NdL_ dfnkf]t sfof{no tyf gu/kflnsf sfof{nox? .</t>
  </si>
  <si>
    <t>cf3f{vfFrL</t>
  </si>
  <si>
    <t>&gt;f]t M lhNnf -?kGb]xL, slkna:t', gjnk/f;L, kfNkf, c3f{vfFrL / u'NdL_ lzIff sfof{no Pjd\ k|fljlws lzIff tyf Jofj;flos tfnLd kl/ifb, ;fgf]l7dL, eQmk'/ .</t>
  </si>
  <si>
    <t>;Nofg</t>
  </si>
  <si>
    <t>h'Dnf</t>
  </si>
  <si>
    <t>&gt;f]tM lhNnf -afFs], alb{of, bfË, ;'v]{t, ;Nofg / h'Dnf_ s[lif ljsf; sfof{no .</t>
  </si>
  <si>
    <t>&gt;f]t M lhNnf -afFs], alb{of, bfË, ;'v]{t, ;Nofg / h'Dnf_ s[lif ljsf; sfof{no, lhNnf jg sfof{no / lhNnf kz' ;]jf sfof{no .</t>
  </si>
  <si>
    <t>&gt;f]t M lhNnf -afFs], alb{of, bfË, ;'v]{t, ;Nofg / h'Dnf_ l:yt xf]6n Pzf]l;o;g÷ko{6g af]8{ .</t>
  </si>
  <si>
    <t>;|f]t M lhNnf -afFs], alb{of, bfË, ;'v]{t, ;Nofg / h'Dnf_ dfnkf]t sfof{no tyf gu/kflnsf sfof{nox? .</t>
  </si>
  <si>
    <t>c5fd</t>
  </si>
  <si>
    <t>bfr'{nf</t>
  </si>
  <si>
    <t>&gt;f]t M lhNnf -afFs], alb{of, bfË, ;'v]{t, ;Nofg / h'Dnf_ lzIff sfof{no Pjd\ k|fljlws lzIff tyf Jofj;flos tfnLd kl/ifb, ;fgf]l7dL, eQmk'/ .</t>
  </si>
  <si>
    <t xml:space="preserve">gf]6 M != oftfoft ;fwgsf] ;+Vofdf /fKtL, e]/L tyf h'Dnf c~rnsf ;Dk"0f{ lhNnfx?sf] tYofÍ Psd'i7 ;dfj]z ePsf] . </t>
  </si>
  <si>
    <t xml:space="preserve">&gt;f]t M lhNnf -afFs], alb{of, bfË, ;'v]{t, ;Nofg / h'Dnf_ hg:jf:Yo sfof{no . </t>
  </si>
  <si>
    <t>j}t8L</t>
  </si>
  <si>
    <t>&gt;f]tM lhNnf -s}nfnL, s~rgk'/, 88]nw'/f, 8f]6L, a}t8L, c5fd / bfr'{nf_ s[lif ljsf; sfof{no .</t>
  </si>
  <si>
    <t>&gt;f]t M lhNnf -s~rgk'/, 88]nw'/f, 8f]6L, a}t8L, c5fd / bfr'{nf_ s[lif ljsf; sfof{no, lhNnf jg sfof{no / lhNnf kz' ;]jf sfof{no .</t>
  </si>
  <si>
    <t>&gt;f]t M lhNnf -s~rgk'/, 88]nw'/f, 8f]6L, a}t8L, c5fd / bfr'{nf_ l:yt xf]6n Pzf]l;o;g÷ko{6g af]8{ .</t>
  </si>
  <si>
    <t>&gt;f]t M lhNnf -s~rgk'/, 88]nw'/f, 8f]6L, a}t8L, c5fd / bfr'{nf_ dfnkf]t sfof{no tyf gu/kflnsf sfof{nox? .</t>
  </si>
  <si>
    <t>&gt;f]t M lhNnf -s~rgk'/, 88]nw'/f, 8f]6L, a}t8L, c5fd / bfr'{nf_ lzIff sfof{no Pjd\ k|fljlws lzIff tyf Jofj;flos tfnLd kl/ifb, ;fgf]l7dL, eQmk'/ .</t>
  </si>
  <si>
    <t xml:space="preserve">&gt;f]t M lhNnf -s~rgk'/, 88]nw'/f, 8f]6L, a}t8L, c5fd / bfr'{nf_ hg:jf:Yo sfof{no . </t>
  </si>
  <si>
    <t>&gt;f]t M g]kfn /fi6« a}+s, ljb]zL ljlgdo Joj:yfkg ljefu / a}+lsË sfof{no  .</t>
  </si>
  <si>
    <t xml:space="preserve">&gt;f]t M lhNnf -O{nfd, wgs'6f, emfkf, df]/Ë, ;'g;/L, ;Kt/L, tfKn]h'Ë, kfFry/ / ;+v'jf;ef_ hg:jf:Yo sfof{no . </t>
  </si>
  <si>
    <t>&gt;f]t M lhNnf -O{nfd, wgs'6f, emfkf, df]/Ë, ;'g;/L, ;Kt/L, tfKn]h'Ë, kfFry/ / ;+v'jf;ef_ lzIff sfof{no Pjd\ k|fljlws lzIff tyf Jofj;flos tfnLd kl/ifb, ;fgf]l7dL, eQmk'/ .</t>
  </si>
  <si>
    <t>gf]6M lhNnf :jf:Yo sfof{noaf6 ;+zf]lwt tYofÍ k|fKt ePsf]n] ;f]xL cg';f/ k|:t't ul/Psf] .</t>
  </si>
  <si>
    <t>&gt;f]t M cWoog If]qsf l8lehg l;FrfO sfof{nox? .</t>
  </si>
  <si>
    <t>gf]6M ;'g;/L, df]/Ë / ;Kt/L lhNnfaf6 ;+zf]lwt tYofÍ k|fKt ePsf]n] ;f]xL cg'?k k|sflzt ul/Psf] .</t>
  </si>
  <si>
    <t xml:space="preserve">gf]6M sf:sL lhNnf l;+rfO sfof{noaf6 ljut jif{x?sf] tYofÍ ;+zf]wlwt ?kdf k|fKt ePsf]n] ;f]xL cg'?k k|sflzt ul/Psf]] . </t>
  </si>
  <si>
    <t>gf]6 M s]xL lhNnfx?af6 ;+zf]lwt tYofÍ k|fKt ePsf]n] ;f]xL cg'?k k|sflzt ul/Psf] .</t>
  </si>
  <si>
    <t>gf]6M cWoog If]qsf s]xL lhNnfx?sf] ljut jif{x?sf] ;+zf]lwt tYofÍ k|fKt ePsf]n] ;f]xL cg';f/ k|sflzt ul/Psf] .</t>
  </si>
  <si>
    <t xml:space="preserve">@)&amp;$
c;f/ d;fGt </t>
  </si>
  <si>
    <t>gf]6M s]xL l8lehg l;FrfO sfof{nox?af6 ;+zf]lwt tYofÍ k|fKt ePsf]n] ;f]xL cg';f/ k|:t't ul/Psf] .</t>
  </si>
  <si>
    <t xml:space="preserve">t/sf/L </t>
  </si>
  <si>
    <t xml:space="preserve">gf]6 M g]kfn ko{6g af]8{af6 ko{6s cfudg tYofÍ Psd'i7?df k|fKt ePsf]n]] ;f]xL cg'?k /flvPsf] . </t>
  </si>
  <si>
    <t>gf]6 M s]xL lhNnfsf] c:ktfn, lrlsT;s / z}of ;+Vofdf ut jif{sf] ;+zf]lwt tYofÍ k|fKt ePsf]n] ;f]xL cg'?k k|sflzt ul/Psf] .</t>
  </si>
  <si>
    <t xml:space="preserve">gf]6 M cWoog If]qsf s]lx lhNNffx?df tYofÍ ;+sngdf 5flgPsf pBf]ux? gePsf]n] lt lhNnfx?nfO{ x6fOPsf] . </t>
  </si>
  <si>
    <t>gf]6 M s]xL lhNnf kz' ;]jf sfof{noaf6 ;+zf]lwt tYofÍ k|fKt ePsf]n]] ;f]lx cg';f/ k|:t't ul/Psf] .</t>
  </si>
  <si>
    <r>
      <t xml:space="preserve">;du| tflnsfx?
</t>
    </r>
    <r>
      <rPr>
        <b/>
        <sz val="20"/>
        <color indexed="30"/>
        <rFont val="Times New Roman"/>
        <family val="1"/>
      </rPr>
      <t>(Consolidated Tables)</t>
    </r>
  </si>
  <si>
    <t xml:space="preserve">cf=j= @)&amp;$÷&amp;%
-;fpg–c;f/_                </t>
  </si>
  <si>
    <t>@)&amp;%
c;f/ d;fGt</t>
  </si>
  <si>
    <t>@)&amp;% c;f/ d;fGt</t>
  </si>
  <si>
    <t>cf=j=@)&amp;$÷&amp;%</t>
  </si>
  <si>
    <t xml:space="preserve">cf=j= @)&amp;$÷&amp;%
 -;fpg–c;f/_                </t>
  </si>
  <si>
    <t xml:space="preserve">@)&amp;%
c;f/ d;fGt </t>
  </si>
  <si>
    <t>tf]/Lsf] t]n</t>
  </si>
  <si>
    <t xml:space="preserve">  </t>
  </si>
  <si>
    <t>&gt;f]t M a}+s tyf ljsf; a}+sx?sf] Plss[t ;+zf]lwt tYofÍdf cfwfl/t .</t>
  </si>
  <si>
    <r>
      <t>s'n ljtl/t O{G6/g]6 ;]jf</t>
    </r>
    <r>
      <rPr>
        <b/>
        <sz val="13"/>
        <rFont val="Times New Roman"/>
        <family val="1"/>
      </rPr>
      <t xml:space="preserve">**** </t>
    </r>
  </si>
  <si>
    <t>ko{6s :t/Lo xf]6n tyf nhsf] ;+Vof</t>
  </si>
  <si>
    <t>xf]6n z}ofsf] ;+Vof</t>
  </si>
  <si>
    <t xml:space="preserve">cf=j= @)&amp;%÷&amp;^
-;fpg–c;f/_                </t>
  </si>
  <si>
    <t xml:space="preserve">cf=j= @)&amp;%÷&amp;^
 -;fpg–c;f/_                </t>
  </si>
  <si>
    <t xml:space="preserve">@)&amp;^
c;f/ d;fGt </t>
  </si>
  <si>
    <t>cf=j=@)&amp;%÷&amp;^</t>
  </si>
  <si>
    <t>-@)&amp;^ c;f/ d;fGt;DDf_</t>
  </si>
  <si>
    <t>@)&amp;^ c;f/ d;fGt</t>
  </si>
  <si>
    <t>@)&amp;^
c;f/ d;fGt</t>
  </si>
  <si>
    <t>-@)&amp;^c;f/ d;fGt;DDf_</t>
  </si>
  <si>
    <t>pTkflbt j:t'sf] gfd</t>
  </si>
  <si>
    <t xml:space="preserve">&gt;f]t M != lhNnf -sf7df08f}+, nlntk'/, eQmk'/, l;Gw'kfNrf]s, bf]nvf, sfe|]knf~rf]s, wflbª, g'jfsf]6 / /;'jf_ :jf:Yo sfof{no . </t>
  </si>
  <si>
    <t xml:space="preserve">      @= s]xL lhNnfx?af6 ut jif{sf] ;+zf]lwt tYofÍ k|fKt ePsfn]] ;f]xL cg';f/ k|sflzt ul/Psf] .</t>
  </si>
  <si>
    <t>tflnsf !</t>
  </si>
  <si>
    <t>k|d'v s[lif jfnLn] 9fs]sf] e"If]q</t>
  </si>
  <si>
    <t>lhNnf ætfKn]h'ËÆ</t>
  </si>
  <si>
    <t>lhNnf ækFfry/Æ</t>
  </si>
  <si>
    <t>lhNnf æO{nfdÆ</t>
  </si>
  <si>
    <t>lhNnf æemfkfÆ</t>
  </si>
  <si>
    <t>lhNnf æ;+v'jf;efÆ</t>
  </si>
  <si>
    <t xml:space="preserve">ut cjlwsf] 
k|ltzt kl/jt{g             </t>
  </si>
  <si>
    <t xml:space="preserve">;dLIff cjlwsf]
 k|ltzt kl/jt{g             </t>
  </si>
  <si>
    <t xml:space="preserve">cf=j=)&amp;#.&amp;$
-;fpg – c;f/_ </t>
  </si>
  <si>
    <t xml:space="preserve">cf=j=)&amp;$.&amp;%
-;fpg – c;f/_ </t>
  </si>
  <si>
    <t xml:space="preserve">cf=j=)&amp;%.&amp;^
-;fpg – c;f/_ </t>
  </si>
  <si>
    <r>
      <t xml:space="preserve">    </t>
    </r>
    <r>
      <rPr>
        <sz val="14"/>
        <rFont val="Preeti"/>
      </rPr>
      <t>ux'F</t>
    </r>
  </si>
  <si>
    <t xml:space="preserve"> ;'Gtnfhft</t>
  </si>
  <si>
    <t xml:space="preserve"> cfFk</t>
  </si>
  <si>
    <t xml:space="preserve">  s]/f</t>
  </si>
  <si>
    <t xml:space="preserve">  :ofp</t>
  </si>
  <si>
    <t xml:space="preserve">  cGo kmnkm"n</t>
  </si>
  <si>
    <t xml:space="preserve">  d;nf -cb'jf, j]];f/ cflb_</t>
  </si>
  <si>
    <t xml:space="preserve">  lrof </t>
  </si>
  <si>
    <t xml:space="preserve">  skmL </t>
  </si>
  <si>
    <t>lhNnf æwgs'6fÆ</t>
  </si>
  <si>
    <t>lhNnf æ;'g;/LÆ</t>
  </si>
  <si>
    <t xml:space="preserve">lhNnf ædf]/ËÆ </t>
  </si>
  <si>
    <t xml:space="preserve">lhNnf æ;Kt/LÆ </t>
  </si>
  <si>
    <t xml:space="preserve">;dLIff cjlwsf] 
k|ltzt kl/jt{g             </t>
  </si>
  <si>
    <t xml:space="preserve">ut cjlwsf]
 k|ltzt kl/jt{g             </t>
  </si>
  <si>
    <t xml:space="preserve"> s]/f</t>
  </si>
  <si>
    <t xml:space="preserve"> :ofp</t>
  </si>
  <si>
    <t xml:space="preserve"> cGo kmnkm"n</t>
  </si>
  <si>
    <t xml:space="preserve"> d;nf -cb'jf, j]];f/ cflb_</t>
  </si>
  <si>
    <t xml:space="preserve"> lrof </t>
  </si>
  <si>
    <t xml:space="preserve"> skmL </t>
  </si>
  <si>
    <t xml:space="preserve">;|f]t M cWoog If]qsf lhNnf  s[lif ljsf; sfof{no .  </t>
  </si>
  <si>
    <t xml:space="preserve">;|f]t M cWoog If]qsf s[lif 1fg s]Gb| .  </t>
  </si>
  <si>
    <t>tflnsf @</t>
  </si>
  <si>
    <t>d;nf -cb'jf, j];f/ cflb_</t>
  </si>
  <si>
    <t>lhNnf ædf]/ËÆ</t>
  </si>
  <si>
    <t>lhNnf æ;Kt/LÆ</t>
  </si>
  <si>
    <t>hf]d;f]d</t>
  </si>
  <si>
    <t>-</t>
  </si>
  <si>
    <t>kFfry/</t>
  </si>
  <si>
    <r>
      <t xml:space="preserve">la:s'6 </t>
    </r>
    <r>
      <rPr>
        <sz val="13"/>
        <rFont val="Times New Roman"/>
        <family val="1"/>
      </rPr>
      <t>***</t>
    </r>
    <r>
      <rPr>
        <sz val="13"/>
        <rFont val="Preeti"/>
      </rPr>
      <t xml:space="preserve"> </t>
    </r>
  </si>
  <si>
    <r>
      <t xml:space="preserve">rfprfp  </t>
    </r>
    <r>
      <rPr>
        <sz val="13"/>
        <rFont val="Times New Roman"/>
        <family val="1"/>
      </rPr>
      <t>***</t>
    </r>
  </si>
  <si>
    <t>k|zf]lwt b'w</t>
  </si>
  <si>
    <t>xhf/ ln=</t>
  </si>
  <si>
    <t>xhf/ dL6/</t>
  </si>
  <si>
    <t>xhf/ ju{km'6</t>
  </si>
  <si>
    <t xml:space="preserve">lh= cfO{= tf/ </t>
  </si>
  <si>
    <t>6fo/</t>
  </si>
  <si>
    <t xml:space="preserve"> l;Gw'nL</t>
  </si>
  <si>
    <t xml:space="preserve">cf=j=@)&amp;#÷&amp;$
-;fpg – c;f/_ </t>
  </si>
  <si>
    <t xml:space="preserve">cf=j=@)&amp;$÷&amp;%
-;fpg – c;f/_ </t>
  </si>
  <si>
    <t xml:space="preserve">cf=j=@)&amp;%÷&amp;^
-;fpg – c;f/_ </t>
  </si>
  <si>
    <t xml:space="preserve">hDdf </t>
  </si>
  <si>
    <t xml:space="preserve">              -  </t>
  </si>
  <si>
    <t xml:space="preserve">        -  </t>
  </si>
  <si>
    <t xml:space="preserve">           -  </t>
  </si>
  <si>
    <t xml:space="preserve">         -  </t>
  </si>
  <si>
    <t xml:space="preserve">          -  </t>
  </si>
  <si>
    <t xml:space="preserve">             -  </t>
  </si>
  <si>
    <t xml:space="preserve">            -  </t>
  </si>
  <si>
    <r>
      <rPr>
        <sz val="11"/>
        <rFont val="Times New Roman"/>
        <family val="1"/>
      </rPr>
      <t>****</t>
    </r>
    <r>
      <rPr>
        <sz val="11"/>
        <rFont val="Preeti"/>
      </rPr>
      <t xml:space="preserve"> @)&amp;^ c;f/sf] tYofÍdf </t>
    </r>
    <r>
      <rPr>
        <sz val="10"/>
        <rFont val="Times New Roman"/>
        <family val="1"/>
      </rPr>
      <t>GPRS</t>
    </r>
    <r>
      <rPr>
        <sz val="11"/>
        <rFont val="Preeti"/>
      </rPr>
      <t xml:space="preserve"> k|ljlwsf dfWodaf6 ljt/0f ul/Psf] </t>
    </r>
    <r>
      <rPr>
        <sz val="10"/>
        <rFont val="Times New Roman"/>
        <family val="1"/>
      </rPr>
      <t>Data</t>
    </r>
    <r>
      <rPr>
        <sz val="11"/>
        <rFont val="Preeti"/>
      </rPr>
      <t xml:space="preserve"> tyf </t>
    </r>
    <r>
      <rPr>
        <sz val="10"/>
        <rFont val="Times New Roman"/>
        <family val="1"/>
      </rPr>
      <t>Internet</t>
    </r>
    <r>
      <rPr>
        <sz val="11"/>
        <rFont val="Preeti"/>
      </rPr>
      <t xml:space="preserve"> ;]jf ;dfj]z 5}g .</t>
    </r>
  </si>
  <si>
    <r>
      <rPr>
        <sz val="11"/>
        <rFont val="Times New Roman"/>
        <family val="1"/>
      </rPr>
      <t>***</t>
    </r>
    <r>
      <rPr>
        <sz val="11"/>
        <rFont val="Preeti"/>
      </rPr>
      <t xml:space="preserve"> cGo ;a} s+kgLx?af6 ljtl/t ;]jf</t>
    </r>
  </si>
  <si>
    <t>gf]6 M s]lGb|o tYofË ljefun] -@)!!–@)#!_ k|sflzt u/]sf] g]kfnsf] hg;+Vofsf] cg'dfgsf cfwf/df kx'Fr k|ltzt u0fgf ul/Psf] .</t>
  </si>
  <si>
    <t>s'n 6]lnkmf]g hg;+Vof cg'kft</t>
  </si>
  <si>
    <t>s]Gb|Lo sfof{no tyf cGo sfof{nodf k|]lift</t>
  </si>
  <si>
    <t>gf]6 M k|fKt kl5Nnf] ;+zf]lwt tYofÍ cg';f/ .</t>
  </si>
  <si>
    <t>lh= cfO{= kfO{k</t>
  </si>
  <si>
    <r>
      <t>k|d'v s[lif jfnLx¿sf] pTkfbg</t>
    </r>
    <r>
      <rPr>
        <sz val="24"/>
        <rFont val="Preeti"/>
      </rPr>
      <t xml:space="preserve"> </t>
    </r>
  </si>
  <si>
    <t/>
  </si>
  <si>
    <t xml:space="preserve">k|d'v kz'k+IfL, df5f tyf jghGo pTkfbg  </t>
  </si>
  <si>
    <r>
      <t>s[lif shf{ l:ylt</t>
    </r>
    <r>
      <rPr>
        <b/>
        <sz val="24"/>
        <rFont val="Times New Roman"/>
        <family val="1"/>
      </rPr>
      <t>*</t>
    </r>
  </si>
  <si>
    <r>
      <t>cf}Bf]lus shf{ l:ylt</t>
    </r>
    <r>
      <rPr>
        <b/>
        <sz val="24"/>
        <rFont val="Times New Roman"/>
        <family val="1"/>
      </rPr>
      <t>*</t>
    </r>
  </si>
  <si>
    <t>sf7df8f}+ If]q</t>
  </si>
  <si>
    <t>k|d'v kz'k+IfL tyf df5fhGo pTkfbg</t>
  </si>
  <si>
    <r>
      <t>cf}Bf]lus shf{ l:ylt</t>
    </r>
    <r>
      <rPr>
        <b/>
        <sz val="26"/>
        <rFont val="Times New Roman"/>
        <family val="1"/>
      </rPr>
      <t>*</t>
    </r>
  </si>
  <si>
    <r>
      <t>cf}Bf]lus shf{ l:ylt</t>
    </r>
    <r>
      <rPr>
        <b/>
        <sz val="28"/>
        <rFont val="Times New Roman"/>
        <family val="1"/>
      </rPr>
      <t>*</t>
    </r>
  </si>
  <si>
    <t>sf7df8f}+</t>
  </si>
  <si>
    <t xml:space="preserve">gf]6 M sf7df8f}+, nlntk'/ tyf eQmk'/df km08 6«fG;km/ x'g] gu/]sf] . </t>
  </si>
  <si>
    <r>
      <t>k|d'v s[lif afnLx¿sf] pTkfbg</t>
    </r>
    <r>
      <rPr>
        <sz val="28"/>
        <rFont val="Preeti"/>
      </rPr>
      <t xml:space="preserve"> </t>
    </r>
  </si>
  <si>
    <r>
      <t>s[lif shf{ l:ylt</t>
    </r>
    <r>
      <rPr>
        <b/>
        <sz val="28"/>
        <rFont val="Times New Roman"/>
        <family val="1"/>
      </rPr>
      <t>*</t>
    </r>
  </si>
  <si>
    <r>
      <t>s[lif shf{ l:ylt</t>
    </r>
    <r>
      <rPr>
        <b/>
        <sz val="26"/>
        <rFont val="Times New Roman"/>
        <family val="1"/>
      </rPr>
      <t>*</t>
    </r>
  </si>
  <si>
    <r>
      <t>cf}Bf]lus shf{ l:ylt</t>
    </r>
    <r>
      <rPr>
        <b/>
        <sz val="22"/>
        <rFont val="Times New Roman"/>
        <family val="1"/>
      </rPr>
      <t>*</t>
    </r>
  </si>
  <si>
    <r>
      <t>cf}Bf]lus shf{ l:ylt</t>
    </r>
    <r>
      <rPr>
        <b/>
        <sz val="16"/>
        <rFont val="Times New Roman"/>
        <family val="1"/>
      </rPr>
      <t>*</t>
    </r>
  </si>
  <si>
    <r>
      <t>s[lif shf{ l:ylt</t>
    </r>
    <r>
      <rPr>
        <b/>
        <sz val="16"/>
        <rFont val="Times New Roman"/>
        <family val="1"/>
      </rPr>
      <t>*</t>
    </r>
    <r>
      <rPr>
        <b/>
        <sz val="16"/>
        <rFont val="Preeti"/>
      </rPr>
      <t xml:space="preserve"> </t>
    </r>
  </si>
  <si>
    <r>
      <t>k|d'v s[lif afnLx¿sf] pTkfbg</t>
    </r>
    <r>
      <rPr>
        <sz val="16"/>
        <rFont val="Preeti"/>
      </rPr>
      <t xml:space="preserve"> </t>
    </r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</si>
</sst>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0.0000"/>
    <numFmt numFmtId="168" formatCode="0.00_);\(0.00\)"/>
  </numFmts>
  <fonts count="1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Preeti"/>
    </font>
    <font>
      <b/>
      <sz val="14"/>
      <name val="Preeti"/>
    </font>
    <font>
      <b/>
      <sz val="12"/>
      <name val="Preeti"/>
    </font>
    <font>
      <sz val="12"/>
      <name val="Preeti"/>
    </font>
    <font>
      <i/>
      <sz val="12"/>
      <name val="Preeti"/>
    </font>
    <font>
      <sz val="18"/>
      <name val="Preeti"/>
    </font>
    <font>
      <sz val="10"/>
      <name val="Preeti"/>
    </font>
    <font>
      <b/>
      <sz val="10"/>
      <name val="Preeti"/>
    </font>
    <font>
      <sz val="14"/>
      <name val="Arial"/>
      <family val="2"/>
    </font>
    <font>
      <sz val="13"/>
      <name val="Preeti"/>
    </font>
    <font>
      <b/>
      <sz val="13"/>
      <name val="Preeti"/>
    </font>
    <font>
      <sz val="13"/>
      <name val="Times New Roman"/>
      <family val="1"/>
    </font>
    <font>
      <sz val="8"/>
      <name val="Fontasy Himali"/>
      <family val="5"/>
    </font>
    <font>
      <sz val="11"/>
      <name val="Preeti"/>
    </font>
    <font>
      <vertAlign val="superscript"/>
      <sz val="12"/>
      <name val="Times New Roman"/>
      <family val="1"/>
    </font>
    <font>
      <sz val="10"/>
      <name val="Arial"/>
      <family val="2"/>
    </font>
    <font>
      <b/>
      <sz val="10"/>
      <name val="Fontasy Himali"/>
      <family val="5"/>
    </font>
    <font>
      <sz val="10"/>
      <name val="Fontasy Himali"/>
      <family val="5"/>
    </font>
    <font>
      <b/>
      <i/>
      <sz val="12"/>
      <name val="Preeti"/>
    </font>
    <font>
      <sz val="10"/>
      <name val="Times New Roman"/>
      <family val="1"/>
    </font>
    <font>
      <b/>
      <sz val="10"/>
      <name val="Arial"/>
      <family val="2"/>
    </font>
    <font>
      <sz val="10"/>
      <name val="Bishall"/>
      <family val="5"/>
    </font>
    <font>
      <sz val="9"/>
      <name val="Fontasy Himali"/>
      <family val="5"/>
    </font>
    <font>
      <sz val="12"/>
      <name val="Arial"/>
      <family val="2"/>
    </font>
    <font>
      <b/>
      <sz val="11"/>
      <name val="Preeti"/>
    </font>
    <font>
      <sz val="11"/>
      <name val="Arial"/>
      <family val="2"/>
    </font>
    <font>
      <vertAlign val="superscript"/>
      <sz val="11"/>
      <name val="Times New Roman"/>
      <family val="1"/>
    </font>
    <font>
      <vertAlign val="superscript"/>
      <sz val="11"/>
      <name val="Preeti"/>
    </font>
    <font>
      <sz val="10"/>
      <name val="FONTASY_ HIMALI_ TT"/>
      <family val="5"/>
    </font>
    <font>
      <b/>
      <sz val="10"/>
      <name val="FONTASY_ HIMALI_ TT"/>
      <family val="5"/>
    </font>
    <font>
      <b/>
      <sz val="9"/>
      <name val="Fontasy Himali"/>
      <family val="5"/>
    </font>
    <font>
      <sz val="10"/>
      <name val="Arial"/>
      <family val="2"/>
    </font>
    <font>
      <sz val="11"/>
      <name val="Times New Roman"/>
      <family val="1"/>
    </font>
    <font>
      <b/>
      <i/>
      <sz val="14"/>
      <name val="Preeti"/>
    </font>
    <font>
      <sz val="12"/>
      <name val="Times New Roman"/>
      <family val="1"/>
    </font>
    <font>
      <sz val="9"/>
      <name val="Arial"/>
      <family val="2"/>
    </font>
    <font>
      <b/>
      <sz val="10"/>
      <name val="Times New Roman"/>
      <family val="1"/>
    </font>
    <font>
      <sz val="12"/>
      <name val="Fontasy Himali"/>
      <family val="5"/>
    </font>
    <font>
      <b/>
      <sz val="16"/>
      <name val="Preeti"/>
    </font>
    <font>
      <b/>
      <sz val="18"/>
      <name val="Preeti"/>
    </font>
    <font>
      <i/>
      <sz val="18"/>
      <name val="Preeti"/>
    </font>
    <font>
      <b/>
      <sz val="12"/>
      <name val="Times New Roman"/>
      <family val="1"/>
    </font>
    <font>
      <b/>
      <sz val="11.5"/>
      <name val="Preeti"/>
    </font>
    <font>
      <sz val="11.5"/>
      <name val="Preeti"/>
    </font>
    <font>
      <sz val="13"/>
      <name val="Arial"/>
      <family val="2"/>
    </font>
    <font>
      <b/>
      <sz val="13"/>
      <name val="Calibri"/>
      <family val="2"/>
    </font>
    <font>
      <sz val="6"/>
      <name val="Fontasy Himali"/>
      <family val="5"/>
    </font>
    <font>
      <b/>
      <sz val="12"/>
      <name val="Calibri"/>
      <family val="2"/>
    </font>
    <font>
      <sz val="10.5"/>
      <name val="Preeti"/>
    </font>
    <font>
      <sz val="10.5"/>
      <name val="Times New Roman"/>
      <family val="1"/>
    </font>
    <font>
      <b/>
      <sz val="14"/>
      <name val="FONTASY_HIMALI_TT"/>
      <family val="5"/>
    </font>
    <font>
      <u/>
      <sz val="10"/>
      <color indexed="12"/>
      <name val="Arial"/>
      <family val="2"/>
    </font>
    <font>
      <sz val="10"/>
      <name val="FONTASY_HIMALI_TT"/>
      <family val="5"/>
    </font>
    <font>
      <sz val="9"/>
      <name val="FONTASY_ HIMALI_ TT"/>
      <family val="5"/>
    </font>
    <font>
      <sz val="13"/>
      <name val="Calibri"/>
      <family val="2"/>
    </font>
    <font>
      <sz val="11"/>
      <name val="Calibri"/>
      <family val="2"/>
    </font>
    <font>
      <b/>
      <sz val="14.5"/>
      <name val="Preeti"/>
    </font>
    <font>
      <sz val="14"/>
      <name val="Fontasy Himali"/>
      <family val="5"/>
    </font>
    <font>
      <b/>
      <sz val="11"/>
      <name val="Calibri"/>
      <family val="2"/>
    </font>
    <font>
      <sz val="9.5"/>
      <name val="Fontasy Himali"/>
      <family val="5"/>
    </font>
    <font>
      <u/>
      <sz val="11"/>
      <name val="Preeti"/>
    </font>
    <font>
      <sz val="10"/>
      <color indexed="8"/>
      <name val="Fontasy Himali"/>
      <family val="5"/>
    </font>
    <font>
      <b/>
      <sz val="20"/>
      <color indexed="3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Fontasy Himali"/>
      <family val="5"/>
    </font>
    <font>
      <sz val="10"/>
      <color rgb="FFFF0000"/>
      <name val="Fontasy Himali"/>
      <family val="5"/>
    </font>
    <font>
      <b/>
      <sz val="10"/>
      <color theme="1"/>
      <name val="Fontasy Himali"/>
      <family val="5"/>
    </font>
    <font>
      <sz val="9"/>
      <color theme="1"/>
      <name val="Fontasy Himali"/>
      <family val="5"/>
    </font>
    <font>
      <sz val="11"/>
      <color theme="1"/>
      <name val="Preeti"/>
    </font>
    <font>
      <sz val="13"/>
      <color theme="1"/>
      <name val="Preeti"/>
    </font>
    <font>
      <b/>
      <sz val="13"/>
      <color theme="1"/>
      <name val="Preeti"/>
    </font>
    <font>
      <sz val="11"/>
      <color theme="1"/>
      <name val="Times New Roman"/>
      <family val="1"/>
    </font>
    <font>
      <sz val="10"/>
      <color theme="0"/>
      <name val="Fontasy Himali"/>
      <family val="5"/>
    </font>
    <font>
      <sz val="11"/>
      <name val="Calibri"/>
      <family val="2"/>
      <scheme val="minor"/>
    </font>
    <font>
      <b/>
      <sz val="9"/>
      <color theme="1"/>
      <name val="Fontasy Himali"/>
      <family val="5"/>
    </font>
    <font>
      <sz val="12"/>
      <color rgb="FF0070C0"/>
      <name val="Preeti"/>
    </font>
    <font>
      <b/>
      <sz val="13"/>
      <color rgb="FF0070C0"/>
      <name val="Preeti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32"/>
      <color rgb="FF0070C0"/>
      <name val="Preeti"/>
    </font>
    <font>
      <b/>
      <sz val="14"/>
      <color rgb="FF0070C0"/>
      <name val="Preeti"/>
    </font>
    <font>
      <sz val="12"/>
      <color theme="1"/>
      <name val="Preeti"/>
    </font>
    <font>
      <b/>
      <sz val="14"/>
      <color theme="1"/>
      <name val="Preeti"/>
    </font>
    <font>
      <b/>
      <sz val="13"/>
      <name val="Times New Roman"/>
      <family val="1"/>
    </font>
    <font>
      <i/>
      <sz val="14"/>
      <name val="Preeti"/>
    </font>
    <font>
      <sz val="16"/>
      <name val="Fontasy Himali"/>
      <family val="5"/>
    </font>
    <font>
      <sz val="16"/>
      <name val="Preeti"/>
    </font>
    <font>
      <sz val="11"/>
      <name val="Fontasy Himali"/>
      <family val="5"/>
    </font>
    <font>
      <sz val="10"/>
      <color rgb="FF0070C0"/>
      <name val="Fontasy Himali"/>
      <family val="5"/>
    </font>
    <font>
      <b/>
      <sz val="10"/>
      <color rgb="FF002060"/>
      <name val="Fontasy Himali"/>
      <family val="5"/>
    </font>
    <font>
      <sz val="11"/>
      <color theme="1"/>
      <name val="Fontasy Himali"/>
      <family val="5"/>
    </font>
    <font>
      <sz val="10"/>
      <color rgb="FF00B050"/>
      <name val="Fontasy Himali"/>
      <family val="5"/>
    </font>
    <font>
      <sz val="10"/>
      <color theme="1" tint="4.9989318521683403E-2"/>
      <name val="Fontasy Himali"/>
      <family val="5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rgb="FFFF0000"/>
      <name val="Fontasy Himali"/>
      <family val="5"/>
    </font>
    <font>
      <b/>
      <sz val="10"/>
      <name val="Fontasy Himali"/>
      <family val="5"/>
    </font>
    <font>
      <sz val="10"/>
      <name val="Fontasy Himali"/>
      <family val="5"/>
    </font>
    <font>
      <b/>
      <sz val="9"/>
      <name val="Fontasy Himali"/>
      <family val="5"/>
    </font>
    <font>
      <sz val="7"/>
      <name val="Times New Roman"/>
      <family val="1"/>
    </font>
    <font>
      <sz val="8"/>
      <color theme="0"/>
      <name val="Arial"/>
      <family val="2"/>
    </font>
    <font>
      <b/>
      <sz val="12"/>
      <name val="Fontasy Himali"/>
      <family val="5"/>
    </font>
    <font>
      <b/>
      <sz val="24"/>
      <name val="Preeti"/>
    </font>
    <font>
      <sz val="24"/>
      <name val="Arial"/>
      <family val="2"/>
    </font>
    <font>
      <sz val="24"/>
      <name val="Preeti"/>
    </font>
    <font>
      <b/>
      <sz val="22"/>
      <name val="Preeti"/>
    </font>
    <font>
      <sz val="22"/>
      <name val="Arial"/>
      <family val="2"/>
    </font>
    <font>
      <b/>
      <sz val="24"/>
      <name val="Times New Roman"/>
      <family val="1"/>
    </font>
    <font>
      <b/>
      <sz val="28"/>
      <name val="Preeti"/>
    </font>
    <font>
      <sz val="28"/>
      <name val="Arial"/>
      <family val="2"/>
    </font>
    <font>
      <b/>
      <sz val="26"/>
      <name val="Preeti"/>
    </font>
    <font>
      <sz val="26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name val="Preeti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name val="Preeti"/>
    </font>
    <font>
      <sz val="20"/>
      <name val="Arial"/>
      <family val="2"/>
    </font>
    <font>
      <sz val="26"/>
      <name val="Preeti"/>
    </font>
    <font>
      <sz val="22"/>
      <name val="Preeti"/>
    </font>
    <font>
      <sz val="28"/>
      <name val="Preeti"/>
    </font>
    <font>
      <sz val="16"/>
      <name val="Arial"/>
      <family val="2"/>
    </font>
    <font>
      <sz val="18"/>
      <name val="Arial"/>
      <family val="2"/>
    </font>
    <font>
      <b/>
      <sz val="26"/>
      <name val="Times New Roman"/>
      <family val="1"/>
    </font>
    <font>
      <b/>
      <sz val="28"/>
      <name val="Times New Roman"/>
      <family val="1"/>
    </font>
    <font>
      <sz val="26"/>
      <color theme="1"/>
      <name val="Calibri"/>
      <family val="2"/>
      <scheme val="minor"/>
    </font>
    <font>
      <b/>
      <sz val="22"/>
      <name val="Times New Roman"/>
      <family val="1"/>
    </font>
    <font>
      <sz val="14"/>
      <color theme="1"/>
      <name val="Calibri"/>
      <family val="2"/>
      <scheme val="minor"/>
    </font>
    <font>
      <sz val="10"/>
      <name val="Kalimati"/>
      <charset val="1"/>
    </font>
    <font>
      <b/>
      <sz val="16"/>
      <name val="Arial"/>
      <family val="2"/>
    </font>
    <font>
      <b/>
      <sz val="16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5168">
    <xf numFmtId="0" fontId="0" fillId="0" borderId="0"/>
    <xf numFmtId="164" fontId="38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2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6" fillId="0" borderId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164" fontId="22" fillId="0" borderId="0" applyFont="0" applyFill="0" applyBorder="0" applyAlignment="0" applyProtection="0"/>
    <xf numFmtId="0" fontId="6" fillId="0" borderId="0"/>
    <xf numFmtId="0" fontId="22" fillId="0" borderId="0"/>
    <xf numFmtId="0" fontId="6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6" fillId="0" borderId="0"/>
    <xf numFmtId="0" fontId="6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6" fillId="0" borderId="0"/>
    <xf numFmtId="0" fontId="6" fillId="0" borderId="0"/>
    <xf numFmtId="164" fontId="22" fillId="0" borderId="0" applyFont="0" applyFill="0" applyBorder="0" applyAlignment="0" applyProtection="0"/>
    <xf numFmtId="0" fontId="6" fillId="0" borderId="0"/>
    <xf numFmtId="0" fontId="6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6" fillId="0" borderId="0"/>
    <xf numFmtId="0" fontId="6" fillId="0" borderId="0"/>
    <xf numFmtId="9" fontId="22" fillId="0" borderId="0" applyFont="0" applyFill="0" applyBorder="0" applyAlignment="0" applyProtection="0"/>
    <xf numFmtId="0" fontId="22" fillId="0" borderId="0"/>
    <xf numFmtId="0" fontId="6" fillId="0" borderId="0"/>
    <xf numFmtId="0" fontId="6" fillId="0" borderId="0"/>
    <xf numFmtId="9" fontId="22" fillId="0" borderId="0" applyFont="0" applyFill="0" applyBorder="0" applyAlignment="0" applyProtection="0"/>
    <xf numFmtId="0" fontId="22" fillId="0" borderId="0"/>
    <xf numFmtId="0" fontId="6" fillId="0" borderId="0"/>
    <xf numFmtId="0" fontId="6" fillId="0" borderId="0"/>
    <xf numFmtId="9" fontId="22" fillId="0" borderId="0" applyFont="0" applyFill="0" applyBorder="0" applyAlignment="0" applyProtection="0"/>
    <xf numFmtId="0" fontId="22" fillId="0" borderId="0"/>
    <xf numFmtId="0" fontId="6" fillId="0" borderId="0"/>
    <xf numFmtId="0" fontId="6" fillId="0" borderId="0"/>
    <xf numFmtId="9" fontId="22" fillId="0" borderId="0" applyFont="0" applyFill="0" applyBorder="0" applyAlignment="0" applyProtection="0"/>
    <xf numFmtId="0" fontId="22" fillId="0" borderId="0"/>
    <xf numFmtId="0" fontId="6" fillId="0" borderId="0"/>
    <xf numFmtId="9" fontId="22" fillId="0" borderId="0" applyFont="0" applyFill="0" applyBorder="0" applyAlignment="0" applyProtection="0"/>
    <xf numFmtId="0" fontId="22" fillId="0" borderId="0"/>
    <xf numFmtId="0" fontId="6" fillId="0" borderId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4" fillId="0" borderId="0"/>
    <xf numFmtId="164" fontId="10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8" fontId="104" fillId="0" borderId="0"/>
    <xf numFmtId="0" fontId="4" fillId="0" borderId="0"/>
    <xf numFmtId="0" fontId="4" fillId="0" borderId="0"/>
    <xf numFmtId="0" fontId="104" fillId="11" borderId="0" applyNumberFormat="0" applyBorder="0" applyAlignment="0" applyProtection="0"/>
    <xf numFmtId="0" fontId="104" fillId="12" borderId="0" applyNumberFormat="0" applyBorder="0" applyAlignment="0" applyProtection="0"/>
    <xf numFmtId="0" fontId="104" fillId="13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6" borderId="0" applyNumberFormat="0" applyBorder="0" applyAlignment="0" applyProtection="0"/>
    <xf numFmtId="0" fontId="104" fillId="17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14" borderId="0" applyNumberFormat="0" applyBorder="0" applyAlignment="0" applyProtection="0"/>
    <xf numFmtId="0" fontId="104" fillId="17" borderId="0" applyNumberFormat="0" applyBorder="0" applyAlignment="0" applyProtection="0"/>
    <xf numFmtId="0" fontId="104" fillId="20" borderId="0" applyNumberFormat="0" applyBorder="0" applyAlignment="0" applyProtection="0"/>
    <xf numFmtId="0" fontId="105" fillId="21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8" borderId="0" applyNumberFormat="0" applyBorder="0" applyAlignment="0" applyProtection="0"/>
    <xf numFmtId="0" fontId="106" fillId="12" borderId="0" applyNumberFormat="0" applyBorder="0" applyAlignment="0" applyProtection="0"/>
    <xf numFmtId="0" fontId="107" fillId="29" borderId="42" applyNumberFormat="0" applyAlignment="0" applyProtection="0"/>
    <xf numFmtId="0" fontId="108" fillId="30" borderId="43" applyNumberFormat="0" applyAlignment="0" applyProtection="0"/>
    <xf numFmtId="0" fontId="109" fillId="0" borderId="0" applyNumberFormat="0" applyFill="0" applyBorder="0" applyAlignment="0" applyProtection="0"/>
    <xf numFmtId="0" fontId="110" fillId="13" borderId="0" applyNumberFormat="0" applyBorder="0" applyAlignment="0" applyProtection="0"/>
    <xf numFmtId="0" fontId="111" fillId="0" borderId="44" applyNumberFormat="0" applyFill="0" applyAlignment="0" applyProtection="0"/>
    <xf numFmtId="0" fontId="112" fillId="0" borderId="45" applyNumberFormat="0" applyFill="0" applyAlignment="0" applyProtection="0"/>
    <xf numFmtId="0" fontId="113" fillId="0" borderId="46" applyNumberFormat="0" applyFill="0" applyAlignment="0" applyProtection="0"/>
    <xf numFmtId="0" fontId="113" fillId="0" borderId="0" applyNumberFormat="0" applyFill="0" applyBorder="0" applyAlignment="0" applyProtection="0"/>
    <xf numFmtId="0" fontId="114" fillId="16" borderId="42" applyNumberFormat="0" applyAlignment="0" applyProtection="0"/>
    <xf numFmtId="0" fontId="115" fillId="0" borderId="47" applyNumberFormat="0" applyFill="0" applyAlignment="0" applyProtection="0"/>
    <xf numFmtId="0" fontId="116" fillId="31" borderId="0" applyNumberFormat="0" applyBorder="0" applyAlignment="0" applyProtection="0"/>
    <xf numFmtId="0" fontId="3" fillId="0" borderId="0"/>
    <xf numFmtId="0" fontId="22" fillId="32" borderId="48" applyNumberFormat="0" applyFont="0" applyAlignment="0" applyProtection="0"/>
    <xf numFmtId="0" fontId="117" fillId="29" borderId="49" applyNumberFormat="0" applyAlignment="0" applyProtection="0"/>
    <xf numFmtId="0" fontId="118" fillId="0" borderId="0" applyNumberFormat="0" applyFill="0" applyBorder="0" applyAlignment="0" applyProtection="0"/>
    <xf numFmtId="0" fontId="119" fillId="0" borderId="50" applyNumberFormat="0" applyFill="0" applyAlignment="0" applyProtection="0"/>
    <xf numFmtId="0" fontId="120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2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2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2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2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2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2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2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5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2" fillId="0" borderId="0" applyFont="0" applyFill="0" applyBorder="0" applyAlignment="0" applyProtection="0"/>
  </cellStyleXfs>
  <cellXfs count="2791">
    <xf numFmtId="0" fontId="0" fillId="0" borderId="0" xfId="0"/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5" fillId="0" borderId="0" xfId="0" applyFont="1"/>
    <xf numFmtId="0" fontId="10" fillId="0" borderId="1" xfId="0" applyFont="1" applyBorder="1" applyAlignment="1">
      <alignment vertical="top" wrapText="1"/>
    </xf>
    <xf numFmtId="0" fontId="0" fillId="0" borderId="0" xfId="0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/>
    <xf numFmtId="0" fontId="10" fillId="0" borderId="0" xfId="0" quotePrefix="1" applyFont="1" applyAlignment="1">
      <alignment horizontal="right"/>
    </xf>
    <xf numFmtId="0" fontId="11" fillId="0" borderId="2" xfId="0" applyFont="1" applyBorder="1"/>
    <xf numFmtId="0" fontId="10" fillId="0" borderId="3" xfId="0" applyFont="1" applyBorder="1"/>
    <xf numFmtId="0" fontId="24" fillId="0" borderId="4" xfId="0" applyFont="1" applyBorder="1" applyAlignment="1">
      <alignment horizontal="right"/>
    </xf>
    <xf numFmtId="2" fontId="24" fillId="0" borderId="0" xfId="0" applyNumberFormat="1" applyFont="1" applyBorder="1" applyAlignment="1">
      <alignment vertical="center"/>
    </xf>
    <xf numFmtId="0" fontId="9" fillId="0" borderId="2" xfId="0" applyFont="1" applyBorder="1" applyAlignment="1">
      <alignment vertical="top" wrapText="1"/>
    </xf>
    <xf numFmtId="0" fontId="24" fillId="0" borderId="5" xfId="0" applyFont="1" applyBorder="1" applyAlignment="1">
      <alignment horizontal="right"/>
    </xf>
    <xf numFmtId="0" fontId="10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25" fillId="0" borderId="2" xfId="0" applyFont="1" applyBorder="1" applyAlignment="1">
      <alignment vertical="top" wrapText="1"/>
    </xf>
    <xf numFmtId="0" fontId="24" fillId="0" borderId="1" xfId="0" applyFont="1" applyBorder="1"/>
    <xf numFmtId="0" fontId="23" fillId="0" borderId="1" xfId="0" applyFont="1" applyBorder="1"/>
    <xf numFmtId="0" fontId="24" fillId="0" borderId="6" xfId="0" applyFont="1" applyBorder="1"/>
    <xf numFmtId="0" fontId="24" fillId="0" borderId="1" xfId="0" applyFont="1" applyFill="1" applyBorder="1"/>
    <xf numFmtId="0" fontId="24" fillId="0" borderId="1" xfId="0" applyFont="1" applyFill="1" applyBorder="1" applyAlignment="1">
      <alignment horizontal="right" vertical="center" wrapText="1"/>
    </xf>
    <xf numFmtId="0" fontId="19" fillId="0" borderId="0" xfId="0" applyFont="1"/>
    <xf numFmtId="0" fontId="10" fillId="0" borderId="0" xfId="0" applyFont="1" applyBorder="1"/>
    <xf numFmtId="0" fontId="8" fillId="0" borderId="0" xfId="0" applyFont="1" applyAlignment="1">
      <alignment horizontal="centerContinuous"/>
    </xf>
    <xf numFmtId="0" fontId="8" fillId="0" borderId="0" xfId="0" applyFont="1"/>
    <xf numFmtId="0" fontId="8" fillId="0" borderId="0" xfId="0" applyFont="1" applyBorder="1" applyAlignment="1"/>
    <xf numFmtId="2" fontId="24" fillId="0" borderId="4" xfId="0" applyNumberFormat="1" applyFont="1" applyFill="1" applyBorder="1" applyAlignment="1">
      <alignment horizontal="center" vertical="center" wrapText="1"/>
    </xf>
    <xf numFmtId="2" fontId="24" fillId="0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Fill="1"/>
    <xf numFmtId="0" fontId="20" fillId="0" borderId="0" xfId="0" applyFont="1"/>
    <xf numFmtId="0" fontId="30" fillId="0" borderId="0" xfId="0" applyFont="1"/>
    <xf numFmtId="0" fontId="32" fillId="0" borderId="0" xfId="0" applyFont="1"/>
    <xf numFmtId="0" fontId="24" fillId="0" borderId="8" xfId="0" applyFont="1" applyBorder="1"/>
    <xf numFmtId="0" fontId="24" fillId="0" borderId="9" xfId="0" applyFont="1" applyBorder="1"/>
    <xf numFmtId="0" fontId="13" fillId="0" borderId="8" xfId="0" applyFont="1" applyBorder="1"/>
    <xf numFmtId="0" fontId="13" fillId="0" borderId="1" xfId="0" applyFont="1" applyBorder="1"/>
    <xf numFmtId="0" fontId="0" fillId="0" borderId="10" xfId="0" applyBorder="1"/>
    <xf numFmtId="0" fontId="0" fillId="0" borderId="4" xfId="0" applyBorder="1"/>
    <xf numFmtId="2" fontId="0" fillId="0" borderId="0" xfId="0" applyNumberFormat="1"/>
    <xf numFmtId="0" fontId="8" fillId="0" borderId="0" xfId="64" applyFont="1" applyAlignment="1">
      <alignment horizontal="center"/>
    </xf>
    <xf numFmtId="0" fontId="22" fillId="0" borderId="0" xfId="64"/>
    <xf numFmtId="0" fontId="8" fillId="0" borderId="0" xfId="64" applyFont="1" applyBorder="1" applyAlignment="1">
      <alignment horizontal="center"/>
    </xf>
    <xf numFmtId="0" fontId="10" fillId="0" borderId="0" xfId="64" applyFont="1" applyBorder="1" applyAlignment="1">
      <alignment horizontal="center"/>
    </xf>
    <xf numFmtId="0" fontId="10" fillId="0" borderId="0" xfId="64" applyFont="1" applyAlignment="1">
      <alignment horizontal="right" vertical="center"/>
    </xf>
    <xf numFmtId="0" fontId="22" fillId="0" borderId="0" xfId="64" applyAlignment="1">
      <alignment vertical="center"/>
    </xf>
    <xf numFmtId="0" fontId="20" fillId="2" borderId="1" xfId="64" applyFont="1" applyFill="1" applyBorder="1" applyAlignment="1">
      <alignment horizontal="center" vertical="center" wrapText="1"/>
    </xf>
    <xf numFmtId="0" fontId="10" fillId="0" borderId="2" xfId="64" applyFont="1" applyBorder="1" applyAlignment="1">
      <alignment vertical="center"/>
    </xf>
    <xf numFmtId="2" fontId="24" fillId="0" borderId="1" xfId="64" applyNumberFormat="1" applyFont="1" applyBorder="1"/>
    <xf numFmtId="0" fontId="9" fillId="0" borderId="3" xfId="64" applyFont="1" applyBorder="1" applyAlignment="1">
      <alignment vertical="center"/>
    </xf>
    <xf numFmtId="0" fontId="10" fillId="0" borderId="0" xfId="64" applyFont="1"/>
    <xf numFmtId="2" fontId="22" fillId="0" borderId="0" xfId="64" applyNumberFormat="1"/>
    <xf numFmtId="2" fontId="23" fillId="0" borderId="4" xfId="64" applyNumberFormat="1" applyFont="1" applyBorder="1"/>
    <xf numFmtId="0" fontId="10" fillId="0" borderId="2" xfId="64" applyFont="1" applyBorder="1" applyAlignment="1">
      <alignment vertical="top" wrapText="1"/>
    </xf>
    <xf numFmtId="0" fontId="32" fillId="0" borderId="0" xfId="64" applyFont="1"/>
    <xf numFmtId="0" fontId="10" fillId="0" borderId="2" xfId="64" applyFont="1" applyBorder="1" applyAlignment="1">
      <alignment horizontal="left" vertical="center" wrapText="1"/>
    </xf>
    <xf numFmtId="0" fontId="7" fillId="0" borderId="0" xfId="64" applyFont="1"/>
    <xf numFmtId="0" fontId="7" fillId="0" borderId="0" xfId="64" applyFont="1" applyAlignment="1">
      <alignment vertical="center"/>
    </xf>
    <xf numFmtId="0" fontId="9" fillId="0" borderId="3" xfId="64" applyFont="1" applyBorder="1" applyAlignment="1">
      <alignment horizontal="center" vertical="center"/>
    </xf>
    <xf numFmtId="0" fontId="15" fillId="0" borderId="0" xfId="64" applyFont="1"/>
    <xf numFmtId="0" fontId="10" fillId="0" borderId="2" xfId="64" applyFont="1" applyBorder="1" applyAlignment="1">
      <alignment horizontal="left"/>
    </xf>
    <xf numFmtId="0" fontId="22" fillId="0" borderId="0" xfId="64" applyBorder="1"/>
    <xf numFmtId="0" fontId="7" fillId="0" borderId="0" xfId="0" applyFont="1" applyAlignment="1"/>
    <xf numFmtId="0" fontId="27" fillId="0" borderId="0" xfId="0" applyFont="1"/>
    <xf numFmtId="0" fontId="0" fillId="3" borderId="0" xfId="0" applyFill="1"/>
    <xf numFmtId="0" fontId="10" fillId="0" borderId="0" xfId="0" applyFont="1" applyBorder="1" applyAlignment="1"/>
    <xf numFmtId="0" fontId="10" fillId="0" borderId="0" xfId="0" applyFont="1" applyAlignment="1"/>
    <xf numFmtId="0" fontId="27" fillId="0" borderId="0" xfId="0" applyFont="1" applyBorder="1"/>
    <xf numFmtId="0" fontId="24" fillId="3" borderId="4" xfId="0" applyFont="1" applyFill="1" applyBorder="1" applyAlignment="1">
      <alignment horizontal="right"/>
    </xf>
    <xf numFmtId="0" fontId="40" fillId="0" borderId="0" xfId="0" applyFont="1" applyBorder="1" applyAlignment="1"/>
    <xf numFmtId="0" fontId="24" fillId="0" borderId="0" xfId="0" applyFont="1" applyBorder="1"/>
    <xf numFmtId="2" fontId="24" fillId="0" borderId="0" xfId="0" applyNumberFormat="1" applyFont="1" applyBorder="1"/>
    <xf numFmtId="0" fontId="29" fillId="0" borderId="1" xfId="0" applyFont="1" applyBorder="1"/>
    <xf numFmtId="2" fontId="29" fillId="0" borderId="1" xfId="0" applyNumberFormat="1" applyFont="1" applyBorder="1"/>
    <xf numFmtId="165" fontId="29" fillId="0" borderId="1" xfId="0" applyNumberFormat="1" applyFont="1" applyBorder="1"/>
    <xf numFmtId="0" fontId="41" fillId="0" borderId="0" xfId="0" applyFont="1" applyAlignment="1">
      <alignment horizontal="right"/>
    </xf>
    <xf numFmtId="0" fontId="24" fillId="0" borderId="4" xfId="0" applyFont="1" applyFill="1" applyBorder="1"/>
    <xf numFmtId="0" fontId="37" fillId="0" borderId="1" xfId="0" applyFont="1" applyBorder="1"/>
    <xf numFmtId="0" fontId="10" fillId="0" borderId="0" xfId="0" applyFont="1" applyFill="1" applyBorder="1" applyAlignment="1">
      <alignment horizontal="center" vertical="center" wrapText="1"/>
    </xf>
    <xf numFmtId="1" fontId="24" fillId="0" borderId="4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24" fillId="0" borderId="4" xfId="0" applyFont="1" applyBorder="1" applyAlignment="1">
      <alignment horizontal="right" vertical="center"/>
    </xf>
    <xf numFmtId="2" fontId="24" fillId="0" borderId="4" xfId="0" applyNumberFormat="1" applyFont="1" applyFill="1" applyBorder="1" applyAlignment="1">
      <alignment horizontal="right" vertical="center" wrapText="1"/>
    </xf>
    <xf numFmtId="0" fontId="24" fillId="0" borderId="4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/>
    </xf>
    <xf numFmtId="2" fontId="24" fillId="0" borderId="4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10" fillId="0" borderId="0" xfId="0" quotePrefix="1" applyFont="1" applyBorder="1" applyAlignment="1">
      <alignment horizontal="right"/>
    </xf>
    <xf numFmtId="1" fontId="24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4" fillId="0" borderId="0" xfId="0" applyFont="1" applyFill="1" applyBorder="1"/>
    <xf numFmtId="0" fontId="0" fillId="0" borderId="0" xfId="0" applyAlignment="1"/>
    <xf numFmtId="0" fontId="20" fillId="0" borderId="1" xfId="0" applyFont="1" applyBorder="1" applyAlignment="1">
      <alignment horizontal="left"/>
    </xf>
    <xf numFmtId="0" fontId="24" fillId="0" borderId="4" xfId="0" applyFont="1" applyFill="1" applyBorder="1" applyAlignment="1">
      <alignment horizontal="right" vertical="center"/>
    </xf>
    <xf numFmtId="0" fontId="0" fillId="0" borderId="0" xfId="0" applyBorder="1" applyAlignment="1"/>
    <xf numFmtId="0" fontId="20" fillId="0" borderId="4" xfId="0" applyFont="1" applyBorder="1" applyAlignment="1">
      <alignment horizontal="center"/>
    </xf>
    <xf numFmtId="0" fontId="10" fillId="0" borderId="0" xfId="64" applyFont="1" applyAlignment="1">
      <alignment vertical="center"/>
    </xf>
    <xf numFmtId="2" fontId="24" fillId="3" borderId="4" xfId="0" applyNumberFormat="1" applyFont="1" applyFill="1" applyBorder="1" applyAlignment="1">
      <alignment horizontal="right" vertical="center"/>
    </xf>
    <xf numFmtId="0" fontId="24" fillId="3" borderId="4" xfId="0" applyFont="1" applyFill="1" applyBorder="1" applyAlignment="1">
      <alignment horizontal="right" vertical="center"/>
    </xf>
    <xf numFmtId="2" fontId="24" fillId="3" borderId="4" xfId="0" applyNumberFormat="1" applyFont="1" applyFill="1" applyBorder="1" applyAlignment="1">
      <alignment vertical="center"/>
    </xf>
    <xf numFmtId="0" fontId="27" fillId="0" borderId="0" xfId="64" applyFont="1"/>
    <xf numFmtId="1" fontId="24" fillId="0" borderId="4" xfId="0" applyNumberFormat="1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24" fillId="3" borderId="4" xfId="0" applyFont="1" applyFill="1" applyBorder="1"/>
    <xf numFmtId="0" fontId="9" fillId="0" borderId="2" xfId="0" applyFont="1" applyBorder="1" applyAlignment="1">
      <alignment vertical="center" wrapText="1"/>
    </xf>
    <xf numFmtId="2" fontId="23" fillId="0" borderId="4" xfId="0" applyNumberFormat="1" applyFont="1" applyBorder="1"/>
    <xf numFmtId="1" fontId="24" fillId="0" borderId="4" xfId="0" applyNumberFormat="1" applyFont="1" applyBorder="1" applyAlignment="1">
      <alignment horizontal="right"/>
    </xf>
    <xf numFmtId="2" fontId="24" fillId="3" borderId="5" xfId="0" applyNumberFormat="1" applyFont="1" applyFill="1" applyBorder="1" applyAlignment="1">
      <alignment horizontal="center" vertical="center"/>
    </xf>
    <xf numFmtId="2" fontId="24" fillId="0" borderId="5" xfId="0" applyNumberFormat="1" applyFont="1" applyFill="1" applyBorder="1"/>
    <xf numFmtId="2" fontId="24" fillId="0" borderId="4" xfId="0" applyNumberFormat="1" applyFont="1" applyFill="1" applyBorder="1"/>
    <xf numFmtId="2" fontId="24" fillId="0" borderId="7" xfId="0" applyNumberFormat="1" applyFont="1" applyFill="1" applyBorder="1"/>
    <xf numFmtId="2" fontId="24" fillId="0" borderId="5" xfId="0" applyNumberFormat="1" applyFont="1" applyFill="1" applyBorder="1" applyAlignment="1">
      <alignment horizontal="center" vertical="center" wrapText="1"/>
    </xf>
    <xf numFmtId="0" fontId="74" fillId="0" borderId="0" xfId="0" applyFont="1"/>
    <xf numFmtId="1" fontId="23" fillId="0" borderId="1" xfId="0" applyNumberFormat="1" applyFont="1" applyBorder="1"/>
    <xf numFmtId="2" fontId="24" fillId="0" borderId="0" xfId="0" applyNumberFormat="1" applyFont="1" applyBorder="1" applyAlignment="1">
      <alignment horizontal="left" vertical="center"/>
    </xf>
    <xf numFmtId="0" fontId="9" fillId="0" borderId="2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/>
    </xf>
    <xf numFmtId="2" fontId="24" fillId="0" borderId="1" xfId="0" applyNumberFormat="1" applyFont="1" applyBorder="1"/>
    <xf numFmtId="0" fontId="24" fillId="0" borderId="4" xfId="0" applyFont="1" applyBorder="1"/>
    <xf numFmtId="2" fontId="24" fillId="0" borderId="4" xfId="0" applyNumberFormat="1" applyFont="1" applyBorder="1"/>
    <xf numFmtId="0" fontId="22" fillId="0" borderId="0" xfId="0" applyFont="1"/>
    <xf numFmtId="1" fontId="24" fillId="0" borderId="1" xfId="0" applyNumberFormat="1" applyFont="1" applyBorder="1"/>
    <xf numFmtId="1" fontId="24" fillId="0" borderId="4" xfId="0" applyNumberFormat="1" applyFont="1" applyBorder="1"/>
    <xf numFmtId="0" fontId="24" fillId="0" borderId="4" xfId="0" applyFont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1" fontId="23" fillId="0" borderId="1" xfId="0" applyNumberFormat="1" applyFont="1" applyBorder="1" applyAlignment="1">
      <alignment horizontal="right"/>
    </xf>
    <xf numFmtId="1" fontId="23" fillId="0" borderId="1" xfId="0" applyNumberFormat="1" applyFont="1" applyBorder="1" applyAlignment="1">
      <alignment vertical="center"/>
    </xf>
    <xf numFmtId="0" fontId="10" fillId="0" borderId="0" xfId="0" applyFont="1" applyBorder="1" applyAlignment="1">
      <alignment horizontal="right"/>
    </xf>
    <xf numFmtId="0" fontId="8" fillId="3" borderId="0" xfId="0" applyFont="1" applyFill="1" applyAlignment="1">
      <alignment horizontal="centerContinuous"/>
    </xf>
    <xf numFmtId="0" fontId="7" fillId="3" borderId="0" xfId="0" applyFont="1" applyFill="1"/>
    <xf numFmtId="0" fontId="24" fillId="0" borderId="0" xfId="0" applyFont="1" applyBorder="1" applyAlignment="1">
      <alignment horizontal="center"/>
    </xf>
    <xf numFmtId="165" fontId="24" fillId="0" borderId="5" xfId="0" applyNumberFormat="1" applyFont="1" applyBorder="1" applyAlignment="1">
      <alignment horizontal="right"/>
    </xf>
    <xf numFmtId="165" fontId="24" fillId="0" borderId="4" xfId="0" applyNumberFormat="1" applyFont="1" applyBorder="1" applyAlignment="1">
      <alignment horizontal="right"/>
    </xf>
    <xf numFmtId="0" fontId="10" fillId="0" borderId="0" xfId="64" quotePrefix="1" applyFont="1" applyBorder="1" applyAlignment="1">
      <alignment horizontal="right"/>
    </xf>
    <xf numFmtId="0" fontId="23" fillId="0" borderId="0" xfId="0" applyFont="1" applyFill="1" applyBorder="1"/>
    <xf numFmtId="0" fontId="31" fillId="0" borderId="1" xfId="0" applyFont="1" applyBorder="1" applyAlignment="1">
      <alignment horizontal="left"/>
    </xf>
    <xf numFmtId="0" fontId="42" fillId="0" borderId="0" xfId="64" applyFont="1"/>
    <xf numFmtId="0" fontId="9" fillId="0" borderId="3" xfId="64" applyFont="1" applyBorder="1" applyAlignment="1">
      <alignment horizontal="center" vertical="top" wrapText="1"/>
    </xf>
    <xf numFmtId="0" fontId="16" fillId="0" borderId="2" xfId="0" applyFont="1" applyBorder="1" applyAlignment="1">
      <alignment vertical="top" wrapText="1"/>
    </xf>
    <xf numFmtId="0" fontId="23" fillId="0" borderId="8" xfId="0" applyFont="1" applyBorder="1"/>
    <xf numFmtId="0" fontId="10" fillId="0" borderId="0" xfId="0" applyFont="1" applyAlignment="1">
      <alignment horizontal="left" vertical="center"/>
    </xf>
    <xf numFmtId="0" fontId="10" fillId="0" borderId="0" xfId="64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2" fontId="24" fillId="0" borderId="5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right"/>
    </xf>
    <xf numFmtId="0" fontId="24" fillId="0" borderId="0" xfId="0" applyFont="1" applyBorder="1" applyAlignment="1">
      <alignment horizontal="right"/>
    </xf>
    <xf numFmtId="165" fontId="24" fillId="3" borderId="4" xfId="0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left" vertical="top" wrapText="1" indent="1"/>
    </xf>
    <xf numFmtId="0" fontId="11" fillId="0" borderId="2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left" vertical="top" wrapText="1" indent="1"/>
    </xf>
    <xf numFmtId="0" fontId="22" fillId="3" borderId="0" xfId="0" applyFont="1" applyFill="1" applyBorder="1" applyAlignment="1">
      <alignment horizontal="right"/>
    </xf>
    <xf numFmtId="2" fontId="23" fillId="3" borderId="0" xfId="0" applyNumberFormat="1" applyFont="1" applyFill="1" applyBorder="1" applyAlignment="1">
      <alignment horizontal="right"/>
    </xf>
    <xf numFmtId="1" fontId="23" fillId="3" borderId="0" xfId="0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left" vertical="center" wrapText="1" indent="1"/>
    </xf>
    <xf numFmtId="2" fontId="24" fillId="3" borderId="0" xfId="0" applyNumberFormat="1" applyFont="1" applyFill="1" applyBorder="1" applyAlignment="1">
      <alignment horizontal="right" vertical="center"/>
    </xf>
    <xf numFmtId="2" fontId="24" fillId="3" borderId="0" xfId="0" applyNumberFormat="1" applyFont="1" applyFill="1" applyBorder="1" applyAlignment="1">
      <alignment horizontal="right"/>
    </xf>
    <xf numFmtId="1" fontId="23" fillId="3" borderId="0" xfId="0" applyNumberFormat="1" applyFont="1" applyFill="1" applyBorder="1" applyAlignment="1">
      <alignment horizontal="right"/>
    </xf>
    <xf numFmtId="1" fontId="24" fillId="3" borderId="4" xfId="0" applyNumberFormat="1" applyFont="1" applyFill="1" applyBorder="1" applyAlignment="1">
      <alignment horizontal="right"/>
    </xf>
    <xf numFmtId="0" fontId="0" fillId="4" borderId="0" xfId="0" applyFill="1"/>
    <xf numFmtId="0" fontId="32" fillId="4" borderId="0" xfId="0" applyFont="1" applyFill="1"/>
    <xf numFmtId="0" fontId="74" fillId="4" borderId="0" xfId="0" applyFont="1" applyFill="1"/>
    <xf numFmtId="0" fontId="10" fillId="0" borderId="0" xfId="0" quotePrefix="1" applyFont="1" applyBorder="1" applyAlignment="1">
      <alignment vertical="center"/>
    </xf>
    <xf numFmtId="0" fontId="10" fillId="0" borderId="0" xfId="0" quotePrefix="1" applyFont="1" applyBorder="1" applyAlignment="1">
      <alignment horizontal="center" vertical="center"/>
    </xf>
    <xf numFmtId="2" fontId="8" fillId="0" borderId="0" xfId="0" applyNumberFormat="1" applyFont="1" applyBorder="1" applyAlignment="1"/>
    <xf numFmtId="2" fontId="8" fillId="0" borderId="0" xfId="0" applyNumberFormat="1" applyFont="1" applyBorder="1" applyAlignment="1">
      <alignment horizontal="center"/>
    </xf>
    <xf numFmtId="2" fontId="0" fillId="0" borderId="0" xfId="0" applyNumberFormat="1" applyBorder="1"/>
    <xf numFmtId="2" fontId="10" fillId="0" borderId="2" xfId="0" applyNumberFormat="1" applyFont="1" applyFill="1" applyBorder="1" applyAlignment="1">
      <alignment vertical="center"/>
    </xf>
    <xf numFmtId="2" fontId="9" fillId="0" borderId="3" xfId="0" applyNumberFormat="1" applyFont="1" applyBorder="1" applyAlignment="1">
      <alignment horizontal="center" vertical="center"/>
    </xf>
    <xf numFmtId="2" fontId="27" fillId="0" borderId="0" xfId="0" applyNumberFormat="1" applyFont="1" applyBorder="1"/>
    <xf numFmtId="2" fontId="27" fillId="0" borderId="0" xfId="0" applyNumberFormat="1" applyFont="1"/>
    <xf numFmtId="2" fontId="10" fillId="0" borderId="0" xfId="0" applyNumberFormat="1" applyFont="1"/>
    <xf numFmtId="2" fontId="10" fillId="0" borderId="0" xfId="0" applyNumberFormat="1" applyFont="1" applyBorder="1" applyAlignment="1">
      <alignment horizontal="right"/>
    </xf>
    <xf numFmtId="2" fontId="10" fillId="0" borderId="0" xfId="0" applyNumberFormat="1" applyFont="1" applyFill="1" applyBorder="1" applyAlignment="1">
      <alignment horizontal="center" vertical="center"/>
    </xf>
    <xf numFmtId="2" fontId="10" fillId="0" borderId="0" xfId="0" quotePrefix="1" applyNumberFormat="1" applyFont="1" applyFill="1" applyBorder="1" applyAlignment="1">
      <alignment horizontal="center" vertical="center" wrapText="1"/>
    </xf>
    <xf numFmtId="2" fontId="20" fillId="0" borderId="0" xfId="64" applyNumberFormat="1" applyFont="1" applyFill="1" applyBorder="1" applyAlignment="1">
      <alignment horizontal="center" vertical="center" wrapText="1"/>
    </xf>
    <xf numFmtId="2" fontId="29" fillId="0" borderId="0" xfId="0" applyNumberFormat="1" applyFont="1" applyFill="1" applyBorder="1"/>
    <xf numFmtId="2" fontId="37" fillId="0" borderId="0" xfId="0" applyNumberFormat="1" applyFont="1" applyFill="1" applyBorder="1"/>
    <xf numFmtId="0" fontId="9" fillId="0" borderId="1" xfId="0" applyFont="1" applyFill="1" applyBorder="1"/>
    <xf numFmtId="0" fontId="31" fillId="0" borderId="1" xfId="0" applyFont="1" applyBorder="1"/>
    <xf numFmtId="0" fontId="20" fillId="0" borderId="1" xfId="0" applyFont="1" applyFill="1" applyBorder="1"/>
    <xf numFmtId="0" fontId="20" fillId="0" borderId="1" xfId="0" applyFont="1" applyBorder="1"/>
    <xf numFmtId="0" fontId="10" fillId="0" borderId="1" xfId="0" applyFont="1" applyFill="1" applyBorder="1"/>
    <xf numFmtId="0" fontId="9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left"/>
    </xf>
    <xf numFmtId="0" fontId="26" fillId="0" borderId="1" xfId="0" applyFont="1" applyFill="1" applyBorder="1"/>
    <xf numFmtId="0" fontId="1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4" xfId="0" applyFont="1" applyFill="1" applyBorder="1"/>
    <xf numFmtId="0" fontId="20" fillId="0" borderId="4" xfId="0" applyFont="1" applyBorder="1"/>
    <xf numFmtId="0" fontId="10" fillId="0" borderId="2" xfId="0" applyFont="1" applyFill="1" applyBorder="1" applyAlignment="1">
      <alignment vertical="top"/>
    </xf>
    <xf numFmtId="2" fontId="23" fillId="0" borderId="5" xfId="0" applyNumberFormat="1" applyFont="1" applyFill="1" applyBorder="1"/>
    <xf numFmtId="165" fontId="24" fillId="3" borderId="4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right"/>
    </xf>
    <xf numFmtId="0" fontId="10" fillId="0" borderId="11" xfId="0" applyFont="1" applyBorder="1" applyAlignment="1">
      <alignment vertical="center"/>
    </xf>
    <xf numFmtId="0" fontId="10" fillId="0" borderId="0" xfId="0" applyFont="1" applyFill="1" applyBorder="1" applyAlignment="1">
      <alignment horizontal="left"/>
    </xf>
    <xf numFmtId="0" fontId="53" fillId="0" borderId="4" xfId="0" applyFont="1" applyBorder="1" applyAlignment="1">
      <alignment vertical="center"/>
    </xf>
    <xf numFmtId="2" fontId="23" fillId="3" borderId="4" xfId="0" applyNumberFormat="1" applyFont="1" applyFill="1" applyBorder="1"/>
    <xf numFmtId="0" fontId="24" fillId="0" borderId="4" xfId="0" applyFont="1" applyBorder="1" applyAlignment="1"/>
    <xf numFmtId="0" fontId="10" fillId="0" borderId="0" xfId="0" applyFont="1" applyFill="1" applyBorder="1"/>
    <xf numFmtId="0" fontId="10" fillId="0" borderId="0" xfId="0" applyFont="1" applyBorder="1" applyAlignment="1">
      <alignment horizontal="left" vertical="center"/>
    </xf>
    <xf numFmtId="0" fontId="10" fillId="0" borderId="11" xfId="0" applyFont="1" applyFill="1" applyBorder="1" applyAlignment="1">
      <alignment horizontal="left"/>
    </xf>
    <xf numFmtId="2" fontId="24" fillId="0" borderId="0" xfId="0" applyNumberFormat="1" applyFont="1" applyBorder="1" applyAlignment="1">
      <alignment horizontal="center"/>
    </xf>
    <xf numFmtId="0" fontId="7" fillId="0" borderId="0" xfId="64" applyFont="1" applyAlignment="1"/>
    <xf numFmtId="0" fontId="22" fillId="0" borderId="0" xfId="64" applyAlignment="1"/>
    <xf numFmtId="0" fontId="8" fillId="0" borderId="0" xfId="64" applyFont="1" applyAlignment="1">
      <alignment horizontal="centerContinuous"/>
    </xf>
    <xf numFmtId="0" fontId="8" fillId="3" borderId="0" xfId="64" applyFont="1" applyFill="1" applyAlignment="1">
      <alignment horizontal="centerContinuous"/>
    </xf>
    <xf numFmtId="0" fontId="9" fillId="0" borderId="2" xfId="64" applyFont="1" applyBorder="1"/>
    <xf numFmtId="0" fontId="8" fillId="0" borderId="0" xfId="64" applyFont="1"/>
    <xf numFmtId="0" fontId="10" fillId="0" borderId="2" xfId="64" applyFont="1" applyBorder="1"/>
    <xf numFmtId="0" fontId="11" fillId="0" borderId="2" xfId="64" applyFont="1" applyBorder="1"/>
    <xf numFmtId="0" fontId="10" fillId="0" borderId="3" xfId="64" applyFont="1" applyBorder="1"/>
    <xf numFmtId="0" fontId="7" fillId="3" borderId="0" xfId="64" applyFont="1" applyFill="1"/>
    <xf numFmtId="0" fontId="22" fillId="3" borderId="0" xfId="64" applyFill="1"/>
    <xf numFmtId="0" fontId="9" fillId="0" borderId="2" xfId="64" applyFont="1" applyBorder="1" applyAlignment="1">
      <alignment vertical="top" wrapText="1"/>
    </xf>
    <xf numFmtId="0" fontId="9" fillId="0" borderId="2" xfId="64" applyFont="1" applyBorder="1" applyAlignment="1">
      <alignment vertical="center" wrapText="1"/>
    </xf>
    <xf numFmtId="0" fontId="10" fillId="0" borderId="2" xfId="64" applyFont="1" applyBorder="1" applyAlignment="1">
      <alignment horizontal="left" vertical="top" wrapText="1" indent="1"/>
    </xf>
    <xf numFmtId="0" fontId="11" fillId="0" borderId="2" xfId="64" applyFont="1" applyBorder="1" applyAlignment="1">
      <alignment horizontal="left" vertical="top" wrapText="1" indent="1"/>
    </xf>
    <xf numFmtId="0" fontId="25" fillId="0" borderId="2" xfId="64" applyFont="1" applyBorder="1" applyAlignment="1">
      <alignment vertical="top" wrapText="1"/>
    </xf>
    <xf numFmtId="0" fontId="11" fillId="0" borderId="2" xfId="64" applyFont="1" applyBorder="1" applyAlignment="1">
      <alignment vertical="top" wrapText="1"/>
    </xf>
    <xf numFmtId="0" fontId="22" fillId="0" borderId="0" xfId="64" applyFont="1"/>
    <xf numFmtId="0" fontId="10" fillId="0" borderId="3" xfId="64" applyFont="1" applyBorder="1" applyAlignment="1">
      <alignment horizontal="left" vertical="top" wrapText="1" indent="1"/>
    </xf>
    <xf numFmtId="0" fontId="20" fillId="0" borderId="4" xfId="64" applyFont="1" applyBorder="1" applyAlignment="1">
      <alignment horizontal="center"/>
    </xf>
    <xf numFmtId="0" fontId="11" fillId="0" borderId="2" xfId="64" applyFont="1" applyBorder="1" applyAlignment="1">
      <alignment horizontal="left" vertical="center" wrapText="1" indent="1"/>
    </xf>
    <xf numFmtId="0" fontId="10" fillId="0" borderId="0" xfId="64" applyFont="1" applyBorder="1" applyAlignment="1">
      <alignment vertical="center"/>
    </xf>
    <xf numFmtId="0" fontId="10" fillId="0" borderId="0" xfId="64" applyFont="1" applyBorder="1" applyAlignment="1">
      <alignment horizontal="left" vertical="center"/>
    </xf>
    <xf numFmtId="0" fontId="22" fillId="4" borderId="0" xfId="64" applyFill="1"/>
    <xf numFmtId="0" fontId="32" fillId="4" borderId="0" xfId="64" applyFont="1" applyFill="1"/>
    <xf numFmtId="0" fontId="74" fillId="4" borderId="0" xfId="64" applyFont="1" applyFill="1"/>
    <xf numFmtId="0" fontId="10" fillId="0" borderId="0" xfId="64" applyFont="1" applyBorder="1"/>
    <xf numFmtId="0" fontId="24" fillId="0" borderId="0" xfId="64" applyFont="1" applyBorder="1"/>
    <xf numFmtId="0" fontId="24" fillId="0" borderId="0" xfId="64" applyFont="1" applyBorder="1" applyAlignment="1">
      <alignment horizontal="center"/>
    </xf>
    <xf numFmtId="2" fontId="8" fillId="0" borderId="0" xfId="64" applyNumberFormat="1" applyFont="1" applyBorder="1" applyAlignment="1"/>
    <xf numFmtId="2" fontId="8" fillId="0" borderId="0" xfId="64" applyNumberFormat="1" applyFont="1" applyBorder="1" applyAlignment="1">
      <alignment horizontal="center"/>
    </xf>
    <xf numFmtId="2" fontId="22" fillId="0" borderId="0" xfId="64" applyNumberFormat="1" applyBorder="1"/>
    <xf numFmtId="2" fontId="10" fillId="0" borderId="2" xfId="64" applyNumberFormat="1" applyFont="1" applyFill="1" applyBorder="1" applyAlignment="1">
      <alignment vertical="center"/>
    </xf>
    <xf numFmtId="2" fontId="9" fillId="0" borderId="3" xfId="64" applyNumberFormat="1" applyFont="1" applyBorder="1" applyAlignment="1">
      <alignment horizontal="center" vertical="center"/>
    </xf>
    <xf numFmtId="2" fontId="27" fillId="0" borderId="0" xfId="64" applyNumberFormat="1" applyFont="1" applyBorder="1"/>
    <xf numFmtId="2" fontId="27" fillId="0" borderId="0" xfId="64" applyNumberFormat="1" applyFont="1"/>
    <xf numFmtId="2" fontId="10" fillId="0" borderId="0" xfId="64" applyNumberFormat="1" applyFont="1"/>
    <xf numFmtId="2" fontId="10" fillId="0" borderId="0" xfId="64" applyNumberFormat="1" applyFont="1" applyAlignment="1">
      <alignment horizontal="right"/>
    </xf>
    <xf numFmtId="2" fontId="10" fillId="0" borderId="0" xfId="64" applyNumberFormat="1" applyFont="1" applyBorder="1" applyAlignment="1">
      <alignment horizontal="right"/>
    </xf>
    <xf numFmtId="0" fontId="10" fillId="0" borderId="2" xfId="64" applyFont="1" applyFill="1" applyBorder="1" applyAlignment="1">
      <alignment vertical="top" wrapText="1"/>
    </xf>
    <xf numFmtId="0" fontId="30" fillId="0" borderId="0" xfId="64" applyFont="1"/>
    <xf numFmtId="0" fontId="8" fillId="0" borderId="0" xfId="64" applyFont="1" applyBorder="1" applyAlignment="1"/>
    <xf numFmtId="0" fontId="23" fillId="0" borderId="3" xfId="64" applyFont="1" applyBorder="1" applyAlignment="1">
      <alignment horizontal="center" vertical="center"/>
    </xf>
    <xf numFmtId="0" fontId="10" fillId="0" borderId="4" xfId="64" applyFont="1" applyFill="1" applyBorder="1"/>
    <xf numFmtId="0" fontId="20" fillId="0" borderId="4" xfId="64" applyFont="1" applyBorder="1"/>
    <xf numFmtId="0" fontId="10" fillId="0" borderId="0" xfId="64" applyFont="1" applyFill="1" applyBorder="1" applyAlignment="1">
      <alignment horizontal="center" vertical="center"/>
    </xf>
    <xf numFmtId="0" fontId="23" fillId="0" borderId="0" xfId="64" applyFont="1" applyFill="1" applyBorder="1"/>
    <xf numFmtId="0" fontId="24" fillId="0" borderId="0" xfId="64" applyFont="1" applyFill="1" applyBorder="1"/>
    <xf numFmtId="0" fontId="10" fillId="0" borderId="0" xfId="64" applyFont="1" applyAlignment="1">
      <alignment horizontal="left" vertical="center"/>
    </xf>
    <xf numFmtId="0" fontId="10" fillId="0" borderId="2" xfId="64" applyFont="1" applyFill="1" applyBorder="1" applyAlignment="1">
      <alignment vertical="top"/>
    </xf>
    <xf numFmtId="0" fontId="10" fillId="0" borderId="3" xfId="64" applyFont="1" applyBorder="1" applyAlignment="1">
      <alignment horizontal="left" vertical="center" wrapText="1"/>
    </xf>
    <xf numFmtId="0" fontId="10" fillId="0" borderId="2" xfId="64" applyFont="1" applyFill="1" applyBorder="1" applyAlignment="1">
      <alignment vertical="center"/>
    </xf>
    <xf numFmtId="0" fontId="10" fillId="0" borderId="3" xfId="64" applyFont="1" applyFill="1" applyBorder="1" applyAlignment="1">
      <alignment vertical="center" wrapText="1"/>
    </xf>
    <xf numFmtId="0" fontId="10" fillId="0" borderId="0" xfId="64" applyFont="1" applyBorder="1" applyAlignment="1"/>
    <xf numFmtId="0" fontId="10" fillId="0" borderId="0" xfId="64" applyFont="1" applyFill="1" applyBorder="1" applyAlignment="1">
      <alignment horizontal="left"/>
    </xf>
    <xf numFmtId="0" fontId="22" fillId="5" borderId="0" xfId="64" applyFill="1"/>
    <xf numFmtId="0" fontId="8" fillId="3" borderId="0" xfId="64" applyFont="1" applyFill="1" applyAlignment="1">
      <alignment horizontal="center"/>
    </xf>
    <xf numFmtId="0" fontId="23" fillId="0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2" fontId="10" fillId="0" borderId="0" xfId="64" quotePrefix="1" applyNumberFormat="1" applyFont="1" applyFill="1" applyBorder="1" applyAlignment="1">
      <alignment horizontal="center" vertical="center" wrapText="1"/>
    </xf>
    <xf numFmtId="2" fontId="29" fillId="0" borderId="0" xfId="64" applyNumberFormat="1" applyFont="1" applyFill="1" applyBorder="1"/>
    <xf numFmtId="2" fontId="37" fillId="0" borderId="0" xfId="64" applyNumberFormat="1" applyFont="1" applyFill="1" applyBorder="1"/>
    <xf numFmtId="0" fontId="9" fillId="0" borderId="2" xfId="64" applyFont="1" applyBorder="1" applyAlignment="1">
      <alignment horizontal="left" vertical="center" wrapText="1"/>
    </xf>
    <xf numFmtId="0" fontId="24" fillId="0" borderId="0" xfId="64" applyFont="1" applyFill="1" applyBorder="1" applyAlignment="1">
      <alignment horizontal="right" vertical="center"/>
    </xf>
    <xf numFmtId="0" fontId="23" fillId="0" borderId="0" xfId="64" applyFont="1" applyFill="1" applyBorder="1" applyAlignment="1">
      <alignment horizontal="right" vertical="center"/>
    </xf>
    <xf numFmtId="0" fontId="24" fillId="0" borderId="0" xfId="64" applyFont="1" applyFill="1" applyBorder="1" applyAlignment="1">
      <alignment vertical="center"/>
    </xf>
    <xf numFmtId="0" fontId="23" fillId="0" borderId="0" xfId="64" applyFont="1" applyFill="1" applyBorder="1" applyAlignment="1">
      <alignment vertical="center"/>
    </xf>
    <xf numFmtId="165" fontId="24" fillId="0" borderId="4" xfId="0" applyNumberFormat="1" applyFont="1" applyBorder="1" applyAlignment="1"/>
    <xf numFmtId="0" fontId="10" fillId="0" borderId="12" xfId="64" quotePrefix="1" applyFont="1" applyBorder="1" applyAlignment="1"/>
    <xf numFmtId="0" fontId="16" fillId="0" borderId="2" xfId="0" applyFont="1" applyFill="1" applyBorder="1" applyAlignment="1">
      <alignment vertical="top" wrapText="1"/>
    </xf>
    <xf numFmtId="0" fontId="76" fillId="0" borderId="1" xfId="0" applyFont="1" applyBorder="1"/>
    <xf numFmtId="0" fontId="76" fillId="0" borderId="8" xfId="0" applyFont="1" applyBorder="1"/>
    <xf numFmtId="1" fontId="24" fillId="0" borderId="4" xfId="0" applyNumberFormat="1" applyFont="1" applyFill="1" applyBorder="1" applyAlignment="1">
      <alignment horizontal="center" vertical="center" wrapText="1"/>
    </xf>
    <xf numFmtId="1" fontId="24" fillId="0" borderId="4" xfId="0" applyNumberFormat="1" applyFont="1" applyFill="1" applyBorder="1" applyAlignment="1">
      <alignment horizontal="right" vertical="center" wrapText="1"/>
    </xf>
    <xf numFmtId="0" fontId="10" fillId="0" borderId="0" xfId="0" applyFont="1" applyBorder="1" applyAlignment="1">
      <alignment vertical="center"/>
    </xf>
    <xf numFmtId="0" fontId="50" fillId="0" borderId="0" xfId="0" applyFont="1" applyAlignment="1">
      <alignment vertical="center"/>
    </xf>
    <xf numFmtId="2" fontId="22" fillId="0" borderId="0" xfId="0" applyNumberFormat="1" applyFont="1"/>
    <xf numFmtId="165" fontId="0" fillId="0" borderId="0" xfId="0" applyNumberFormat="1"/>
    <xf numFmtId="165" fontId="27" fillId="0" borderId="0" xfId="0" applyNumberFormat="1" applyFont="1"/>
    <xf numFmtId="0" fontId="10" fillId="0" borderId="12" xfId="0" quotePrefix="1" applyFont="1" applyBorder="1" applyAlignment="1">
      <alignment horizontal="right"/>
    </xf>
    <xf numFmtId="2" fontId="10" fillId="0" borderId="2" xfId="0" applyNumberFormat="1" applyFont="1" applyFill="1" applyBorder="1" applyAlignment="1">
      <alignment vertical="center" wrapText="1"/>
    </xf>
    <xf numFmtId="165" fontId="22" fillId="0" borderId="0" xfId="64" applyNumberFormat="1"/>
    <xf numFmtId="0" fontId="13" fillId="0" borderId="0" xfId="64" applyFont="1"/>
    <xf numFmtId="1" fontId="22" fillId="0" borderId="0" xfId="64" applyNumberFormat="1"/>
    <xf numFmtId="2" fontId="23" fillId="0" borderId="5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16" fillId="0" borderId="2" xfId="64" applyFont="1" applyBorder="1" applyAlignment="1">
      <alignment vertical="top" wrapText="1"/>
    </xf>
    <xf numFmtId="0" fontId="9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1" fontId="23" fillId="0" borderId="4" xfId="0" applyNumberFormat="1" applyFont="1" applyBorder="1" applyAlignment="1">
      <alignment horizontal="center"/>
    </xf>
    <xf numFmtId="2" fontId="23" fillId="0" borderId="4" xfId="0" applyNumberFormat="1" applyFont="1" applyBorder="1" applyAlignment="1">
      <alignment horizontal="center"/>
    </xf>
    <xf numFmtId="0" fontId="23" fillId="0" borderId="4" xfId="0" applyFont="1" applyBorder="1" applyAlignment="1">
      <alignment horizontal="center" vertical="top" wrapText="1"/>
    </xf>
    <xf numFmtId="2" fontId="23" fillId="0" borderId="7" xfId="0" applyNumberFormat="1" applyFont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32" fillId="0" borderId="0" xfId="0" applyFont="1" applyBorder="1"/>
    <xf numFmtId="0" fontId="20" fillId="0" borderId="0" xfId="64" applyFont="1" applyFill="1" applyBorder="1" applyAlignment="1">
      <alignment horizontal="left"/>
    </xf>
    <xf numFmtId="0" fontId="22" fillId="0" borderId="0" xfId="64" applyFill="1"/>
    <xf numFmtId="0" fontId="55" fillId="0" borderId="0" xfId="0" applyFont="1" applyFill="1" applyBorder="1" applyAlignment="1">
      <alignment horizontal="left"/>
    </xf>
    <xf numFmtId="165" fontId="23" fillId="0" borderId="4" xfId="64" applyNumberFormat="1" applyFont="1" applyBorder="1"/>
    <xf numFmtId="0" fontId="22" fillId="3" borderId="0" xfId="0" applyFont="1" applyFill="1"/>
    <xf numFmtId="0" fontId="24" fillId="0" borderId="1" xfId="0" applyFont="1" applyBorder="1" applyAlignment="1">
      <alignment horizontal="right" vertical="center" wrapText="1"/>
    </xf>
    <xf numFmtId="165" fontId="23" fillId="0" borderId="4" xfId="0" applyNumberFormat="1" applyFont="1" applyBorder="1" applyAlignment="1">
      <alignment horizontal="right"/>
    </xf>
    <xf numFmtId="165" fontId="77" fillId="0" borderId="4" xfId="0" applyNumberFormat="1" applyFont="1" applyFill="1" applyBorder="1" applyAlignment="1">
      <alignment horizontal="right"/>
    </xf>
    <xf numFmtId="1" fontId="24" fillId="0" borderId="4" xfId="0" applyNumberFormat="1" applyFont="1" applyFill="1" applyBorder="1" applyAlignment="1">
      <alignment horizontal="right"/>
    </xf>
    <xf numFmtId="0" fontId="24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right" vertical="center"/>
    </xf>
    <xf numFmtId="0" fontId="22" fillId="0" borderId="0" xfId="0" applyFont="1" applyBorder="1"/>
    <xf numFmtId="2" fontId="22" fillId="0" borderId="0" xfId="64" applyNumberFormat="1" applyFont="1"/>
    <xf numFmtId="2" fontId="22" fillId="0" borderId="0" xfId="64" applyNumberFormat="1" applyFont="1" applyBorder="1"/>
    <xf numFmtId="0" fontId="10" fillId="0" borderId="11" xfId="64" applyFont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0" fontId="70" fillId="0" borderId="0" xfId="101"/>
    <xf numFmtId="0" fontId="22" fillId="0" borderId="0" xfId="157"/>
    <xf numFmtId="0" fontId="72" fillId="0" borderId="0" xfId="101" applyFont="1"/>
    <xf numFmtId="0" fontId="8" fillId="0" borderId="0" xfId="64" applyFont="1" applyAlignment="1">
      <alignment vertical="center"/>
    </xf>
    <xf numFmtId="0" fontId="23" fillId="0" borderId="5" xfId="64" applyFont="1" applyFill="1" applyBorder="1" applyAlignment="1">
      <alignment horizontal="center"/>
    </xf>
    <xf numFmtId="0" fontId="24" fillId="0" borderId="1" xfId="64" applyFont="1" applyBorder="1" applyAlignment="1">
      <alignment horizontal="center"/>
    </xf>
    <xf numFmtId="0" fontId="35" fillId="0" borderId="0" xfId="64" applyFont="1" applyBorder="1" applyAlignment="1">
      <alignment horizontal="right"/>
    </xf>
    <xf numFmtId="0" fontId="22" fillId="0" borderId="0" xfId="14"/>
    <xf numFmtId="0" fontId="10" fillId="0" borderId="0" xfId="14" applyFont="1" applyAlignment="1">
      <alignment vertical="center"/>
    </xf>
    <xf numFmtId="0" fontId="20" fillId="0" borderId="0" xfId="14" applyFont="1" applyAlignment="1">
      <alignment vertical="center"/>
    </xf>
    <xf numFmtId="0" fontId="70" fillId="0" borderId="0" xfId="101" applyAlignment="1"/>
    <xf numFmtId="0" fontId="22" fillId="0" borderId="0" xfId="14" applyAlignment="1"/>
    <xf numFmtId="0" fontId="20" fillId="0" borderId="0" xfId="64" applyFont="1" applyBorder="1" applyAlignment="1">
      <alignment vertical="center"/>
    </xf>
    <xf numFmtId="0" fontId="23" fillId="0" borderId="7" xfId="64" applyFont="1" applyBorder="1" applyAlignment="1">
      <alignment horizontal="center" vertical="center"/>
    </xf>
    <xf numFmtId="0" fontId="23" fillId="0" borderId="4" xfId="64" applyFont="1" applyBorder="1" applyAlignment="1">
      <alignment horizontal="center"/>
    </xf>
    <xf numFmtId="0" fontId="9" fillId="0" borderId="3" xfId="64" applyFont="1" applyFill="1" applyBorder="1" applyAlignment="1">
      <alignment horizontal="left" vertical="center"/>
    </xf>
    <xf numFmtId="0" fontId="23" fillId="0" borderId="5" xfId="64" applyFont="1" applyBorder="1" applyAlignment="1">
      <alignment horizontal="center" vertical="center"/>
    </xf>
    <xf numFmtId="0" fontId="10" fillId="0" borderId="2" xfId="64" applyFont="1" applyFill="1" applyBorder="1" applyAlignment="1">
      <alignment horizontal="left" vertical="center"/>
    </xf>
    <xf numFmtId="0" fontId="24" fillId="0" borderId="1" xfId="64" applyFont="1" applyBorder="1" applyAlignment="1">
      <alignment horizontal="center" vertical="center"/>
    </xf>
    <xf numFmtId="0" fontId="57" fillId="0" borderId="0" xfId="64" applyFont="1" applyFill="1" applyBorder="1" applyAlignment="1">
      <alignment horizontal="center"/>
    </xf>
    <xf numFmtId="0" fontId="59" fillId="0" borderId="0" xfId="13" applyFont="1" applyFill="1" applyBorder="1" applyAlignment="1" applyProtection="1">
      <alignment horizontal="center"/>
    </xf>
    <xf numFmtId="0" fontId="36" fillId="0" borderId="0" xfId="64" applyFont="1" applyBorder="1" applyAlignment="1">
      <alignment horizontal="center"/>
    </xf>
    <xf numFmtId="2" fontId="70" fillId="0" borderId="0" xfId="101" applyNumberFormat="1"/>
    <xf numFmtId="0" fontId="17" fillId="0" borderId="3" xfId="64" applyFont="1" applyBorder="1" applyAlignment="1">
      <alignment horizontal="center" vertical="center" wrapText="1"/>
    </xf>
    <xf numFmtId="0" fontId="80" fillId="0" borderId="2" xfId="64" applyFont="1" applyBorder="1" applyAlignment="1">
      <alignment horizontal="center"/>
    </xf>
    <xf numFmtId="0" fontId="26" fillId="0" borderId="2" xfId="65" applyFont="1" applyBorder="1" applyAlignment="1">
      <alignment horizontal="center"/>
    </xf>
    <xf numFmtId="0" fontId="22" fillId="0" borderId="0" xfId="64" applyAlignment="1">
      <alignment wrapText="1"/>
    </xf>
    <xf numFmtId="0" fontId="10" fillId="0" borderId="0" xfId="64" applyFont="1" applyAlignment="1">
      <alignment wrapText="1"/>
    </xf>
    <xf numFmtId="0" fontId="10" fillId="0" borderId="3" xfId="64" applyFont="1" applyBorder="1" applyAlignment="1">
      <alignment vertical="center" wrapText="1"/>
    </xf>
    <xf numFmtId="0" fontId="10" fillId="0" borderId="2" xfId="64" applyFont="1" applyBorder="1" applyAlignment="1">
      <alignment vertical="center" wrapText="1"/>
    </xf>
    <xf numFmtId="0" fontId="60" fillId="0" borderId="0" xfId="64" quotePrefix="1" applyFont="1" applyBorder="1" applyAlignment="1">
      <alignment horizontal="right"/>
    </xf>
    <xf numFmtId="0" fontId="20" fillId="0" borderId="3" xfId="64" applyFont="1" applyBorder="1" applyAlignment="1">
      <alignment vertical="center" wrapText="1"/>
    </xf>
    <xf numFmtId="0" fontId="20" fillId="0" borderId="2" xfId="64" applyFont="1" applyBorder="1" applyAlignment="1">
      <alignment vertical="center" wrapText="1"/>
    </xf>
    <xf numFmtId="0" fontId="24" fillId="0" borderId="4" xfId="65" applyFont="1" applyBorder="1" applyAlignment="1">
      <alignment horizontal="center" vertical="center" wrapText="1"/>
    </xf>
    <xf numFmtId="0" fontId="24" fillId="0" borderId="1" xfId="65" applyFont="1" applyBorder="1" applyAlignment="1">
      <alignment horizontal="center" vertical="center" wrapText="1"/>
    </xf>
    <xf numFmtId="0" fontId="10" fillId="0" borderId="0" xfId="101" applyFont="1" applyFill="1" applyBorder="1" applyAlignment="1"/>
    <xf numFmtId="2" fontId="24" fillId="0" borderId="0" xfId="64" applyNumberFormat="1" applyFont="1" applyBorder="1" applyAlignment="1">
      <alignment horizontal="center" vertical="center" wrapText="1"/>
    </xf>
    <xf numFmtId="1" fontId="24" fillId="0" borderId="0" xfId="64" applyNumberFormat="1" applyFont="1" applyBorder="1" applyAlignment="1">
      <alignment horizontal="center" vertical="center" wrapText="1"/>
    </xf>
    <xf numFmtId="0" fontId="10" fillId="0" borderId="0" xfId="101" applyFont="1" applyBorder="1" applyAlignment="1">
      <alignment horizontal="left" indent="2"/>
    </xf>
    <xf numFmtId="0" fontId="10" fillId="0" borderId="3" xfId="101" applyFont="1" applyBorder="1" applyAlignment="1">
      <alignment horizontal="left" indent="2"/>
    </xf>
    <xf numFmtId="0" fontId="10" fillId="0" borderId="2" xfId="101" applyFont="1" applyBorder="1" applyAlignment="1">
      <alignment horizontal="left" indent="2"/>
    </xf>
    <xf numFmtId="0" fontId="9" fillId="0" borderId="2" xfId="101" applyFont="1" applyBorder="1" applyAlignment="1">
      <alignment horizontal="left"/>
    </xf>
    <xf numFmtId="0" fontId="50" fillId="0" borderId="0" xfId="101" applyFont="1" applyFill="1" applyBorder="1" applyAlignment="1"/>
    <xf numFmtId="0" fontId="10" fillId="0" borderId="3" xfId="101" applyFont="1" applyFill="1" applyBorder="1" applyAlignment="1">
      <alignment horizontal="left" indent="2"/>
    </xf>
    <xf numFmtId="0" fontId="10" fillId="0" borderId="2" xfId="101" applyFont="1" applyFill="1" applyBorder="1" applyAlignment="1">
      <alignment horizontal="left" indent="2"/>
    </xf>
    <xf numFmtId="0" fontId="9" fillId="0" borderId="2" xfId="101" applyFont="1" applyFill="1" applyBorder="1"/>
    <xf numFmtId="0" fontId="9" fillId="0" borderId="2" xfId="101" quotePrefix="1" applyFont="1" applyFill="1" applyBorder="1" applyAlignment="1">
      <alignment horizontal="left"/>
    </xf>
    <xf numFmtId="0" fontId="24" fillId="0" borderId="5" xfId="101" quotePrefix="1" applyFont="1" applyBorder="1" applyAlignment="1">
      <alignment horizontal="right" vertical="center"/>
    </xf>
    <xf numFmtId="0" fontId="24" fillId="0" borderId="1" xfId="101" quotePrefix="1" applyFont="1" applyBorder="1" applyAlignment="1">
      <alignment horizontal="right" vertical="center"/>
    </xf>
    <xf numFmtId="0" fontId="9" fillId="0" borderId="2" xfId="101" applyFont="1" applyFill="1" applyBorder="1" applyAlignment="1">
      <alignment horizontal="left"/>
    </xf>
    <xf numFmtId="0" fontId="70" fillId="0" borderId="7" xfId="101" applyBorder="1"/>
    <xf numFmtId="0" fontId="24" fillId="0" borderId="4" xfId="101" applyFont="1" applyBorder="1" applyAlignment="1">
      <alignment horizontal="right" vertical="center"/>
    </xf>
    <xf numFmtId="0" fontId="10" fillId="0" borderId="3" xfId="101" applyFont="1" applyFill="1" applyBorder="1" applyAlignment="1">
      <alignment horizontal="left" indent="1"/>
    </xf>
    <xf numFmtId="0" fontId="70" fillId="0" borderId="5" xfId="101" applyBorder="1"/>
    <xf numFmtId="0" fontId="24" fillId="0" borderId="1" xfId="101" applyFont="1" applyBorder="1" applyAlignment="1">
      <alignment horizontal="center" vertical="center"/>
    </xf>
    <xf numFmtId="0" fontId="10" fillId="0" borderId="2" xfId="101" applyFont="1" applyFill="1" applyBorder="1" applyAlignment="1">
      <alignment horizontal="left" indent="1"/>
    </xf>
    <xf numFmtId="0" fontId="70" fillId="0" borderId="0" xfId="101" applyBorder="1"/>
    <xf numFmtId="0" fontId="10" fillId="0" borderId="0" xfId="101" applyFont="1" applyFill="1" applyBorder="1" applyAlignment="1">
      <alignment horizontal="left" indent="1"/>
    </xf>
    <xf numFmtId="0" fontId="10" fillId="0" borderId="3" xfId="101" applyFont="1" applyFill="1" applyBorder="1" applyAlignment="1">
      <alignment horizontal="left" indent="4"/>
    </xf>
    <xf numFmtId="0" fontId="10" fillId="0" borderId="2" xfId="101" applyFont="1" applyFill="1" applyBorder="1" applyAlignment="1">
      <alignment horizontal="left" indent="4"/>
    </xf>
    <xf numFmtId="0" fontId="10" fillId="0" borderId="3" xfId="101" applyFont="1" applyFill="1" applyBorder="1" applyAlignment="1">
      <alignment horizontal="left" indent="3"/>
    </xf>
    <xf numFmtId="0" fontId="10" fillId="0" borderId="2" xfId="101" applyFont="1" applyFill="1" applyBorder="1" applyAlignment="1">
      <alignment horizontal="left" indent="3"/>
    </xf>
    <xf numFmtId="0" fontId="22" fillId="0" borderId="0" xfId="102"/>
    <xf numFmtId="0" fontId="22" fillId="0" borderId="0" xfId="113"/>
    <xf numFmtId="0" fontId="20" fillId="0" borderId="0" xfId="64" applyFont="1" applyBorder="1" applyAlignment="1">
      <alignment horizontal="left" vertical="center"/>
    </xf>
    <xf numFmtId="0" fontId="20" fillId="0" borderId="11" xfId="64" applyFont="1" applyBorder="1" applyAlignment="1">
      <alignment horizontal="left"/>
    </xf>
    <xf numFmtId="0" fontId="17" fillId="0" borderId="3" xfId="64" applyFont="1" applyFill="1" applyBorder="1" applyAlignment="1">
      <alignment horizontal="left" vertical="center"/>
    </xf>
    <xf numFmtId="0" fontId="17" fillId="0" borderId="2" xfId="64" applyFont="1" applyFill="1" applyBorder="1" applyAlignment="1">
      <alignment horizontal="left" vertical="center"/>
    </xf>
    <xf numFmtId="0" fontId="23" fillId="0" borderId="1" xfId="66" applyFont="1" applyBorder="1" applyAlignment="1">
      <alignment vertical="center"/>
    </xf>
    <xf numFmtId="0" fontId="17" fillId="0" borderId="2" xfId="64" applyFont="1" applyFill="1" applyBorder="1" applyAlignment="1">
      <alignment horizontal="center" vertical="center"/>
    </xf>
    <xf numFmtId="0" fontId="16" fillId="0" borderId="2" xfId="64" applyFont="1" applyFill="1" applyBorder="1" applyAlignment="1">
      <alignment horizontal="left" vertical="center" indent="1"/>
    </xf>
    <xf numFmtId="0" fontId="24" fillId="0" borderId="1" xfId="64" applyFont="1" applyBorder="1" applyAlignment="1">
      <alignment vertical="center"/>
    </xf>
    <xf numFmtId="0" fontId="17" fillId="0" borderId="2" xfId="64" applyFont="1" applyBorder="1"/>
    <xf numFmtId="0" fontId="10" fillId="0" borderId="12" xfId="64" applyFont="1" applyBorder="1" applyAlignment="1"/>
    <xf numFmtId="0" fontId="10" fillId="0" borderId="2" xfId="101" applyFont="1" applyBorder="1" applyAlignment="1">
      <alignment vertical="center"/>
    </xf>
    <xf numFmtId="0" fontId="10" fillId="0" borderId="0" xfId="101" applyFont="1" applyBorder="1" applyAlignment="1">
      <alignment vertical="center"/>
    </xf>
    <xf numFmtId="165" fontId="24" fillId="0" borderId="4" xfId="64" applyNumberFormat="1" applyFont="1" applyBorder="1" applyAlignment="1">
      <alignment horizontal="center" vertical="center" wrapText="1"/>
    </xf>
    <xf numFmtId="0" fontId="10" fillId="0" borderId="3" xfId="101" applyFont="1" applyBorder="1" applyAlignment="1">
      <alignment horizontal="left" vertical="center" indent="2"/>
    </xf>
    <xf numFmtId="165" fontId="24" fillId="0" borderId="1" xfId="64" applyNumberFormat="1" applyFont="1" applyBorder="1" applyAlignment="1">
      <alignment horizontal="center" vertical="center" wrapText="1"/>
    </xf>
    <xf numFmtId="0" fontId="10" fillId="0" borderId="2" xfId="101" applyFont="1" applyBorder="1" applyAlignment="1">
      <alignment horizontal="left" vertical="center" indent="2"/>
    </xf>
    <xf numFmtId="0" fontId="9" fillId="0" borderId="2" xfId="101" applyFont="1" applyBorder="1" applyAlignment="1">
      <alignment horizontal="left" vertical="center"/>
    </xf>
    <xf numFmtId="0" fontId="8" fillId="0" borderId="0" xfId="101" applyFont="1" applyAlignment="1">
      <alignment horizontal="center"/>
    </xf>
    <xf numFmtId="0" fontId="35" fillId="0" borderId="0" xfId="101" applyFont="1" applyBorder="1" applyAlignment="1">
      <alignment horizontal="right"/>
    </xf>
    <xf numFmtId="0" fontId="23" fillId="0" borderId="5" xfId="101" applyFont="1" applyFill="1" applyBorder="1" applyAlignment="1">
      <alignment horizontal="center" vertical="center"/>
    </xf>
    <xf numFmtId="0" fontId="9" fillId="0" borderId="3" xfId="101" applyFont="1" applyBorder="1" applyAlignment="1">
      <alignment horizontal="center" vertical="center"/>
    </xf>
    <xf numFmtId="0" fontId="23" fillId="0" borderId="4" xfId="101" applyFont="1" applyBorder="1" applyAlignment="1">
      <alignment horizontal="center" vertical="center"/>
    </xf>
    <xf numFmtId="0" fontId="23" fillId="0" borderId="7" xfId="101" applyFont="1" applyFill="1" applyBorder="1" applyAlignment="1">
      <alignment horizontal="center" vertical="center"/>
    </xf>
    <xf numFmtId="0" fontId="10" fillId="0" borderId="2" xfId="65" applyFont="1" applyBorder="1" applyAlignment="1">
      <alignment horizontal="left" indent="1"/>
    </xf>
    <xf numFmtId="0" fontId="9" fillId="0" borderId="3" xfId="65" applyFont="1" applyBorder="1" applyAlignment="1">
      <alignment horizontal="center" vertical="center"/>
    </xf>
    <xf numFmtId="0" fontId="27" fillId="0" borderId="0" xfId="101" applyFont="1"/>
    <xf numFmtId="164" fontId="72" fillId="0" borderId="0" xfId="101" applyNumberFormat="1" applyFont="1"/>
    <xf numFmtId="0" fontId="57" fillId="0" borderId="0" xfId="101" applyFont="1" applyFill="1" applyBorder="1" applyAlignment="1">
      <alignment horizontal="center"/>
    </xf>
    <xf numFmtId="0" fontId="10" fillId="0" borderId="2" xfId="101" applyFont="1" applyFill="1" applyBorder="1" applyAlignment="1">
      <alignment horizontal="left" vertical="center"/>
    </xf>
    <xf numFmtId="0" fontId="10" fillId="0" borderId="2" xfId="65" applyFont="1" applyBorder="1" applyAlignment="1"/>
    <xf numFmtId="0" fontId="17" fillId="0" borderId="3" xfId="101" applyFont="1" applyFill="1" applyBorder="1" applyAlignment="1">
      <alignment horizontal="center" vertical="center"/>
    </xf>
    <xf numFmtId="0" fontId="23" fillId="0" borderId="7" xfId="101" applyFont="1" applyBorder="1" applyAlignment="1">
      <alignment horizontal="center" vertical="center"/>
    </xf>
    <xf numFmtId="0" fontId="36" fillId="0" borderId="0" xfId="101" applyFont="1" applyBorder="1" applyAlignment="1">
      <alignment horizontal="center"/>
    </xf>
    <xf numFmtId="0" fontId="24" fillId="0" borderId="1" xfId="101" applyFont="1" applyBorder="1" applyAlignment="1">
      <alignment horizontal="right" vertical="center"/>
    </xf>
    <xf numFmtId="0" fontId="24" fillId="0" borderId="1" xfId="101" applyFont="1" applyBorder="1" applyAlignment="1">
      <alignment vertical="center" wrapText="1"/>
    </xf>
    <xf numFmtId="2" fontId="23" fillId="0" borderId="5" xfId="101" applyNumberFormat="1" applyFont="1" applyFill="1" applyBorder="1" applyAlignment="1">
      <alignment horizontal="center" vertical="center" wrapText="1"/>
    </xf>
    <xf numFmtId="0" fontId="9" fillId="0" borderId="3" xfId="101" applyFont="1" applyFill="1" applyBorder="1" applyAlignment="1">
      <alignment horizontal="left" vertical="center"/>
    </xf>
    <xf numFmtId="0" fontId="20" fillId="0" borderId="0" xfId="101" applyFont="1" applyFill="1" applyBorder="1" applyAlignment="1">
      <alignment horizontal="left" vertical="center"/>
    </xf>
    <xf numFmtId="0" fontId="81" fillId="0" borderId="3" xfId="64" applyFont="1" applyBorder="1" applyAlignment="1">
      <alignment horizontal="center"/>
    </xf>
    <xf numFmtId="0" fontId="10" fillId="0" borderId="0" xfId="90" applyFont="1" applyAlignment="1">
      <alignment vertical="center"/>
    </xf>
    <xf numFmtId="0" fontId="82" fillId="0" borderId="0" xfId="64" applyFont="1" applyAlignment="1"/>
    <xf numFmtId="0" fontId="22" fillId="0" borderId="0" xfId="65"/>
    <xf numFmtId="0" fontId="8" fillId="0" borderId="0" xfId="65" applyFont="1" applyAlignment="1">
      <alignment horizontal="center"/>
    </xf>
    <xf numFmtId="0" fontId="10" fillId="0" borderId="0" xfId="90" quotePrefix="1" applyFont="1" applyBorder="1" applyAlignment="1">
      <alignment horizontal="right"/>
    </xf>
    <xf numFmtId="0" fontId="10" fillId="0" borderId="2" xfId="65" applyFont="1" applyBorder="1" applyAlignment="1">
      <alignment vertical="center" wrapText="1"/>
    </xf>
    <xf numFmtId="0" fontId="15" fillId="0" borderId="0" xfId="65" applyFont="1"/>
    <xf numFmtId="0" fontId="64" fillId="0" borderId="1" xfId="65" applyFont="1" applyBorder="1" applyAlignment="1">
      <alignment horizontal="center" vertical="center" wrapText="1"/>
    </xf>
    <xf numFmtId="0" fontId="64" fillId="0" borderId="5" xfId="65" applyFont="1" applyBorder="1" applyAlignment="1">
      <alignment horizontal="center" vertical="center" wrapText="1"/>
    </xf>
    <xf numFmtId="0" fontId="10" fillId="0" borderId="3" xfId="65" applyFont="1" applyBorder="1" applyAlignment="1">
      <alignment vertical="center" wrapText="1"/>
    </xf>
    <xf numFmtId="0" fontId="64" fillId="0" borderId="4" xfId="65" applyFont="1" applyBorder="1" applyAlignment="1">
      <alignment vertical="center" wrapText="1"/>
    </xf>
    <xf numFmtId="0" fontId="64" fillId="0" borderId="7" xfId="65" applyFont="1" applyBorder="1" applyAlignment="1">
      <alignment vertical="center" wrapText="1"/>
    </xf>
    <xf numFmtId="0" fontId="70" fillId="0" borderId="0" xfId="90"/>
    <xf numFmtId="0" fontId="10" fillId="0" borderId="2" xfId="90" applyFont="1" applyBorder="1"/>
    <xf numFmtId="0" fontId="10" fillId="0" borderId="3" xfId="90" applyFont="1" applyBorder="1"/>
    <xf numFmtId="0" fontId="70" fillId="0" borderId="0" xfId="90" applyBorder="1"/>
    <xf numFmtId="2" fontId="24" fillId="0" borderId="5" xfId="90" applyNumberFormat="1" applyFont="1" applyBorder="1" applyAlignment="1">
      <alignment horizontal="center"/>
    </xf>
    <xf numFmtId="0" fontId="24" fillId="0" borderId="4" xfId="90" applyFont="1" applyBorder="1" applyAlignment="1">
      <alignment horizontal="center"/>
    </xf>
    <xf numFmtId="2" fontId="24" fillId="0" borderId="7" xfId="90" applyNumberFormat="1" applyFont="1" applyBorder="1" applyAlignment="1">
      <alignment horizontal="center"/>
    </xf>
    <xf numFmtId="0" fontId="9" fillId="0" borderId="2" xfId="90" applyFont="1" applyBorder="1" applyAlignment="1">
      <alignment horizontal="left"/>
    </xf>
    <xf numFmtId="0" fontId="10" fillId="0" borderId="0" xfId="90" applyFont="1" applyFill="1" applyBorder="1" applyAlignment="1">
      <alignment horizontal="left"/>
    </xf>
    <xf numFmtId="0" fontId="27" fillId="0" borderId="0" xfId="90" applyFont="1"/>
    <xf numFmtId="0" fontId="10" fillId="0" borderId="2" xfId="90" applyFont="1" applyBorder="1" applyAlignment="1">
      <alignment horizontal="left" indent="1"/>
    </xf>
    <xf numFmtId="0" fontId="20" fillId="0" borderId="0" xfId="90" applyFont="1" applyFill="1" applyBorder="1" applyAlignment="1">
      <alignment horizontal="left" vertical="center"/>
    </xf>
    <xf numFmtId="0" fontId="9" fillId="0" borderId="2" xfId="90" applyFont="1" applyFill="1" applyBorder="1" applyAlignment="1">
      <alignment horizontal="left"/>
    </xf>
    <xf numFmtId="0" fontId="10" fillId="0" borderId="2" xfId="90" applyFont="1" applyFill="1" applyBorder="1" applyAlignment="1">
      <alignment horizontal="left" indent="2"/>
    </xf>
    <xf numFmtId="0" fontId="9" fillId="0" borderId="2" xfId="90" quotePrefix="1" applyFont="1" applyFill="1" applyBorder="1" applyAlignment="1">
      <alignment horizontal="left"/>
    </xf>
    <xf numFmtId="0" fontId="9" fillId="0" borderId="2" xfId="90" applyFont="1" applyFill="1" applyBorder="1"/>
    <xf numFmtId="0" fontId="24" fillId="0" borderId="5" xfId="90" applyFont="1" applyBorder="1" applyAlignment="1">
      <alignment horizontal="center"/>
    </xf>
    <xf numFmtId="0" fontId="10" fillId="0" borderId="3" xfId="90" applyFont="1" applyFill="1" applyBorder="1" applyAlignment="1">
      <alignment horizontal="left" indent="2"/>
    </xf>
    <xf numFmtId="0" fontId="24" fillId="0" borderId="7" xfId="90" applyFont="1" applyBorder="1" applyAlignment="1">
      <alignment horizontal="center"/>
    </xf>
    <xf numFmtId="0" fontId="10" fillId="0" borderId="0" xfId="90" applyFont="1" applyFill="1" applyBorder="1" applyAlignment="1">
      <alignment horizontal="left" indent="1"/>
    </xf>
    <xf numFmtId="0" fontId="10" fillId="0" borderId="2" xfId="90" applyFont="1" applyFill="1" applyBorder="1" applyAlignment="1">
      <alignment horizontal="left" indent="1"/>
    </xf>
    <xf numFmtId="0" fontId="10" fillId="0" borderId="3" xfId="90" applyFont="1" applyFill="1" applyBorder="1" applyAlignment="1">
      <alignment horizontal="left" indent="1"/>
    </xf>
    <xf numFmtId="0" fontId="10" fillId="0" borderId="0" xfId="90" applyFont="1" applyFill="1" applyBorder="1" applyAlignment="1"/>
    <xf numFmtId="0" fontId="20" fillId="0" borderId="0" xfId="90" applyFont="1" applyFill="1" applyBorder="1" applyAlignment="1"/>
    <xf numFmtId="0" fontId="8" fillId="0" borderId="0" xfId="90" applyFont="1" applyAlignment="1">
      <alignment horizontal="center"/>
    </xf>
    <xf numFmtId="0" fontId="35" fillId="0" borderId="0" xfId="90" applyFont="1" applyBorder="1" applyAlignment="1">
      <alignment horizontal="right"/>
    </xf>
    <xf numFmtId="0" fontId="10" fillId="0" borderId="2" xfId="90" applyFont="1" applyBorder="1" applyAlignment="1">
      <alignment vertical="center"/>
    </xf>
    <xf numFmtId="0" fontId="23" fillId="0" borderId="5" xfId="90" applyFont="1" applyFill="1" applyBorder="1" applyAlignment="1">
      <alignment horizontal="center" vertical="center"/>
    </xf>
    <xf numFmtId="0" fontId="24" fillId="0" borderId="1" xfId="90" applyFont="1" applyBorder="1" applyAlignment="1">
      <alignment horizontal="center" vertical="center"/>
    </xf>
    <xf numFmtId="0" fontId="22" fillId="0" borderId="0" xfId="90" applyFont="1"/>
    <xf numFmtId="0" fontId="9" fillId="0" borderId="3" xfId="90" applyFont="1" applyBorder="1" applyAlignment="1">
      <alignment horizontal="center" vertical="center"/>
    </xf>
    <xf numFmtId="0" fontId="23" fillId="0" borderId="4" xfId="90" applyFont="1" applyBorder="1" applyAlignment="1">
      <alignment horizontal="center" vertical="center"/>
    </xf>
    <xf numFmtId="0" fontId="23" fillId="0" borderId="7" xfId="90" applyFont="1" applyFill="1" applyBorder="1" applyAlignment="1">
      <alignment horizontal="center" vertical="center"/>
    </xf>
    <xf numFmtId="0" fontId="57" fillId="0" borderId="0" xfId="90" applyFont="1" applyFill="1" applyBorder="1" applyAlignment="1">
      <alignment horizontal="center"/>
    </xf>
    <xf numFmtId="0" fontId="23" fillId="0" borderId="5" xfId="90" applyFont="1" applyBorder="1" applyAlignment="1">
      <alignment horizontal="center" vertical="center"/>
    </xf>
    <xf numFmtId="0" fontId="9" fillId="0" borderId="3" xfId="90" applyFont="1" applyFill="1" applyBorder="1" applyAlignment="1">
      <alignment horizontal="center" vertical="center"/>
    </xf>
    <xf numFmtId="0" fontId="23" fillId="0" borderId="4" xfId="90" applyFont="1" applyBorder="1" applyAlignment="1">
      <alignment horizontal="center"/>
    </xf>
    <xf numFmtId="0" fontId="23" fillId="0" borderId="7" xfId="90" applyFont="1" applyBorder="1" applyAlignment="1">
      <alignment horizontal="center"/>
    </xf>
    <xf numFmtId="0" fontId="36" fillId="0" borderId="0" xfId="90" applyFont="1" applyBorder="1" applyAlignment="1">
      <alignment horizontal="center"/>
    </xf>
    <xf numFmtId="0" fontId="24" fillId="0" borderId="1" xfId="90" applyFont="1" applyBorder="1" applyAlignment="1">
      <alignment horizontal="center" vertical="center" wrapText="1"/>
    </xf>
    <xf numFmtId="2" fontId="24" fillId="0" borderId="5" xfId="90" applyNumberFormat="1" applyFont="1" applyBorder="1" applyAlignment="1">
      <alignment horizontal="center" vertical="center" wrapText="1"/>
    </xf>
    <xf numFmtId="0" fontId="8" fillId="0" borderId="0" xfId="90" applyFont="1" applyBorder="1" applyAlignment="1">
      <alignment horizontal="center" vertical="center"/>
    </xf>
    <xf numFmtId="0" fontId="10" fillId="0" borderId="0" xfId="90" quotePrefix="1" applyFont="1" applyBorder="1" applyAlignment="1">
      <alignment horizontal="right" vertical="center"/>
    </xf>
    <xf numFmtId="0" fontId="26" fillId="0" borderId="2" xfId="90" applyFont="1" applyBorder="1" applyAlignment="1">
      <alignment horizontal="center" vertical="center"/>
    </xf>
    <xf numFmtId="2" fontId="24" fillId="0" borderId="1" xfId="90" applyNumberFormat="1" applyFont="1" applyBorder="1" applyAlignment="1">
      <alignment horizontal="center" vertical="center" wrapText="1"/>
    </xf>
    <xf numFmtId="0" fontId="10" fillId="0" borderId="2" xfId="90" applyFont="1" applyBorder="1" applyAlignment="1">
      <alignment horizontal="center" vertical="center"/>
    </xf>
    <xf numFmtId="165" fontId="70" fillId="0" borderId="0" xfId="90" applyNumberFormat="1"/>
    <xf numFmtId="0" fontId="10" fillId="0" borderId="2" xfId="90" applyFont="1" applyBorder="1" applyAlignment="1">
      <alignment vertical="center" wrapText="1"/>
    </xf>
    <xf numFmtId="165" fontId="24" fillId="0" borderId="1" xfId="90" applyNumberFormat="1" applyFont="1" applyBorder="1" applyAlignment="1">
      <alignment horizontal="center" vertical="center" wrapText="1"/>
    </xf>
    <xf numFmtId="0" fontId="15" fillId="0" borderId="0" xfId="90" applyFont="1"/>
    <xf numFmtId="0" fontId="10" fillId="0" borderId="3" xfId="90" applyFont="1" applyBorder="1" applyAlignment="1">
      <alignment vertical="center" wrapText="1"/>
    </xf>
    <xf numFmtId="2" fontId="24" fillId="0" borderId="4" xfId="90" applyNumberFormat="1" applyFont="1" applyBorder="1" applyAlignment="1">
      <alignment horizontal="center" vertical="center" wrapText="1"/>
    </xf>
    <xf numFmtId="2" fontId="24" fillId="0" borderId="7" xfId="90" applyNumberFormat="1" applyFont="1" applyBorder="1" applyAlignment="1">
      <alignment horizontal="center" vertical="center" wrapText="1"/>
    </xf>
    <xf numFmtId="0" fontId="10" fillId="0" borderId="0" xfId="90" applyFont="1"/>
    <xf numFmtId="0" fontId="24" fillId="0" borderId="5" xfId="90" applyFont="1" applyBorder="1" applyAlignment="1">
      <alignment horizontal="center" vertical="center"/>
    </xf>
    <xf numFmtId="0" fontId="9" fillId="0" borderId="0" xfId="90" applyFont="1" applyFill="1" applyBorder="1" applyAlignment="1"/>
    <xf numFmtId="0" fontId="10" fillId="0" borderId="0" xfId="90" quotePrefix="1" applyFont="1" applyFill="1" applyBorder="1" applyAlignment="1">
      <alignment horizontal="center"/>
    </xf>
    <xf numFmtId="0" fontId="24" fillId="0" borderId="0" xfId="90" applyFont="1" applyFill="1" applyBorder="1"/>
    <xf numFmtId="0" fontId="83" fillId="0" borderId="0" xfId="90" applyFont="1" applyFill="1" applyBorder="1"/>
    <xf numFmtId="0" fontId="24" fillId="0" borderId="4" xfId="90" applyFont="1" applyBorder="1" applyAlignment="1">
      <alignment horizontal="right" vertical="center"/>
    </xf>
    <xf numFmtId="0" fontId="71" fillId="0" borderId="0" xfId="90" applyFont="1" applyFill="1"/>
    <xf numFmtId="0" fontId="20" fillId="0" borderId="0" xfId="90" applyFont="1" applyAlignment="1">
      <alignment vertical="center"/>
    </xf>
    <xf numFmtId="0" fontId="72" fillId="0" borderId="0" xfId="90" applyFont="1"/>
    <xf numFmtId="0" fontId="24" fillId="0" borderId="4" xfId="90" applyFont="1" applyBorder="1" applyAlignment="1">
      <alignment horizontal="center" vertical="center" wrapText="1"/>
    </xf>
    <xf numFmtId="0" fontId="10" fillId="0" borderId="3" xfId="90" applyFont="1" applyFill="1" applyBorder="1" applyAlignment="1">
      <alignment horizontal="left" indent="3"/>
    </xf>
    <xf numFmtId="0" fontId="10" fillId="0" borderId="2" xfId="90" applyFont="1" applyFill="1" applyBorder="1" applyAlignment="1">
      <alignment horizontal="left" indent="3"/>
    </xf>
    <xf numFmtId="0" fontId="10" fillId="0" borderId="0" xfId="90" quotePrefix="1" applyFont="1" applyBorder="1" applyAlignment="1">
      <alignment horizontal="center" vertical="center"/>
    </xf>
    <xf numFmtId="0" fontId="70" fillId="0" borderId="4" xfId="90" applyBorder="1" applyAlignment="1">
      <alignment horizontal="center"/>
    </xf>
    <xf numFmtId="0" fontId="70" fillId="0" borderId="7" xfId="90" applyBorder="1" applyAlignment="1">
      <alignment horizontal="center"/>
    </xf>
    <xf numFmtId="0" fontId="70" fillId="0" borderId="4" xfId="90" applyBorder="1"/>
    <xf numFmtId="0" fontId="10" fillId="0" borderId="2" xfId="90" applyFont="1" applyFill="1" applyBorder="1" applyAlignment="1">
      <alignment horizontal="center" vertical="center"/>
    </xf>
    <xf numFmtId="0" fontId="10" fillId="0" borderId="2" xfId="90" applyFont="1" applyFill="1" applyBorder="1" applyAlignment="1">
      <alignment horizontal="left" vertical="center"/>
    </xf>
    <xf numFmtId="0" fontId="10" fillId="0" borderId="11" xfId="90" applyFont="1" applyBorder="1" applyAlignment="1">
      <alignment vertical="center" wrapText="1"/>
    </xf>
    <xf numFmtId="0" fontId="24" fillId="0" borderId="0" xfId="90" applyFont="1" applyBorder="1"/>
    <xf numFmtId="0" fontId="70" fillId="0" borderId="0" xfId="90" applyFill="1" applyBorder="1"/>
    <xf numFmtId="2" fontId="75" fillId="0" borderId="0" xfId="90" applyNumberFormat="1" applyFont="1" applyFill="1" applyBorder="1" applyAlignment="1">
      <alignment horizontal="right"/>
    </xf>
    <xf numFmtId="0" fontId="24" fillId="0" borderId="5" xfId="90" applyFont="1" applyFill="1" applyBorder="1" applyAlignment="1">
      <alignment horizontal="center"/>
    </xf>
    <xf numFmtId="0" fontId="84" fillId="0" borderId="0" xfId="90" applyFont="1"/>
    <xf numFmtId="0" fontId="10" fillId="0" borderId="3" xfId="90" applyFont="1" applyBorder="1" applyAlignment="1">
      <alignment horizontal="left" indent="1"/>
    </xf>
    <xf numFmtId="0" fontId="20" fillId="0" borderId="0" xfId="101" applyFont="1" applyFill="1" applyBorder="1" applyAlignment="1"/>
    <xf numFmtId="0" fontId="66" fillId="0" borderId="0" xfId="0" applyFont="1" applyAlignment="1">
      <alignment horizontal="center" vertical="center"/>
    </xf>
    <xf numFmtId="0" fontId="44" fillId="0" borderId="0" xfId="0" applyFont="1"/>
    <xf numFmtId="0" fontId="29" fillId="0" borderId="0" xfId="0" applyFont="1"/>
    <xf numFmtId="2" fontId="24" fillId="0" borderId="0" xfId="9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20" fillId="0" borderId="0" xfId="64" quotePrefix="1" applyFont="1" applyBorder="1" applyAlignment="1"/>
    <xf numFmtId="0" fontId="79" fillId="0" borderId="0" xfId="90" applyFont="1"/>
    <xf numFmtId="0" fontId="24" fillId="0" borderId="0" xfId="90" applyFont="1" applyBorder="1" applyAlignment="1">
      <alignment horizontal="center"/>
    </xf>
    <xf numFmtId="0" fontId="23" fillId="3" borderId="5" xfId="10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1" fontId="24" fillId="3" borderId="4" xfId="20" applyNumberFormat="1" applyFont="1" applyFill="1" applyBorder="1" applyAlignment="1">
      <alignment horizontal="right" vertical="center" wrapText="1"/>
    </xf>
    <xf numFmtId="1" fontId="24" fillId="3" borderId="4" xfId="22" applyNumberFormat="1" applyFont="1" applyFill="1" applyBorder="1" applyAlignment="1">
      <alignment horizontal="right" vertical="center" wrapText="1"/>
    </xf>
    <xf numFmtId="1" fontId="24" fillId="3" borderId="4" xfId="18" applyNumberFormat="1" applyFont="1" applyFill="1" applyBorder="1" applyAlignment="1">
      <alignment horizontal="right" vertical="center" wrapText="1"/>
    </xf>
    <xf numFmtId="165" fontId="24" fillId="0" borderId="4" xfId="0" applyNumberFormat="1" applyFont="1" applyBorder="1" applyAlignment="1">
      <alignment horizontal="right" vertical="center"/>
    </xf>
    <xf numFmtId="2" fontId="24" fillId="3" borderId="1" xfId="0" applyNumberFormat="1" applyFont="1" applyFill="1" applyBorder="1"/>
    <xf numFmtId="0" fontId="24" fillId="3" borderId="1" xfId="0" applyFont="1" applyFill="1" applyBorder="1" applyAlignment="1">
      <alignment horizontal="center" vertical="center"/>
    </xf>
    <xf numFmtId="0" fontId="24" fillId="0" borderId="1" xfId="90" quotePrefix="1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1" fontId="24" fillId="0" borderId="4" xfId="0" applyNumberFormat="1" applyFont="1" applyFill="1" applyBorder="1" applyAlignment="1"/>
    <xf numFmtId="0" fontId="24" fillId="0" borderId="0" xfId="90" applyFont="1" applyFill="1" applyBorder="1" applyAlignment="1">
      <alignment horizontal="center" vertical="center"/>
    </xf>
    <xf numFmtId="0" fontId="24" fillId="0" borderId="1" xfId="0" applyFont="1" applyFill="1" applyBorder="1" applyProtection="1">
      <protection locked="0"/>
    </xf>
    <xf numFmtId="2" fontId="24" fillId="3" borderId="1" xfId="0" applyNumberFormat="1" applyFont="1" applyFill="1" applyBorder="1" applyAlignment="1">
      <alignment horizontal="center" vertical="center"/>
    </xf>
    <xf numFmtId="1" fontId="23" fillId="0" borderId="1" xfId="0" applyNumberFormat="1" applyFont="1" applyBorder="1" applyAlignment="1"/>
    <xf numFmtId="0" fontId="23" fillId="0" borderId="1" xfId="0" applyFont="1" applyBorder="1" applyAlignment="1"/>
    <xf numFmtId="1" fontId="24" fillId="0" borderId="1" xfId="0" applyNumberFormat="1" applyFont="1" applyBorder="1" applyAlignment="1"/>
    <xf numFmtId="1" fontId="24" fillId="0" borderId="1" xfId="0" applyNumberFormat="1" applyFont="1" applyFill="1" applyBorder="1" applyAlignment="1"/>
    <xf numFmtId="1" fontId="24" fillId="0" borderId="1" xfId="0" applyNumberFormat="1" applyFont="1" applyBorder="1" applyAlignment="1">
      <alignment vertical="center"/>
    </xf>
    <xf numFmtId="0" fontId="24" fillId="3" borderId="1" xfId="0" applyFont="1" applyFill="1" applyBorder="1" applyAlignment="1">
      <alignment vertical="center"/>
    </xf>
    <xf numFmtId="0" fontId="24" fillId="0" borderId="1" xfId="0" applyFont="1" applyBorder="1" applyAlignment="1"/>
    <xf numFmtId="0" fontId="24" fillId="3" borderId="1" xfId="0" applyFont="1" applyFill="1" applyBorder="1" applyAlignment="1"/>
    <xf numFmtId="1" fontId="23" fillId="0" borderId="1" xfId="0" applyNumberFormat="1" applyFont="1" applyFill="1" applyBorder="1" applyAlignment="1"/>
    <xf numFmtId="165" fontId="24" fillId="0" borderId="1" xfId="0" applyNumberFormat="1" applyFont="1" applyBorder="1" applyAlignment="1">
      <alignment vertical="center"/>
    </xf>
    <xf numFmtId="1" fontId="24" fillId="3" borderId="1" xfId="0" applyNumberFormat="1" applyFont="1" applyFill="1" applyBorder="1" applyAlignment="1"/>
    <xf numFmtId="0" fontId="24" fillId="0" borderId="1" xfId="0" applyFont="1" applyFill="1" applyBorder="1" applyAlignment="1"/>
    <xf numFmtId="0" fontId="23" fillId="0" borderId="1" xfId="0" applyFont="1" applyBorder="1" applyAlignment="1">
      <alignment horizontal="right"/>
    </xf>
    <xf numFmtId="0" fontId="24" fillId="3" borderId="1" xfId="0" applyFont="1" applyFill="1" applyBorder="1" applyAlignment="1">
      <alignment horizontal="right"/>
    </xf>
    <xf numFmtId="0" fontId="24" fillId="0" borderId="1" xfId="0" applyFont="1" applyBorder="1" applyAlignment="1">
      <alignment horizontal="right"/>
    </xf>
    <xf numFmtId="1" fontId="24" fillId="0" borderId="1" xfId="0" applyNumberFormat="1" applyFont="1" applyFill="1" applyBorder="1" applyAlignment="1">
      <alignment horizontal="right"/>
    </xf>
    <xf numFmtId="0" fontId="24" fillId="0" borderId="1" xfId="0" applyFont="1" applyFill="1" applyBorder="1" applyAlignment="1">
      <alignment horizontal="right"/>
    </xf>
    <xf numFmtId="1" fontId="24" fillId="3" borderId="1" xfId="0" applyNumberFormat="1" applyFont="1" applyFill="1" applyBorder="1" applyAlignment="1">
      <alignment horizontal="right"/>
    </xf>
    <xf numFmtId="0" fontId="22" fillId="3" borderId="1" xfId="0" applyFont="1" applyFill="1" applyBorder="1" applyAlignment="1">
      <alignment horizontal="right"/>
    </xf>
    <xf numFmtId="0" fontId="2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23" fillId="3" borderId="1" xfId="0" applyFont="1" applyFill="1" applyBorder="1" applyAlignment="1">
      <alignment horizontal="right"/>
    </xf>
    <xf numFmtId="1" fontId="23" fillId="3" borderId="1" xfId="0" applyNumberFormat="1" applyFont="1" applyFill="1" applyBorder="1" applyAlignment="1">
      <alignment horizontal="right"/>
    </xf>
    <xf numFmtId="0" fontId="3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24" fillId="3" borderId="1" xfId="0" applyFont="1" applyFill="1" applyBorder="1" applyAlignment="1">
      <alignment horizontal="right" vertical="center"/>
    </xf>
    <xf numFmtId="2" fontId="24" fillId="3" borderId="1" xfId="0" applyNumberFormat="1" applyFont="1" applyFill="1" applyBorder="1" applyAlignment="1">
      <alignment horizontal="right" vertical="center"/>
    </xf>
    <xf numFmtId="2" fontId="24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4" fillId="0" borderId="1" xfId="90" applyFont="1" applyBorder="1" applyAlignment="1">
      <alignment horizontal="center"/>
    </xf>
    <xf numFmtId="0" fontId="24" fillId="0" borderId="5" xfId="90" quotePrefix="1" applyFont="1" applyFill="1" applyBorder="1" applyAlignment="1">
      <alignment horizontal="right"/>
    </xf>
    <xf numFmtId="0" fontId="24" fillId="0" borderId="1" xfId="90" applyFont="1" applyBorder="1" applyAlignment="1">
      <alignment horizontal="right"/>
    </xf>
    <xf numFmtId="0" fontId="24" fillId="0" borderId="5" xfId="90" applyFont="1" applyBorder="1" applyAlignment="1">
      <alignment horizontal="right"/>
    </xf>
    <xf numFmtId="0" fontId="24" fillId="3" borderId="1" xfId="90" applyFont="1" applyFill="1" applyBorder="1" applyAlignment="1">
      <alignment horizontal="center"/>
    </xf>
    <xf numFmtId="0" fontId="23" fillId="3" borderId="1" xfId="0" applyFont="1" applyFill="1" applyBorder="1" applyAlignment="1">
      <alignment vertical="center"/>
    </xf>
    <xf numFmtId="0" fontId="24" fillId="3" borderId="1" xfId="0" applyFont="1" applyFill="1" applyBorder="1"/>
    <xf numFmtId="1" fontId="23" fillId="3" borderId="1" xfId="0" applyNumberFormat="1" applyFont="1" applyFill="1" applyBorder="1" applyAlignment="1">
      <alignment vertical="center"/>
    </xf>
    <xf numFmtId="1" fontId="24" fillId="0" borderId="1" xfId="0" applyNumberFormat="1" applyFont="1" applyFill="1" applyBorder="1" applyAlignment="1">
      <alignment vertical="center"/>
    </xf>
    <xf numFmtId="165" fontId="24" fillId="3" borderId="1" xfId="0" applyNumberFormat="1" applyFont="1" applyFill="1" applyBorder="1" applyAlignment="1">
      <alignment vertical="center"/>
    </xf>
    <xf numFmtId="2" fontId="23" fillId="0" borderId="1" xfId="0" applyNumberFormat="1" applyFont="1" applyBorder="1"/>
    <xf numFmtId="0" fontId="24" fillId="3" borderId="1" xfId="90" applyFont="1" applyFill="1" applyBorder="1" applyAlignment="1">
      <alignment horizontal="center" vertical="center"/>
    </xf>
    <xf numFmtId="1" fontId="24" fillId="3" borderId="1" xfId="0" applyNumberFormat="1" applyFont="1" applyFill="1" applyBorder="1"/>
    <xf numFmtId="1" fontId="24" fillId="0" borderId="1" xfId="0" applyNumberFormat="1" applyFont="1" applyBorder="1" applyAlignment="1">
      <alignment horizontal="right" vertical="center"/>
    </xf>
    <xf numFmtId="165" fontId="24" fillId="0" borderId="1" xfId="0" applyNumberFormat="1" applyFont="1" applyBorder="1" applyAlignment="1">
      <alignment horizontal="right"/>
    </xf>
    <xf numFmtId="0" fontId="23" fillId="3" borderId="1" xfId="0" applyFont="1" applyFill="1" applyBorder="1" applyAlignment="1">
      <alignment horizontal="right" vertical="center"/>
    </xf>
    <xf numFmtId="2" fontId="24" fillId="0" borderId="1" xfId="0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vertical="center"/>
    </xf>
    <xf numFmtId="0" fontId="23" fillId="3" borderId="1" xfId="0" applyFont="1" applyFill="1" applyBorder="1"/>
    <xf numFmtId="0" fontId="23" fillId="0" borderId="1" xfId="0" applyFont="1" applyFill="1" applyBorder="1"/>
    <xf numFmtId="2" fontId="24" fillId="0" borderId="1" xfId="0" applyNumberFormat="1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horizontal="right" vertical="center" wrapText="1"/>
    </xf>
    <xf numFmtId="1" fontId="23" fillId="3" borderId="1" xfId="0" applyNumberFormat="1" applyFont="1" applyFill="1" applyBorder="1" applyAlignment="1"/>
    <xf numFmtId="2" fontId="23" fillId="0" borderId="1" xfId="0" applyNumberFormat="1" applyFont="1" applyFill="1" applyBorder="1" applyAlignment="1">
      <alignment horizontal="right" vertical="center" wrapText="1"/>
    </xf>
    <xf numFmtId="1" fontId="24" fillId="0" borderId="1" xfId="0" applyNumberFormat="1" applyFont="1" applyFill="1" applyBorder="1"/>
    <xf numFmtId="2" fontId="24" fillId="0" borderId="1" xfId="0" applyNumberFormat="1" applyFont="1" applyFill="1" applyBorder="1"/>
    <xf numFmtId="2" fontId="23" fillId="0" borderId="1" xfId="0" applyNumberFormat="1" applyFont="1" applyFill="1" applyBorder="1"/>
    <xf numFmtId="1" fontId="23" fillId="0" borderId="1" xfId="0" applyNumberFormat="1" applyFont="1" applyFill="1" applyBorder="1"/>
    <xf numFmtId="1" fontId="24" fillId="3" borderId="1" xfId="0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right" wrapText="1"/>
    </xf>
    <xf numFmtId="0" fontId="24" fillId="0" borderId="1" xfId="0" applyFont="1" applyFill="1" applyBorder="1" applyAlignment="1">
      <alignment horizontal="right" vertical="center"/>
    </xf>
    <xf numFmtId="0" fontId="20" fillId="0" borderId="1" xfId="64" applyFont="1" applyBorder="1" applyAlignment="1">
      <alignment horizontal="center"/>
    </xf>
    <xf numFmtId="0" fontId="31" fillId="0" borderId="1" xfId="64" applyFont="1" applyBorder="1" applyAlignment="1">
      <alignment horizontal="center"/>
    </xf>
    <xf numFmtId="0" fontId="31" fillId="0" borderId="1" xfId="64" applyFont="1" applyBorder="1" applyAlignment="1">
      <alignment horizontal="center" vertical="center"/>
    </xf>
    <xf numFmtId="165" fontId="24" fillId="3" borderId="1" xfId="0" applyNumberFormat="1" applyFont="1" applyFill="1" applyBorder="1" applyAlignment="1">
      <alignment horizontal="right"/>
    </xf>
    <xf numFmtId="165" fontId="24" fillId="0" borderId="1" xfId="0" applyNumberFormat="1" applyFont="1" applyBorder="1" applyAlignment="1"/>
    <xf numFmtId="0" fontId="24" fillId="0" borderId="1" xfId="0" applyFont="1" applyFill="1" applyBorder="1" applyAlignment="1">
      <alignment vertical="center" wrapText="1"/>
    </xf>
    <xf numFmtId="2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right"/>
    </xf>
    <xf numFmtId="1" fontId="24" fillId="3" borderId="1" xfId="20" applyNumberFormat="1" applyFont="1" applyFill="1" applyBorder="1" applyAlignment="1">
      <alignment horizontal="right" vertical="center" wrapText="1"/>
    </xf>
    <xf numFmtId="1" fontId="24" fillId="3" borderId="1" xfId="22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23" fillId="0" borderId="7" xfId="64" applyFont="1" applyFill="1" applyBorder="1" applyAlignment="1">
      <alignment horizontal="center"/>
    </xf>
    <xf numFmtId="0" fontId="24" fillId="0" borderId="1" xfId="64" applyFont="1" applyFill="1" applyBorder="1" applyAlignment="1">
      <alignment horizontal="center"/>
    </xf>
    <xf numFmtId="0" fontId="20" fillId="0" borderId="0" xfId="64" applyFont="1" applyAlignment="1">
      <alignment wrapText="1"/>
    </xf>
    <xf numFmtId="0" fontId="20" fillId="0" borderId="0" xfId="64" applyFont="1" applyAlignment="1">
      <alignment vertical="center" wrapText="1"/>
    </xf>
    <xf numFmtId="165" fontId="23" fillId="0" borderId="1" xfId="64" applyNumberFormat="1" applyFont="1" applyBorder="1" applyAlignment="1">
      <alignment horizontal="center" vertical="center" wrapText="1"/>
    </xf>
    <xf numFmtId="2" fontId="23" fillId="0" borderId="1" xfId="0" applyNumberFormat="1" applyFont="1" applyBorder="1" applyAlignment="1">
      <alignment vertical="center"/>
    </xf>
    <xf numFmtId="1" fontId="24" fillId="0" borderId="4" xfId="37" applyNumberFormat="1" applyFont="1" applyBorder="1" applyAlignment="1">
      <alignment horizontal="right"/>
    </xf>
    <xf numFmtId="0" fontId="20" fillId="0" borderId="0" xfId="64" applyFont="1" applyBorder="1" applyAlignment="1">
      <alignment horizontal="left" wrapText="1"/>
    </xf>
    <xf numFmtId="0" fontId="24" fillId="0" borderId="1" xfId="90" quotePrefix="1" applyFont="1" applyBorder="1" applyAlignment="1">
      <alignment horizontal="right"/>
    </xf>
    <xf numFmtId="2" fontId="10" fillId="0" borderId="0" xfId="64" applyNumberFormat="1" applyFont="1" applyFill="1" applyBorder="1" applyAlignment="1">
      <alignment horizontal="center" vertical="center"/>
    </xf>
    <xf numFmtId="0" fontId="10" fillId="0" borderId="0" xfId="64" applyFont="1" applyFill="1" applyBorder="1" applyAlignment="1">
      <alignment horizontal="center" vertical="center" wrapText="1"/>
    </xf>
    <xf numFmtId="0" fontId="73" fillId="0" borderId="0" xfId="90" applyFont="1"/>
    <xf numFmtId="0" fontId="24" fillId="0" borderId="1" xfId="101" quotePrefix="1" applyFont="1" applyBorder="1" applyAlignment="1">
      <alignment horizontal="center" vertical="center"/>
    </xf>
    <xf numFmtId="2" fontId="24" fillId="0" borderId="1" xfId="101" quotePrefix="1" applyNumberFormat="1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2" fontId="24" fillId="3" borderId="1" xfId="0" applyNumberFormat="1" applyFont="1" applyFill="1" applyBorder="1" applyAlignment="1">
      <alignment horizontal="center" vertical="center" wrapText="1"/>
    </xf>
    <xf numFmtId="2" fontId="24" fillId="3" borderId="4" xfId="0" applyNumberFormat="1" applyFont="1" applyFill="1" applyBorder="1" applyAlignment="1">
      <alignment horizontal="center" vertical="center" wrapText="1"/>
    </xf>
    <xf numFmtId="165" fontId="24" fillId="0" borderId="1" xfId="90" applyNumberFormat="1" applyFont="1" applyFill="1" applyBorder="1" applyAlignment="1">
      <alignment horizontal="center" vertical="center"/>
    </xf>
    <xf numFmtId="165" fontId="24" fillId="0" borderId="4" xfId="90" applyNumberFormat="1" applyFont="1" applyFill="1" applyBorder="1" applyAlignment="1">
      <alignment horizontal="center" vertical="center"/>
    </xf>
    <xf numFmtId="0" fontId="75" fillId="0" borderId="1" xfId="90" applyFont="1" applyBorder="1" applyAlignment="1">
      <alignment horizontal="center"/>
    </xf>
    <xf numFmtId="0" fontId="9" fillId="0" borderId="1" xfId="64" applyFont="1" applyFill="1" applyBorder="1"/>
    <xf numFmtId="0" fontId="31" fillId="0" borderId="1" xfId="64" applyFont="1" applyBorder="1"/>
    <xf numFmtId="0" fontId="23" fillId="0" borderId="1" xfId="64" applyFont="1" applyBorder="1"/>
    <xf numFmtId="0" fontId="20" fillId="0" borderId="1" xfId="64" applyFont="1" applyFill="1" applyBorder="1"/>
    <xf numFmtId="0" fontId="20" fillId="0" borderId="1" xfId="64" applyFont="1" applyBorder="1"/>
    <xf numFmtId="0" fontId="24" fillId="0" borderId="1" xfId="64" applyFont="1" applyBorder="1"/>
    <xf numFmtId="0" fontId="10" fillId="0" borderId="1" xfId="64" applyFont="1" applyFill="1" applyBorder="1"/>
    <xf numFmtId="0" fontId="9" fillId="0" borderId="1" xfId="64" applyFont="1" applyFill="1" applyBorder="1" applyAlignment="1">
      <alignment vertical="top" wrapText="1"/>
    </xf>
    <xf numFmtId="0" fontId="31" fillId="0" borderId="1" xfId="64" applyFont="1" applyBorder="1" applyAlignment="1">
      <alignment horizontal="left"/>
    </xf>
    <xf numFmtId="2" fontId="37" fillId="0" borderId="1" xfId="0" applyNumberFormat="1" applyFont="1" applyBorder="1"/>
    <xf numFmtId="0" fontId="10" fillId="0" borderId="1" xfId="64" applyFont="1" applyFill="1" applyBorder="1" applyAlignment="1">
      <alignment vertical="top" wrapText="1"/>
    </xf>
    <xf numFmtId="0" fontId="20" fillId="0" borderId="1" xfId="64" applyFont="1" applyBorder="1" applyAlignment="1">
      <alignment horizontal="left"/>
    </xf>
    <xf numFmtId="0" fontId="20" fillId="0" borderId="1" xfId="64" applyFont="1" applyFill="1" applyBorder="1" applyAlignment="1">
      <alignment horizontal="left"/>
    </xf>
    <xf numFmtId="0" fontId="26" fillId="0" borderId="1" xfId="64" applyFont="1" applyFill="1" applyBorder="1"/>
    <xf numFmtId="0" fontId="10" fillId="0" borderId="1" xfId="64" applyFont="1" applyFill="1" applyBorder="1" applyAlignment="1">
      <alignment vertical="center"/>
    </xf>
    <xf numFmtId="0" fontId="9" fillId="0" borderId="1" xfId="64" applyFont="1" applyFill="1" applyBorder="1" applyAlignment="1">
      <alignment vertical="center"/>
    </xf>
    <xf numFmtId="1" fontId="24" fillId="0" borderId="1" xfId="64" applyNumberFormat="1" applyFont="1" applyBorder="1"/>
    <xf numFmtId="0" fontId="10" fillId="0" borderId="1" xfId="64" applyFont="1" applyBorder="1" applyAlignment="1">
      <alignment vertical="top" wrapText="1"/>
    </xf>
    <xf numFmtId="0" fontId="20" fillId="0" borderId="1" xfId="64" applyFont="1" applyBorder="1" applyAlignment="1">
      <alignment horizontal="center" vertical="center"/>
    </xf>
    <xf numFmtId="0" fontId="10" fillId="3" borderId="2" xfId="90" applyFont="1" applyFill="1" applyBorder="1"/>
    <xf numFmtId="0" fontId="10" fillId="3" borderId="3" xfId="90" applyFont="1" applyFill="1" applyBorder="1"/>
    <xf numFmtId="0" fontId="24" fillId="3" borderId="1" xfId="66" applyFont="1" applyFill="1" applyBorder="1" applyAlignment="1">
      <alignment vertical="center"/>
    </xf>
    <xf numFmtId="0" fontId="23" fillId="3" borderId="1" xfId="66" applyFont="1" applyFill="1" applyBorder="1" applyAlignment="1">
      <alignment vertical="center"/>
    </xf>
    <xf numFmtId="0" fontId="23" fillId="3" borderId="6" xfId="66" applyFont="1" applyFill="1" applyBorder="1" applyAlignment="1">
      <alignment vertical="center"/>
    </xf>
    <xf numFmtId="2" fontId="23" fillId="3" borderId="4" xfId="66" applyNumberFormat="1" applyFont="1" applyFill="1" applyBorder="1" applyAlignment="1">
      <alignment vertical="center"/>
    </xf>
    <xf numFmtId="165" fontId="24" fillId="0" borderId="1" xfId="0" applyNumberFormat="1" applyFont="1" applyBorder="1"/>
    <xf numFmtId="165" fontId="23" fillId="0" borderId="1" xfId="0" applyNumberFormat="1" applyFont="1" applyBorder="1"/>
    <xf numFmtId="1" fontId="24" fillId="0" borderId="1" xfId="0" applyNumberFormat="1" applyFont="1" applyFill="1" applyBorder="1" applyAlignment="1">
      <alignment horizontal="right" vertical="center" wrapText="1"/>
    </xf>
    <xf numFmtId="1" fontId="24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 vertical="center" wrapText="1"/>
    </xf>
    <xf numFmtId="1" fontId="23" fillId="0" borderId="1" xfId="0" applyNumberFormat="1" applyFont="1" applyFill="1" applyBorder="1" applyAlignment="1">
      <alignment horizontal="right" vertical="center" wrapText="1"/>
    </xf>
    <xf numFmtId="1" fontId="23" fillId="0" borderId="1" xfId="0" applyNumberFormat="1" applyFont="1" applyFill="1" applyBorder="1" applyAlignment="1">
      <alignment horizontal="center" vertical="center" wrapText="1"/>
    </xf>
    <xf numFmtId="1" fontId="24" fillId="0" borderId="1" xfId="0" applyNumberFormat="1" applyFont="1" applyFill="1" applyBorder="1" applyAlignment="1">
      <alignment vertical="center" wrapText="1"/>
    </xf>
    <xf numFmtId="2" fontId="24" fillId="0" borderId="1" xfId="0" applyNumberFormat="1" applyFont="1" applyFill="1" applyBorder="1" applyAlignment="1">
      <alignment vertical="center"/>
    </xf>
    <xf numFmtId="165" fontId="23" fillId="0" borderId="1" xfId="0" applyNumberFormat="1" applyFont="1" applyBorder="1" applyAlignment="1">
      <alignment horizontal="center" vertical="center"/>
    </xf>
    <xf numFmtId="165" fontId="23" fillId="0" borderId="5" xfId="0" applyNumberFormat="1" applyFont="1" applyBorder="1" applyAlignment="1">
      <alignment horizontal="center" vertical="center"/>
    </xf>
    <xf numFmtId="165" fontId="24" fillId="0" borderId="1" xfId="0" applyNumberFormat="1" applyFont="1" applyBorder="1" applyAlignment="1">
      <alignment horizontal="center" vertical="center"/>
    </xf>
    <xf numFmtId="165" fontId="24" fillId="0" borderId="5" xfId="0" applyNumberFormat="1" applyFont="1" applyBorder="1" applyAlignment="1">
      <alignment horizontal="center" vertical="center"/>
    </xf>
    <xf numFmtId="165" fontId="24" fillId="0" borderId="4" xfId="0" applyNumberFormat="1" applyFont="1" applyBorder="1" applyAlignment="1">
      <alignment horizontal="center" vertical="center"/>
    </xf>
    <xf numFmtId="165" fontId="24" fillId="0" borderId="7" xfId="0" applyNumberFormat="1" applyFont="1" applyBorder="1" applyAlignment="1">
      <alignment horizontal="center" vertical="center"/>
    </xf>
    <xf numFmtId="165" fontId="23" fillId="0" borderId="1" xfId="0" applyNumberFormat="1" applyFont="1" applyBorder="1" applyAlignment="1">
      <alignment horizontal="center"/>
    </xf>
    <xf numFmtId="165" fontId="23" fillId="0" borderId="5" xfId="0" applyNumberFormat="1" applyFont="1" applyBorder="1" applyAlignment="1">
      <alignment horizontal="center"/>
    </xf>
    <xf numFmtId="165" fontId="24" fillId="0" borderId="1" xfId="0" applyNumberFormat="1" applyFont="1" applyBorder="1" applyAlignment="1">
      <alignment horizontal="center"/>
    </xf>
    <xf numFmtId="165" fontId="24" fillId="0" borderId="5" xfId="0" applyNumberFormat="1" applyFont="1" applyBorder="1" applyAlignment="1">
      <alignment horizontal="center"/>
    </xf>
    <xf numFmtId="165" fontId="24" fillId="0" borderId="4" xfId="0" applyNumberFormat="1" applyFont="1" applyBorder="1" applyAlignment="1">
      <alignment horizontal="center"/>
    </xf>
    <xf numFmtId="165" fontId="24" fillId="0" borderId="7" xfId="0" applyNumberFormat="1" applyFont="1" applyBorder="1" applyAlignment="1">
      <alignment horizontal="center"/>
    </xf>
    <xf numFmtId="165" fontId="23" fillId="3" borderId="1" xfId="0" applyNumberFormat="1" applyFont="1" applyFill="1" applyBorder="1" applyAlignment="1">
      <alignment horizontal="center" vertical="center"/>
    </xf>
    <xf numFmtId="165" fontId="23" fillId="3" borderId="5" xfId="0" applyNumberFormat="1" applyFont="1" applyFill="1" applyBorder="1" applyAlignment="1">
      <alignment horizontal="center" vertical="center"/>
    </xf>
    <xf numFmtId="165" fontId="24" fillId="3" borderId="1" xfId="0" applyNumberFormat="1" applyFont="1" applyFill="1" applyBorder="1" applyAlignment="1">
      <alignment horizontal="center" vertical="center"/>
    </xf>
    <xf numFmtId="165" fontId="24" fillId="3" borderId="5" xfId="0" applyNumberFormat="1" applyFont="1" applyFill="1" applyBorder="1" applyAlignment="1">
      <alignment horizontal="center" vertical="center"/>
    </xf>
    <xf numFmtId="165" fontId="24" fillId="3" borderId="4" xfId="0" applyNumberFormat="1" applyFont="1" applyFill="1" applyBorder="1" applyAlignment="1">
      <alignment horizontal="center" vertical="center"/>
    </xf>
    <xf numFmtId="165" fontId="24" fillId="3" borderId="7" xfId="0" applyNumberFormat="1" applyFont="1" applyFill="1" applyBorder="1" applyAlignment="1">
      <alignment horizontal="center" vertical="center"/>
    </xf>
    <xf numFmtId="165" fontId="24" fillId="0" borderId="1" xfId="0" applyNumberFormat="1" applyFont="1" applyBorder="1" applyAlignment="1">
      <alignment horizontal="center" vertical="top" wrapText="1"/>
    </xf>
    <xf numFmtId="165" fontId="23" fillId="0" borderId="5" xfId="0" applyNumberFormat="1" applyFont="1" applyBorder="1"/>
    <xf numFmtId="165" fontId="24" fillId="0" borderId="5" xfId="0" applyNumberFormat="1" applyFont="1" applyBorder="1"/>
    <xf numFmtId="165" fontId="24" fillId="0" borderId="4" xfId="0" applyNumberFormat="1" applyFont="1" applyBorder="1"/>
    <xf numFmtId="165" fontId="24" fillId="0" borderId="7" xfId="0" applyNumberFormat="1" applyFont="1" applyBorder="1"/>
    <xf numFmtId="165" fontId="23" fillId="0" borderId="4" xfId="0" applyNumberFormat="1" applyFont="1" applyBorder="1" applyAlignment="1">
      <alignment vertical="center"/>
    </xf>
    <xf numFmtId="165" fontId="24" fillId="0" borderId="1" xfId="64" applyNumberFormat="1" applyFont="1" applyBorder="1" applyAlignment="1">
      <alignment horizontal="center"/>
    </xf>
    <xf numFmtId="165" fontId="24" fillId="0" borderId="5" xfId="64" applyNumberFormat="1" applyFont="1" applyBorder="1" applyAlignment="1">
      <alignment horizontal="center"/>
    </xf>
    <xf numFmtId="165" fontId="23" fillId="0" borderId="4" xfId="64" applyNumberFormat="1" applyFont="1" applyBorder="1" applyAlignment="1">
      <alignment horizontal="center"/>
    </xf>
    <xf numFmtId="165" fontId="23" fillId="0" borderId="7" xfId="64" applyNumberFormat="1" applyFont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 vertical="center" wrapText="1"/>
    </xf>
    <xf numFmtId="165" fontId="24" fillId="0" borderId="5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/>
    <xf numFmtId="165" fontId="24" fillId="0" borderId="5" xfId="0" applyNumberFormat="1" applyFont="1" applyFill="1" applyBorder="1"/>
    <xf numFmtId="165" fontId="75" fillId="0" borderId="1" xfId="64" applyNumberFormat="1" applyFont="1" applyBorder="1" applyAlignment="1">
      <alignment horizontal="center"/>
    </xf>
    <xf numFmtId="165" fontId="75" fillId="0" borderId="5" xfId="64" applyNumberFormat="1" applyFont="1" applyBorder="1" applyAlignment="1">
      <alignment horizontal="center"/>
    </xf>
    <xf numFmtId="165" fontId="37" fillId="0" borderId="4" xfId="64" applyNumberFormat="1" applyFont="1" applyBorder="1" applyAlignment="1">
      <alignment horizontal="center" vertical="center"/>
    </xf>
    <xf numFmtId="165" fontId="37" fillId="0" borderId="7" xfId="64" applyNumberFormat="1" applyFont="1" applyBorder="1" applyAlignment="1">
      <alignment horizontal="center" vertical="center"/>
    </xf>
    <xf numFmtId="165" fontId="85" fillId="0" borderId="4" xfId="64" applyNumberFormat="1" applyFont="1" applyBorder="1" applyAlignment="1">
      <alignment horizontal="center" vertical="center"/>
    </xf>
    <xf numFmtId="165" fontId="24" fillId="0" borderId="5" xfId="64" applyNumberFormat="1" applyFont="1" applyBorder="1" applyAlignment="1">
      <alignment horizontal="center" vertical="center" wrapText="1"/>
    </xf>
    <xf numFmtId="165" fontId="23" fillId="0" borderId="7" xfId="64" applyNumberFormat="1" applyFont="1" applyBorder="1" applyAlignment="1">
      <alignment horizontal="center" vertical="center" wrapText="1"/>
    </xf>
    <xf numFmtId="165" fontId="24" fillId="0" borderId="1" xfId="65" applyNumberFormat="1" applyFont="1" applyBorder="1" applyAlignment="1">
      <alignment horizontal="center" vertical="center" wrapText="1"/>
    </xf>
    <xf numFmtId="165" fontId="24" fillId="0" borderId="5" xfId="65" applyNumberFormat="1" applyFont="1" applyBorder="1" applyAlignment="1">
      <alignment horizontal="center" vertical="center" wrapText="1"/>
    </xf>
    <xf numFmtId="165" fontId="23" fillId="0" borderId="4" xfId="64" applyNumberFormat="1" applyFont="1" applyBorder="1" applyAlignment="1">
      <alignment horizontal="center" vertical="center" wrapText="1"/>
    </xf>
    <xf numFmtId="165" fontId="24" fillId="0" borderId="7" xfId="64" applyNumberFormat="1" applyFont="1" applyBorder="1" applyAlignment="1">
      <alignment horizontal="center" vertical="center" wrapText="1"/>
    </xf>
    <xf numFmtId="165" fontId="24" fillId="0" borderId="5" xfId="101" quotePrefix="1" applyNumberFormat="1" applyFont="1" applyBorder="1" applyAlignment="1">
      <alignment horizontal="center" vertical="center"/>
    </xf>
    <xf numFmtId="165" fontId="24" fillId="0" borderId="7" xfId="101" quotePrefix="1" applyNumberFormat="1" applyFont="1" applyBorder="1" applyAlignment="1">
      <alignment horizontal="center" vertical="center"/>
    </xf>
    <xf numFmtId="165" fontId="23" fillId="0" borderId="5" xfId="64" applyNumberFormat="1" applyFont="1" applyBorder="1" applyAlignment="1">
      <alignment horizontal="center" vertical="center"/>
    </xf>
    <xf numFmtId="165" fontId="23" fillId="0" borderId="5" xfId="66" applyNumberFormat="1" applyFont="1" applyBorder="1" applyAlignment="1">
      <alignment horizontal="center" vertical="center"/>
    </xf>
    <xf numFmtId="165" fontId="23" fillId="0" borderId="5" xfId="66" applyNumberFormat="1" applyFont="1" applyFill="1" applyBorder="1" applyAlignment="1">
      <alignment horizontal="center" vertical="center"/>
    </xf>
    <xf numFmtId="165" fontId="24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24" fillId="3" borderId="1" xfId="0" applyFont="1" applyFill="1" applyBorder="1" applyAlignment="1">
      <alignment vertical="center" wrapText="1"/>
    </xf>
    <xf numFmtId="0" fontId="20" fillId="0" borderId="1" xfId="0" applyFont="1" applyFill="1" applyBorder="1" applyAlignment="1"/>
    <xf numFmtId="0" fontId="10" fillId="3" borderId="1" xfId="0" applyFont="1" applyFill="1" applyBorder="1"/>
    <xf numFmtId="0" fontId="20" fillId="3" borderId="1" xfId="0" applyFont="1" applyFill="1" applyBorder="1" applyAlignment="1">
      <alignment horizontal="left"/>
    </xf>
    <xf numFmtId="0" fontId="29" fillId="3" borderId="1" xfId="0" applyFont="1" applyFill="1" applyBorder="1"/>
    <xf numFmtId="0" fontId="24" fillId="3" borderId="1" xfId="101" applyFont="1" applyFill="1" applyBorder="1" applyAlignment="1">
      <alignment horizontal="center" vertical="center"/>
    </xf>
    <xf numFmtId="0" fontId="24" fillId="0" borderId="1" xfId="90" quotePrefix="1" applyFont="1" applyFill="1" applyBorder="1" applyAlignment="1">
      <alignment horizontal="right"/>
    </xf>
    <xf numFmtId="0" fontId="24" fillId="3" borderId="1" xfId="90" applyFont="1" applyFill="1" applyBorder="1" applyAlignment="1">
      <alignment horizontal="right"/>
    </xf>
    <xf numFmtId="0" fontId="35" fillId="0" borderId="1" xfId="0" applyFont="1" applyFill="1" applyBorder="1" applyAlignment="1">
      <alignment vertical="center"/>
    </xf>
    <xf numFmtId="165" fontId="24" fillId="0" borderId="1" xfId="0" applyNumberFormat="1" applyFont="1" applyFill="1" applyBorder="1" applyAlignment="1">
      <alignment vertical="center"/>
    </xf>
    <xf numFmtId="2" fontId="23" fillId="0" borderId="1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right" vertical="center"/>
    </xf>
    <xf numFmtId="0" fontId="24" fillId="3" borderId="1" xfId="0" applyFont="1" applyFill="1" applyBorder="1" applyAlignment="1">
      <alignment horizontal="right" wrapText="1"/>
    </xf>
    <xf numFmtId="0" fontId="35" fillId="3" borderId="1" xfId="0" applyFont="1" applyFill="1" applyBorder="1" applyAlignment="1">
      <alignment horizontal="right" wrapText="1"/>
    </xf>
    <xf numFmtId="0" fontId="35" fillId="3" borderId="1" xfId="0" applyFont="1" applyFill="1" applyBorder="1" applyAlignment="1">
      <alignment horizontal="right"/>
    </xf>
    <xf numFmtId="1" fontId="24" fillId="0" borderId="1" xfId="0" applyNumberFormat="1" applyFont="1" applyFill="1" applyBorder="1" applyAlignment="1">
      <alignment horizontal="right" vertical="center"/>
    </xf>
    <xf numFmtId="1" fontId="23" fillId="0" borderId="1" xfId="0" applyNumberFormat="1" applyFont="1" applyFill="1" applyBorder="1" applyAlignment="1">
      <alignment vertical="center"/>
    </xf>
    <xf numFmtId="1" fontId="75" fillId="0" borderId="1" xfId="0" applyNumberFormat="1" applyFont="1" applyFill="1" applyBorder="1" applyAlignment="1">
      <alignment horizontal="right" vertical="center"/>
    </xf>
    <xf numFmtId="0" fontId="23" fillId="0" borderId="7" xfId="90" applyFont="1" applyBorder="1" applyAlignment="1">
      <alignment horizontal="center" vertical="center"/>
    </xf>
    <xf numFmtId="0" fontId="75" fillId="0" borderId="1" xfId="90" applyFont="1" applyBorder="1" applyAlignment="1">
      <alignment horizontal="center" vertical="center"/>
    </xf>
    <xf numFmtId="1" fontId="23" fillId="0" borderId="1" xfId="90" applyNumberFormat="1" applyFont="1" applyBorder="1" applyAlignment="1">
      <alignment horizontal="right" wrapText="1"/>
    </xf>
    <xf numFmtId="1" fontId="24" fillId="0" borderId="1" xfId="37" applyNumberFormat="1" applyFont="1" applyBorder="1" applyAlignment="1">
      <alignment horizontal="right"/>
    </xf>
    <xf numFmtId="0" fontId="10" fillId="0" borderId="2" xfId="101" applyFont="1" applyFill="1" applyBorder="1"/>
    <xf numFmtId="0" fontId="10" fillId="0" borderId="3" xfId="101" applyFont="1" applyFill="1" applyBorder="1"/>
    <xf numFmtId="1" fontId="22" fillId="3" borderId="1" xfId="0" applyNumberFormat="1" applyFont="1" applyFill="1" applyBorder="1" applyAlignment="1"/>
    <xf numFmtId="1" fontId="24" fillId="3" borderId="4" xfId="0" applyNumberFormat="1" applyFont="1" applyFill="1" applyBorder="1" applyAlignment="1">
      <alignment horizontal="right" vertical="center"/>
    </xf>
    <xf numFmtId="0" fontId="10" fillId="0" borderId="2" xfId="90" applyFont="1" applyFill="1" applyBorder="1"/>
    <xf numFmtId="0" fontId="10" fillId="0" borderId="3" xfId="90" applyFont="1" applyFill="1" applyBorder="1"/>
    <xf numFmtId="0" fontId="30" fillId="0" borderId="1" xfId="0" applyFont="1" applyBorder="1"/>
    <xf numFmtId="0" fontId="10" fillId="0" borderId="0" xfId="64" applyFont="1" applyFill="1" applyBorder="1" applyAlignment="1"/>
    <xf numFmtId="0" fontId="10" fillId="0" borderId="2" xfId="101" applyFont="1" applyFill="1" applyBorder="1" applyAlignment="1">
      <alignment vertical="center"/>
    </xf>
    <xf numFmtId="0" fontId="10" fillId="0" borderId="3" xfId="101" applyFont="1" applyFill="1" applyBorder="1" applyAlignment="1">
      <alignment vertical="center"/>
    </xf>
    <xf numFmtId="0" fontId="10" fillId="0" borderId="12" xfId="0" quotePrefix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0" fillId="7" borderId="0" xfId="0" applyFill="1"/>
    <xf numFmtId="0" fontId="7" fillId="7" borderId="0" xfId="0" applyFont="1" applyFill="1"/>
    <xf numFmtId="0" fontId="0" fillId="7" borderId="0" xfId="0" applyFill="1" applyAlignment="1">
      <alignment vertical="center"/>
    </xf>
    <xf numFmtId="165" fontId="24" fillId="0" borderId="1" xfId="64" applyNumberFormat="1" applyFont="1" applyBorder="1"/>
    <xf numFmtId="1" fontId="24" fillId="0" borderId="1" xfId="0" applyNumberFormat="1" applyFont="1" applyBorder="1" applyAlignment="1">
      <alignment horizontal="right" vertical="top" wrapText="1"/>
    </xf>
    <xf numFmtId="165" fontId="23" fillId="0" borderId="4" xfId="0" applyNumberFormat="1" applyFont="1" applyBorder="1" applyAlignment="1">
      <alignment horizontal="center"/>
    </xf>
    <xf numFmtId="165" fontId="23" fillId="0" borderId="7" xfId="0" applyNumberFormat="1" applyFont="1" applyBorder="1" applyAlignment="1">
      <alignment horizontal="center"/>
    </xf>
    <xf numFmtId="165" fontId="23" fillId="0" borderId="4" xfId="0" applyNumberFormat="1" applyFont="1" applyBorder="1"/>
    <xf numFmtId="165" fontId="24" fillId="0" borderId="1" xfId="64" applyNumberFormat="1" applyFont="1" applyBorder="1" applyAlignment="1">
      <alignment horizontal="right"/>
    </xf>
    <xf numFmtId="165" fontId="23" fillId="0" borderId="4" xfId="64" applyNumberFormat="1" applyFont="1" applyBorder="1" applyAlignment="1">
      <alignment horizontal="right"/>
    </xf>
    <xf numFmtId="165" fontId="37" fillId="0" borderId="4" xfId="64" applyNumberFormat="1" applyFont="1" applyBorder="1"/>
    <xf numFmtId="165" fontId="37" fillId="0" borderId="4" xfId="64" applyNumberFormat="1" applyFont="1" applyBorder="1" applyAlignment="1">
      <alignment horizontal="center"/>
    </xf>
    <xf numFmtId="165" fontId="37" fillId="0" borderId="7" xfId="64" applyNumberFormat="1" applyFont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/>
    </xf>
    <xf numFmtId="165" fontId="24" fillId="0" borderId="5" xfId="0" applyNumberFormat="1" applyFont="1" applyFill="1" applyBorder="1" applyAlignment="1">
      <alignment horizontal="center"/>
    </xf>
    <xf numFmtId="165" fontId="24" fillId="0" borderId="4" xfId="0" applyNumberFormat="1" applyFont="1" applyFill="1" applyBorder="1" applyAlignment="1">
      <alignment horizontal="center" vertical="center" wrapText="1"/>
    </xf>
    <xf numFmtId="165" fontId="24" fillId="0" borderId="4" xfId="0" applyNumberFormat="1" applyFont="1" applyFill="1" applyBorder="1" applyAlignment="1">
      <alignment horizontal="center" vertical="center"/>
    </xf>
    <xf numFmtId="165" fontId="24" fillId="0" borderId="1" xfId="0" applyNumberFormat="1" applyFont="1" applyFill="1" applyBorder="1" applyAlignment="1">
      <alignment horizontal="center" vertical="center"/>
    </xf>
    <xf numFmtId="165" fontId="24" fillId="0" borderId="5" xfId="0" applyNumberFormat="1" applyFont="1" applyFill="1" applyBorder="1" applyAlignment="1">
      <alignment horizontal="center" vertical="center"/>
    </xf>
    <xf numFmtId="165" fontId="24" fillId="0" borderId="7" xfId="0" applyNumberFormat="1" applyFont="1" applyFill="1" applyBorder="1" applyAlignment="1">
      <alignment horizontal="center" vertical="center"/>
    </xf>
    <xf numFmtId="165" fontId="24" fillId="0" borderId="1" xfId="65" applyNumberFormat="1" applyFont="1" applyBorder="1" applyAlignment="1">
      <alignment horizontal="right" vertical="center" wrapText="1"/>
    </xf>
    <xf numFmtId="165" fontId="23" fillId="0" borderId="4" xfId="64" applyNumberFormat="1" applyFont="1" applyBorder="1" applyAlignment="1">
      <alignment horizontal="right" vertical="center" wrapText="1"/>
    </xf>
    <xf numFmtId="165" fontId="24" fillId="0" borderId="1" xfId="64" applyNumberFormat="1" applyFont="1" applyBorder="1" applyAlignment="1">
      <alignment horizontal="right" vertical="center" wrapText="1"/>
    </xf>
    <xf numFmtId="1" fontId="24" fillId="0" borderId="1" xfId="64" applyNumberFormat="1" applyFont="1" applyBorder="1" applyAlignment="1">
      <alignment horizontal="right" vertical="center" wrapText="1"/>
    </xf>
    <xf numFmtId="165" fontId="24" fillId="0" borderId="4" xfId="64" applyNumberFormat="1" applyFont="1" applyBorder="1" applyAlignment="1">
      <alignment horizontal="right" vertical="center" wrapText="1"/>
    </xf>
    <xf numFmtId="0" fontId="70" fillId="0" borderId="0" xfId="101" applyAlignment="1">
      <alignment horizontal="right"/>
    </xf>
    <xf numFmtId="0" fontId="24" fillId="0" borderId="4" xfId="64" applyFont="1" applyBorder="1" applyAlignment="1">
      <alignment horizontal="right" vertical="center" wrapText="1"/>
    </xf>
    <xf numFmtId="165" fontId="24" fillId="0" borderId="4" xfId="65" applyNumberFormat="1" applyFont="1" applyBorder="1" applyAlignment="1">
      <alignment horizontal="right" vertical="center" wrapText="1"/>
    </xf>
    <xf numFmtId="165" fontId="24" fillId="0" borderId="7" xfId="64" applyNumberFormat="1" applyFont="1" applyBorder="1" applyAlignment="1">
      <alignment horizontal="right" vertical="center" wrapText="1"/>
    </xf>
    <xf numFmtId="1" fontId="23" fillId="0" borderId="1" xfId="64" applyNumberFormat="1" applyFont="1" applyBorder="1" applyAlignment="1">
      <alignment horizontal="right" vertical="center" wrapText="1"/>
    </xf>
    <xf numFmtId="1" fontId="24" fillId="0" borderId="4" xfId="64" applyNumberFormat="1" applyFont="1" applyBorder="1" applyAlignment="1">
      <alignment horizontal="right" vertical="center" wrapText="1"/>
    </xf>
    <xf numFmtId="165" fontId="23" fillId="0" borderId="5" xfId="64" applyNumberFormat="1" applyFont="1" applyBorder="1" applyAlignment="1">
      <alignment horizontal="center" vertical="center" wrapText="1"/>
    </xf>
    <xf numFmtId="1" fontId="24" fillId="0" borderId="1" xfId="64" applyNumberFormat="1" applyFont="1" applyFill="1" applyBorder="1" applyAlignment="1">
      <alignment horizontal="right" vertical="center" wrapText="1"/>
    </xf>
    <xf numFmtId="1" fontId="24" fillId="0" borderId="4" xfId="64" applyNumberFormat="1" applyFont="1" applyFill="1" applyBorder="1" applyAlignment="1">
      <alignment horizontal="right" vertical="center" wrapText="1"/>
    </xf>
    <xf numFmtId="165" fontId="24" fillId="0" borderId="5" xfId="64" applyNumberFormat="1" applyFont="1" applyFill="1" applyBorder="1" applyAlignment="1">
      <alignment horizontal="center" vertical="center" wrapText="1"/>
    </xf>
    <xf numFmtId="165" fontId="24" fillId="0" borderId="7" xfId="64" applyNumberFormat="1" applyFont="1" applyFill="1" applyBorder="1" applyAlignment="1">
      <alignment horizontal="center" vertical="center" wrapText="1"/>
    </xf>
    <xf numFmtId="0" fontId="23" fillId="0" borderId="1" xfId="64" applyFont="1" applyBorder="1" applyAlignment="1">
      <alignment horizontal="right" vertical="center" wrapText="1"/>
    </xf>
    <xf numFmtId="0" fontId="24" fillId="0" borderId="1" xfId="101" quotePrefix="1" applyFont="1" applyBorder="1" applyAlignment="1">
      <alignment horizontal="right"/>
    </xf>
    <xf numFmtId="0" fontId="24" fillId="0" borderId="1" xfId="64" applyFont="1" applyBorder="1" applyAlignment="1">
      <alignment horizontal="right" vertical="center" wrapText="1"/>
    </xf>
    <xf numFmtId="0" fontId="24" fillId="0" borderId="4" xfId="101" quotePrefix="1" applyFont="1" applyBorder="1" applyAlignment="1">
      <alignment horizontal="right"/>
    </xf>
    <xf numFmtId="165" fontId="24" fillId="0" borderId="1" xfId="64" applyNumberFormat="1" applyFont="1" applyFill="1" applyBorder="1" applyAlignment="1">
      <alignment horizontal="center" vertical="center" wrapText="1"/>
    </xf>
    <xf numFmtId="165" fontId="24" fillId="0" borderId="4" xfId="64" applyNumberFormat="1" applyFont="1" applyFill="1" applyBorder="1" applyAlignment="1">
      <alignment horizontal="center" vertical="center" wrapText="1"/>
    </xf>
    <xf numFmtId="165" fontId="24" fillId="0" borderId="1" xfId="64" applyNumberFormat="1" applyFont="1" applyFill="1" applyBorder="1" applyAlignment="1">
      <alignment horizontal="right" vertical="center" wrapText="1"/>
    </xf>
    <xf numFmtId="165" fontId="24" fillId="0" borderId="4" xfId="64" applyNumberFormat="1" applyFont="1" applyFill="1" applyBorder="1" applyAlignment="1">
      <alignment horizontal="right" vertical="center" wrapText="1"/>
    </xf>
    <xf numFmtId="0" fontId="8" fillId="0" borderId="0" xfId="64" applyFont="1" applyAlignment="1">
      <alignment horizontal="center" vertical="center"/>
    </xf>
    <xf numFmtId="0" fontId="22" fillId="0" borderId="0" xfId="64" applyAlignment="1">
      <alignment horizontal="center" vertical="center" wrapText="1"/>
    </xf>
    <xf numFmtId="0" fontId="70" fillId="0" borderId="0" xfId="101" applyAlignment="1">
      <alignment horizontal="center" vertical="center"/>
    </xf>
    <xf numFmtId="0" fontId="22" fillId="0" borderId="0" xfId="14" applyAlignment="1">
      <alignment horizontal="center"/>
    </xf>
    <xf numFmtId="0" fontId="70" fillId="0" borderId="0" xfId="101" applyAlignment="1">
      <alignment horizontal="center"/>
    </xf>
    <xf numFmtId="0" fontId="24" fillId="0" borderId="4" xfId="101" quotePrefix="1" applyFont="1" applyBorder="1" applyAlignment="1">
      <alignment horizontal="right" vertical="center"/>
    </xf>
    <xf numFmtId="165" fontId="24" fillId="0" borderId="5" xfId="101" quotePrefix="1" applyNumberFormat="1" applyFont="1" applyBorder="1" applyAlignment="1">
      <alignment horizontal="right" vertical="center"/>
    </xf>
    <xf numFmtId="165" fontId="24" fillId="0" borderId="5" xfId="101" applyNumberFormat="1" applyFont="1" applyBorder="1" applyAlignment="1">
      <alignment horizontal="center" vertical="center"/>
    </xf>
    <xf numFmtId="165" fontId="24" fillId="0" borderId="7" xfId="101" applyNumberFormat="1" applyFont="1" applyBorder="1" applyAlignment="1">
      <alignment horizontal="center" vertical="center"/>
    </xf>
    <xf numFmtId="0" fontId="24" fillId="0" borderId="1" xfId="101" quotePrefix="1" applyFont="1" applyBorder="1" applyAlignment="1">
      <alignment vertical="center"/>
    </xf>
    <xf numFmtId="0" fontId="70" fillId="0" borderId="5" xfId="101" applyBorder="1" applyAlignment="1"/>
    <xf numFmtId="2" fontId="24" fillId="0" borderId="1" xfId="101" quotePrefix="1" applyNumberFormat="1" applyFont="1" applyBorder="1" applyAlignment="1">
      <alignment vertical="center"/>
    </xf>
    <xf numFmtId="0" fontId="24" fillId="0" borderId="1" xfId="101" applyFont="1" applyBorder="1" applyAlignment="1">
      <alignment vertical="center"/>
    </xf>
    <xf numFmtId="0" fontId="24" fillId="0" borderId="4" xfId="101" applyFont="1" applyBorder="1" applyAlignment="1">
      <alignment vertical="center"/>
    </xf>
    <xf numFmtId="0" fontId="70" fillId="0" borderId="7" xfId="101" applyBorder="1" applyAlignment="1"/>
    <xf numFmtId="165" fontId="24" fillId="0" borderId="1" xfId="101" quotePrefix="1" applyNumberFormat="1" applyFont="1" applyBorder="1" applyAlignment="1">
      <alignment horizontal="center" vertical="center"/>
    </xf>
    <xf numFmtId="165" fontId="70" fillId="0" borderId="5" xfId="101" applyNumberFormat="1" applyBorder="1" applyAlignment="1">
      <alignment horizontal="center"/>
    </xf>
    <xf numFmtId="2" fontId="24" fillId="0" borderId="1" xfId="101" quotePrefix="1" applyNumberFormat="1" applyFont="1" applyBorder="1" applyAlignment="1">
      <alignment horizontal="right" vertical="center"/>
    </xf>
    <xf numFmtId="2" fontId="24" fillId="0" borderId="4" xfId="101" quotePrefix="1" applyNumberFormat="1" applyFont="1" applyBorder="1" applyAlignment="1">
      <alignment horizontal="right" vertical="center"/>
    </xf>
    <xf numFmtId="165" fontId="70" fillId="0" borderId="0" xfId="101" applyNumberFormat="1" applyAlignment="1">
      <alignment horizontal="center"/>
    </xf>
    <xf numFmtId="165" fontId="24" fillId="0" borderId="4" xfId="101" quotePrefix="1" applyNumberFormat="1" applyFont="1" applyBorder="1" applyAlignment="1">
      <alignment horizontal="center" vertical="center"/>
    </xf>
    <xf numFmtId="165" fontId="70" fillId="0" borderId="0" xfId="101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65" fontId="8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8" fillId="3" borderId="0" xfId="0" applyNumberFormat="1" applyFont="1" applyFill="1" applyAlignment="1">
      <alignment horizontal="center"/>
    </xf>
    <xf numFmtId="165" fontId="7" fillId="3" borderId="0" xfId="0" applyNumberFormat="1" applyFon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0" borderId="0" xfId="0" applyNumberFormat="1" applyAlignment="1"/>
    <xf numFmtId="165" fontId="22" fillId="0" borderId="0" xfId="0" applyNumberFormat="1" applyFont="1"/>
    <xf numFmtId="165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1" xfId="0" applyFont="1" applyFill="1" applyBorder="1" applyAlignment="1"/>
    <xf numFmtId="165" fontId="23" fillId="0" borderId="1" xfId="0" applyNumberFormat="1" applyFont="1" applyFill="1" applyBorder="1" applyAlignment="1">
      <alignment horizontal="center"/>
    </xf>
    <xf numFmtId="165" fontId="24" fillId="0" borderId="4" xfId="0" applyNumberFormat="1" applyFont="1" applyFill="1" applyBorder="1" applyAlignment="1">
      <alignment horizontal="center"/>
    </xf>
    <xf numFmtId="165" fontId="23" fillId="0" borderId="4" xfId="0" applyNumberFormat="1" applyFont="1" applyFill="1" applyBorder="1" applyAlignment="1">
      <alignment horizontal="center"/>
    </xf>
    <xf numFmtId="165" fontId="23" fillId="0" borderId="5" xfId="0" applyNumberFormat="1" applyFont="1" applyFill="1" applyBorder="1" applyAlignment="1">
      <alignment horizontal="center"/>
    </xf>
    <xf numFmtId="165" fontId="24" fillId="0" borderId="7" xfId="0" applyNumberFormat="1" applyFont="1" applyFill="1" applyBorder="1" applyAlignment="1">
      <alignment horizontal="center"/>
    </xf>
    <xf numFmtId="1" fontId="75" fillId="0" borderId="1" xfId="0" applyNumberFormat="1" applyFont="1" applyFill="1" applyBorder="1" applyAlignment="1">
      <alignment horizontal="right" vertical="center" wrapText="1"/>
    </xf>
    <xf numFmtId="1" fontId="75" fillId="0" borderId="1" xfId="0" applyNumberFormat="1" applyFont="1" applyFill="1" applyBorder="1" applyAlignment="1">
      <alignment vertical="center"/>
    </xf>
    <xf numFmtId="0" fontId="77" fillId="0" borderId="1" xfId="0" applyFont="1" applyFill="1" applyBorder="1" applyAlignment="1">
      <alignment horizontal="right"/>
    </xf>
    <xf numFmtId="165" fontId="77" fillId="0" borderId="1" xfId="0" applyNumberFormat="1" applyFont="1" applyFill="1" applyBorder="1" applyAlignment="1">
      <alignment horizontal="center"/>
    </xf>
    <xf numFmtId="0" fontId="75" fillId="0" borderId="1" xfId="0" applyFont="1" applyFill="1" applyBorder="1" applyAlignment="1">
      <alignment horizontal="right"/>
    </xf>
    <xf numFmtId="165" fontId="75" fillId="0" borderId="1" xfId="0" applyNumberFormat="1" applyFont="1" applyFill="1" applyBorder="1" applyAlignment="1">
      <alignment horizontal="center"/>
    </xf>
    <xf numFmtId="2" fontId="75" fillId="0" borderId="1" xfId="0" applyNumberFormat="1" applyFont="1" applyFill="1" applyBorder="1" applyAlignment="1">
      <alignment horizontal="right" vertical="center"/>
    </xf>
    <xf numFmtId="1" fontId="75" fillId="0" borderId="4" xfId="0" applyNumberFormat="1" applyFont="1" applyFill="1" applyBorder="1" applyAlignment="1">
      <alignment horizontal="right" vertical="center"/>
    </xf>
    <xf numFmtId="0" fontId="75" fillId="0" borderId="4" xfId="0" applyFont="1" applyFill="1" applyBorder="1" applyAlignment="1">
      <alignment horizontal="right"/>
    </xf>
    <xf numFmtId="165" fontId="75" fillId="0" borderId="4" xfId="0" applyNumberFormat="1" applyFont="1" applyFill="1" applyBorder="1" applyAlignment="1">
      <alignment horizontal="center"/>
    </xf>
    <xf numFmtId="165" fontId="0" fillId="4" borderId="0" xfId="0" applyNumberFormat="1" applyFill="1"/>
    <xf numFmtId="165" fontId="0" fillId="4" borderId="0" xfId="0" applyNumberFormat="1" applyFill="1" applyAlignment="1">
      <alignment horizontal="center"/>
    </xf>
    <xf numFmtId="165" fontId="24" fillId="3" borderId="1" xfId="0" applyNumberFormat="1" applyFont="1" applyFill="1" applyBorder="1" applyAlignment="1">
      <alignment horizontal="center"/>
    </xf>
    <xf numFmtId="165" fontId="23" fillId="3" borderId="1" xfId="0" applyNumberFormat="1" applyFont="1" applyFill="1" applyBorder="1" applyAlignment="1">
      <alignment horizontal="center"/>
    </xf>
    <xf numFmtId="165" fontId="16" fillId="0" borderId="0" xfId="0" applyNumberFormat="1" applyFont="1" applyAlignment="1">
      <alignment horizontal="right" vertical="center"/>
    </xf>
    <xf numFmtId="165" fontId="24" fillId="3" borderId="1" xfId="0" applyNumberFormat="1" applyFont="1" applyFill="1" applyBorder="1" applyAlignment="1">
      <alignment horizontal="right" vertical="center"/>
    </xf>
    <xf numFmtId="165" fontId="16" fillId="0" borderId="0" xfId="0" applyNumberFormat="1" applyFont="1" applyAlignment="1">
      <alignment horizontal="center" vertical="center"/>
    </xf>
    <xf numFmtId="165" fontId="24" fillId="3" borderId="4" xfId="0" applyNumberFormat="1" applyFont="1" applyFill="1" applyBorder="1" applyAlignment="1">
      <alignment horizontal="center"/>
    </xf>
    <xf numFmtId="165" fontId="24" fillId="3" borderId="5" xfId="0" applyNumberFormat="1" applyFont="1" applyFill="1" applyBorder="1" applyAlignment="1">
      <alignment horizontal="right"/>
    </xf>
    <xf numFmtId="165" fontId="24" fillId="3" borderId="5" xfId="0" applyNumberFormat="1" applyFont="1" applyFill="1" applyBorder="1" applyAlignment="1">
      <alignment horizontal="center"/>
    </xf>
    <xf numFmtId="165" fontId="23" fillId="3" borderId="5" xfId="0" applyNumberFormat="1" applyFont="1" applyFill="1" applyBorder="1" applyAlignment="1">
      <alignment horizontal="center"/>
    </xf>
    <xf numFmtId="165" fontId="24" fillId="3" borderId="7" xfId="0" applyNumberFormat="1" applyFont="1" applyFill="1" applyBorder="1" applyAlignment="1">
      <alignment horizontal="center"/>
    </xf>
    <xf numFmtId="1" fontId="22" fillId="3" borderId="1" xfId="0" applyNumberFormat="1" applyFont="1" applyFill="1" applyBorder="1" applyAlignment="1">
      <alignment horizontal="right"/>
    </xf>
    <xf numFmtId="1" fontId="0" fillId="3" borderId="0" xfId="0" applyNumberFormat="1" applyFill="1"/>
    <xf numFmtId="165" fontId="8" fillId="0" borderId="0" xfId="0" applyNumberFormat="1" applyFont="1" applyBorder="1" applyAlignment="1">
      <alignment horizontal="center"/>
    </xf>
    <xf numFmtId="165" fontId="8" fillId="0" borderId="0" xfId="0" applyNumberFormat="1" applyFont="1" applyBorder="1" applyAlignment="1">
      <alignment horizontal="center" vertical="center"/>
    </xf>
    <xf numFmtId="165" fontId="24" fillId="0" borderId="0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24" fillId="0" borderId="0" xfId="0" applyNumberFormat="1" applyFont="1" applyBorder="1" applyAlignment="1">
      <alignment horizontal="center"/>
    </xf>
    <xf numFmtId="165" fontId="10" fillId="0" borderId="0" xfId="0" quotePrefix="1" applyNumberFormat="1" applyFont="1" applyBorder="1" applyAlignment="1">
      <alignment horizontal="center" vertical="center"/>
    </xf>
    <xf numFmtId="165" fontId="37" fillId="0" borderId="4" xfId="0" applyNumberFormat="1" applyFont="1" applyBorder="1"/>
    <xf numFmtId="165" fontId="23" fillId="0" borderId="4" xfId="0" applyNumberFormat="1" applyFont="1" applyBorder="1" applyAlignment="1"/>
    <xf numFmtId="165" fontId="10" fillId="0" borderId="12" xfId="0" quotePrefix="1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37" fillId="0" borderId="7" xfId="0" applyNumberFormat="1" applyFont="1" applyBorder="1" applyAlignment="1">
      <alignment horizontal="center" vertical="center" wrapText="1"/>
    </xf>
    <xf numFmtId="1" fontId="8" fillId="0" borderId="0" xfId="0" applyNumberFormat="1" applyFont="1" applyBorder="1" applyAlignment="1"/>
    <xf numFmtId="1" fontId="37" fillId="0" borderId="1" xfId="0" applyNumberFormat="1" applyFont="1" applyBorder="1"/>
    <xf numFmtId="1" fontId="29" fillId="0" borderId="1" xfId="0" applyNumberFormat="1" applyFont="1" applyBorder="1"/>
    <xf numFmtId="1" fontId="29" fillId="3" borderId="1" xfId="0" applyNumberFormat="1" applyFont="1" applyFill="1" applyBorder="1"/>
    <xf numFmtId="165" fontId="37" fillId="0" borderId="1" xfId="0" applyNumberFormat="1" applyFont="1" applyBorder="1" applyAlignment="1">
      <alignment horizontal="center"/>
    </xf>
    <xf numFmtId="165" fontId="29" fillId="0" borderId="1" xfId="0" applyNumberFormat="1" applyFont="1" applyBorder="1" applyAlignment="1">
      <alignment horizontal="center"/>
    </xf>
    <xf numFmtId="165" fontId="29" fillId="3" borderId="1" xfId="0" applyNumberFormat="1" applyFont="1" applyFill="1" applyBorder="1" applyAlignment="1">
      <alignment horizontal="center"/>
    </xf>
    <xf numFmtId="165" fontId="40" fillId="0" borderId="0" xfId="0" applyNumberFormat="1" applyFont="1" applyBorder="1" applyAlignment="1">
      <alignment horizontal="center"/>
    </xf>
    <xf numFmtId="165" fontId="41" fillId="0" borderId="0" xfId="0" applyNumberFormat="1" applyFont="1" applyAlignment="1">
      <alignment horizontal="center"/>
    </xf>
    <xf numFmtId="165" fontId="37" fillId="0" borderId="4" xfId="0" applyNumberFormat="1" applyFont="1" applyBorder="1" applyAlignment="1"/>
    <xf numFmtId="165" fontId="37" fillId="0" borderId="4" xfId="0" applyNumberFormat="1" applyFont="1" applyBorder="1" applyAlignment="1">
      <alignment horizontal="center"/>
    </xf>
    <xf numFmtId="165" fontId="29" fillId="0" borderId="5" xfId="0" applyNumberFormat="1" applyFont="1" applyBorder="1" applyAlignment="1">
      <alignment horizontal="center"/>
    </xf>
    <xf numFmtId="165" fontId="37" fillId="0" borderId="7" xfId="0" applyNumberFormat="1" applyFont="1" applyBorder="1" applyAlignment="1">
      <alignment horizontal="center"/>
    </xf>
    <xf numFmtId="165" fontId="23" fillId="0" borderId="1" xfId="0" applyNumberFormat="1" applyFont="1" applyFill="1" applyBorder="1" applyAlignment="1">
      <alignment horizontal="center" vertical="center" wrapText="1"/>
    </xf>
    <xf numFmtId="165" fontId="24" fillId="0" borderId="4" xfId="0" applyNumberFormat="1" applyFont="1" applyFill="1" applyBorder="1" applyAlignment="1"/>
    <xf numFmtId="165" fontId="10" fillId="0" borderId="0" xfId="0" applyNumberFormat="1" applyFont="1" applyBorder="1" applyAlignment="1">
      <alignment horizontal="center"/>
    </xf>
    <xf numFmtId="165" fontId="10" fillId="0" borderId="11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10" fillId="0" borderId="0" xfId="0" applyNumberFormat="1" applyFont="1" applyBorder="1" applyAlignment="1">
      <alignment horizontal="center" vertical="center"/>
    </xf>
    <xf numFmtId="165" fontId="29" fillId="0" borderId="5" xfId="66" applyNumberFormat="1" applyFont="1" applyBorder="1" applyAlignment="1">
      <alignment horizontal="center"/>
    </xf>
    <xf numFmtId="165" fontId="29" fillId="0" borderId="1" xfId="66" applyNumberFormat="1" applyFont="1" applyFill="1" applyBorder="1" applyAlignment="1">
      <alignment horizontal="center"/>
    </xf>
    <xf numFmtId="165" fontId="23" fillId="0" borderId="4" xfId="101" applyNumberFormat="1" applyFont="1" applyBorder="1" applyAlignment="1">
      <alignment horizontal="center" vertical="center"/>
    </xf>
    <xf numFmtId="165" fontId="23" fillId="0" borderId="7" xfId="101" applyNumberFormat="1" applyFont="1" applyBorder="1" applyAlignment="1">
      <alignment horizontal="center" vertical="center"/>
    </xf>
    <xf numFmtId="165" fontId="23" fillId="0" borderId="4" xfId="101" applyNumberFormat="1" applyFont="1" applyBorder="1" applyAlignment="1">
      <alignment horizontal="right" vertical="center"/>
    </xf>
    <xf numFmtId="165" fontId="23" fillId="0" borderId="5" xfId="101" applyNumberFormat="1" applyFont="1" applyFill="1" applyBorder="1" applyAlignment="1">
      <alignment horizontal="center" vertical="center" wrapText="1"/>
    </xf>
    <xf numFmtId="165" fontId="24" fillId="0" borderId="5" xfId="101" applyNumberFormat="1" applyFont="1" applyBorder="1" applyAlignment="1">
      <alignment horizontal="center" vertical="center" wrapText="1"/>
    </xf>
    <xf numFmtId="165" fontId="23" fillId="0" borderId="7" xfId="101" applyNumberFormat="1" applyFont="1" applyBorder="1" applyAlignment="1">
      <alignment horizontal="center" vertical="center" wrapText="1"/>
    </xf>
    <xf numFmtId="0" fontId="23" fillId="0" borderId="4" xfId="101" applyFont="1" applyFill="1" applyBorder="1" applyAlignment="1">
      <alignment horizontal="right" vertical="center"/>
    </xf>
    <xf numFmtId="165" fontId="24" fillId="3" borderId="1" xfId="101" applyNumberFormat="1" applyFont="1" applyFill="1" applyBorder="1" applyAlignment="1">
      <alignment horizontal="right" vertical="center" wrapText="1"/>
    </xf>
    <xf numFmtId="165" fontId="23" fillId="0" borderId="4" xfId="101" applyNumberFormat="1" applyFont="1" applyFill="1" applyBorder="1" applyAlignment="1">
      <alignment horizontal="right" vertical="center"/>
    </xf>
    <xf numFmtId="165" fontId="24" fillId="0" borderId="1" xfId="90" applyNumberFormat="1" applyFont="1" applyFill="1" applyBorder="1" applyAlignment="1">
      <alignment horizontal="center"/>
    </xf>
    <xf numFmtId="165" fontId="24" fillId="0" borderId="1" xfId="90" applyNumberFormat="1" applyFont="1" applyFill="1" applyBorder="1" applyAlignment="1">
      <alignment horizontal="right"/>
    </xf>
    <xf numFmtId="165" fontId="24" fillId="3" borderId="1" xfId="65" applyNumberFormat="1" applyFont="1" applyFill="1" applyBorder="1" applyAlignment="1">
      <alignment horizontal="right" vertical="center" wrapText="1"/>
    </xf>
    <xf numFmtId="0" fontId="70" fillId="7" borderId="0" xfId="90" applyFill="1"/>
    <xf numFmtId="165" fontId="24" fillId="0" borderId="1" xfId="90" applyNumberFormat="1" applyFont="1" applyFill="1" applyBorder="1" applyAlignment="1">
      <alignment horizontal="right" vertical="center"/>
    </xf>
    <xf numFmtId="165" fontId="24" fillId="0" borderId="4" xfId="90" applyNumberFormat="1" applyFont="1" applyFill="1" applyBorder="1" applyAlignment="1">
      <alignment horizontal="right" vertical="center"/>
    </xf>
    <xf numFmtId="165" fontId="24" fillId="0" borderId="5" xfId="90" applyNumberFormat="1" applyFont="1" applyFill="1" applyBorder="1" applyAlignment="1">
      <alignment horizontal="center"/>
    </xf>
    <xf numFmtId="165" fontId="24" fillId="0" borderId="4" xfId="90" applyNumberFormat="1" applyFont="1" applyFill="1" applyBorder="1" applyAlignment="1">
      <alignment horizontal="center"/>
    </xf>
    <xf numFmtId="165" fontId="24" fillId="0" borderId="7" xfId="90" applyNumberFormat="1" applyFont="1" applyFill="1" applyBorder="1" applyAlignment="1">
      <alignment horizontal="center"/>
    </xf>
    <xf numFmtId="0" fontId="23" fillId="0" borderId="1" xfId="90" quotePrefix="1" applyFont="1" applyBorder="1" applyAlignment="1">
      <alignment horizontal="right"/>
    </xf>
    <xf numFmtId="0" fontId="24" fillId="0" borderId="4" xfId="90" quotePrefix="1" applyFont="1" applyBorder="1" applyAlignment="1">
      <alignment horizontal="right"/>
    </xf>
    <xf numFmtId="165" fontId="23" fillId="0" borderId="5" xfId="90" quotePrefix="1" applyNumberFormat="1" applyFont="1" applyBorder="1" applyAlignment="1">
      <alignment horizontal="center"/>
    </xf>
    <xf numFmtId="165" fontId="24" fillId="0" borderId="5" xfId="90" quotePrefix="1" applyNumberFormat="1" applyFont="1" applyBorder="1" applyAlignment="1">
      <alignment horizontal="center"/>
    </xf>
    <xf numFmtId="165" fontId="24" fillId="0" borderId="7" xfId="90" quotePrefix="1" applyNumberFormat="1" applyFont="1" applyBorder="1" applyAlignment="1">
      <alignment horizontal="center"/>
    </xf>
    <xf numFmtId="165" fontId="24" fillId="0" borderId="5" xfId="90" applyNumberFormat="1" applyFont="1" applyFill="1" applyBorder="1" applyAlignment="1">
      <alignment horizontal="center" vertical="center"/>
    </xf>
    <xf numFmtId="165" fontId="24" fillId="0" borderId="7" xfId="90" applyNumberFormat="1" applyFont="1" applyFill="1" applyBorder="1" applyAlignment="1">
      <alignment horizontal="center" vertical="center"/>
    </xf>
    <xf numFmtId="0" fontId="23" fillId="0" borderId="1" xfId="64" applyFont="1" applyFill="1" applyBorder="1" applyAlignment="1">
      <alignment horizontal="right"/>
    </xf>
    <xf numFmtId="0" fontId="24" fillId="0" borderId="5" xfId="90" quotePrefix="1" applyFont="1" applyBorder="1" applyAlignment="1">
      <alignment horizontal="right"/>
    </xf>
    <xf numFmtId="0" fontId="24" fillId="0" borderId="1" xfId="90" applyFont="1" applyFill="1" applyBorder="1" applyAlignment="1">
      <alignment horizontal="right"/>
    </xf>
    <xf numFmtId="0" fontId="24" fillId="0" borderId="4" xfId="90" applyFont="1" applyBorder="1" applyAlignment="1">
      <alignment horizontal="right"/>
    </xf>
    <xf numFmtId="0" fontId="24" fillId="0" borderId="7" xfId="90" applyFont="1" applyBorder="1" applyAlignment="1">
      <alignment horizontal="right"/>
    </xf>
    <xf numFmtId="0" fontId="24" fillId="0" borderId="1" xfId="64" quotePrefix="1" applyFont="1" applyFill="1" applyBorder="1" applyAlignment="1">
      <alignment horizontal="right"/>
    </xf>
    <xf numFmtId="165" fontId="24" fillId="0" borderId="5" xfId="90" applyNumberFormat="1" applyFont="1" applyBorder="1" applyAlignment="1">
      <alignment horizontal="center"/>
    </xf>
    <xf numFmtId="0" fontId="24" fillId="0" borderId="4" xfId="90" quotePrefix="1" applyFont="1" applyFill="1" applyBorder="1" applyAlignment="1">
      <alignment horizontal="right"/>
    </xf>
    <xf numFmtId="0" fontId="24" fillId="0" borderId="4" xfId="90" applyFont="1" applyFill="1" applyBorder="1" applyAlignment="1">
      <alignment horizontal="right"/>
    </xf>
    <xf numFmtId="0" fontId="24" fillId="3" borderId="4" xfId="90" applyFont="1" applyFill="1" applyBorder="1" applyAlignment="1">
      <alignment horizontal="right"/>
    </xf>
    <xf numFmtId="165" fontId="24" fillId="0" borderId="7" xfId="90" applyNumberFormat="1" applyFont="1" applyBorder="1" applyAlignment="1">
      <alignment horizontal="center"/>
    </xf>
    <xf numFmtId="0" fontId="70" fillId="0" borderId="0" xfId="90" applyFill="1"/>
    <xf numFmtId="0" fontId="10" fillId="0" borderId="2" xfId="0" applyFont="1" applyFill="1" applyBorder="1"/>
    <xf numFmtId="0" fontId="7" fillId="0" borderId="0" xfId="0" applyFont="1" applyFill="1"/>
    <xf numFmtId="2" fontId="0" fillId="7" borderId="0" xfId="0" applyNumberFormat="1" applyFill="1" applyAlignment="1">
      <alignment vertical="center"/>
    </xf>
    <xf numFmtId="2" fontId="0" fillId="7" borderId="0" xfId="0" applyNumberFormat="1" applyFill="1"/>
    <xf numFmtId="2" fontId="0" fillId="7" borderId="0" xfId="0" applyNumberFormat="1" applyFill="1" applyAlignment="1">
      <alignment vertical="center" wrapText="1"/>
    </xf>
    <xf numFmtId="2" fontId="0" fillId="7" borderId="0" xfId="0" applyNumberFormat="1" applyFill="1" applyAlignment="1">
      <alignment wrapText="1"/>
    </xf>
    <xf numFmtId="165" fontId="23" fillId="0" borderId="4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/>
    </xf>
    <xf numFmtId="165" fontId="23" fillId="0" borderId="7" xfId="0" applyNumberFormat="1" applyFont="1" applyBorder="1" applyAlignment="1">
      <alignment horizontal="center" vertical="center"/>
    </xf>
    <xf numFmtId="165" fontId="23" fillId="0" borderId="1" xfId="0" applyNumberFormat="1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/>
    </xf>
    <xf numFmtId="165" fontId="23" fillId="0" borderId="4" xfId="0" applyNumberFormat="1" applyFont="1" applyFill="1" applyBorder="1" applyAlignment="1">
      <alignment horizontal="center" vertical="center"/>
    </xf>
    <xf numFmtId="165" fontId="24" fillId="0" borderId="0" xfId="0" applyNumberFormat="1" applyFont="1" applyFill="1" applyBorder="1" applyAlignment="1">
      <alignment horizontal="center" vertical="center"/>
    </xf>
    <xf numFmtId="165" fontId="23" fillId="0" borderId="4" xfId="0" applyNumberFormat="1" applyFont="1" applyFill="1" applyBorder="1" applyAlignment="1"/>
    <xf numFmtId="2" fontId="10" fillId="0" borderId="0" xfId="0" applyNumberFormat="1" applyFont="1" applyAlignment="1">
      <alignment horizontal="center"/>
    </xf>
    <xf numFmtId="165" fontId="24" fillId="3" borderId="1" xfId="0" applyNumberFormat="1" applyFont="1" applyFill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center" vertical="center" wrapText="1"/>
    </xf>
    <xf numFmtId="165" fontId="24" fillId="3" borderId="4" xfId="0" applyNumberFormat="1" applyFont="1" applyFill="1" applyBorder="1" applyAlignment="1">
      <alignment horizontal="center" vertical="center" wrapText="1"/>
    </xf>
    <xf numFmtId="165" fontId="24" fillId="3" borderId="5" xfId="0" applyNumberFormat="1" applyFont="1" applyFill="1" applyBorder="1" applyAlignment="1">
      <alignment horizontal="center" vertical="center" wrapText="1"/>
    </xf>
    <xf numFmtId="165" fontId="24" fillId="3" borderId="1" xfId="0" applyNumberFormat="1" applyFont="1" applyFill="1" applyBorder="1" applyAlignment="1">
      <alignment horizontal="center" wrapText="1"/>
    </xf>
    <xf numFmtId="165" fontId="24" fillId="3" borderId="4" xfId="0" applyNumberFormat="1" applyFont="1" applyFill="1" applyBorder="1" applyAlignment="1">
      <alignment horizontal="center" wrapText="1"/>
    </xf>
    <xf numFmtId="165" fontId="10" fillId="0" borderId="11" xfId="0" applyNumberFormat="1" applyFont="1" applyBorder="1" applyAlignment="1">
      <alignment horizontal="center" vertical="center"/>
    </xf>
    <xf numFmtId="165" fontId="24" fillId="3" borderId="5" xfId="0" applyNumberFormat="1" applyFont="1" applyFill="1" applyBorder="1" applyAlignment="1">
      <alignment horizontal="center" wrapText="1"/>
    </xf>
    <xf numFmtId="165" fontId="24" fillId="3" borderId="7" xfId="0" applyNumberFormat="1" applyFont="1" applyFill="1" applyBorder="1" applyAlignment="1">
      <alignment horizontal="center" wrapText="1"/>
    </xf>
    <xf numFmtId="0" fontId="75" fillId="0" borderId="1" xfId="90" applyFont="1" applyBorder="1" applyAlignment="1">
      <alignment horizontal="right"/>
    </xf>
    <xf numFmtId="0" fontId="23" fillId="0" borderId="5" xfId="90" applyFont="1" applyFill="1" applyBorder="1" applyAlignment="1">
      <alignment horizontal="right" vertical="center"/>
    </xf>
    <xf numFmtId="0" fontId="23" fillId="0" borderId="4" xfId="90" applyFont="1" applyBorder="1" applyAlignment="1">
      <alignment horizontal="right" vertical="center"/>
    </xf>
    <xf numFmtId="0" fontId="23" fillId="0" borderId="7" xfId="90" applyFont="1" applyFill="1" applyBorder="1" applyAlignment="1">
      <alignment horizontal="right" vertical="center"/>
    </xf>
    <xf numFmtId="165" fontId="75" fillId="0" borderId="1" xfId="66" applyNumberFormat="1" applyFont="1" applyBorder="1" applyAlignment="1">
      <alignment horizontal="center"/>
    </xf>
    <xf numFmtId="165" fontId="24" fillId="0" borderId="1" xfId="66" applyNumberFormat="1" applyFont="1" applyBorder="1" applyAlignment="1">
      <alignment horizontal="center"/>
    </xf>
    <xf numFmtId="165" fontId="24" fillId="0" borderId="5" xfId="66" applyNumberFormat="1" applyFont="1" applyBorder="1" applyAlignment="1">
      <alignment horizontal="center"/>
    </xf>
    <xf numFmtId="165" fontId="23" fillId="0" borderId="4" xfId="90" applyNumberFormat="1" applyFont="1" applyBorder="1" applyAlignment="1">
      <alignment horizontal="center" vertical="center"/>
    </xf>
    <xf numFmtId="165" fontId="23" fillId="0" borderId="7" xfId="90" applyNumberFormat="1" applyFont="1" applyBorder="1" applyAlignment="1">
      <alignment horizontal="center" vertical="center"/>
    </xf>
    <xf numFmtId="165" fontId="75" fillId="0" borderId="1" xfId="66" applyNumberFormat="1" applyFont="1" applyBorder="1" applyAlignment="1">
      <alignment horizontal="right"/>
    </xf>
    <xf numFmtId="165" fontId="23" fillId="0" borderId="4" xfId="90" applyNumberFormat="1" applyFont="1" applyBorder="1" applyAlignment="1">
      <alignment horizontal="right" vertical="center"/>
    </xf>
    <xf numFmtId="165" fontId="24" fillId="0" borderId="1" xfId="66" applyNumberFormat="1" applyFont="1" applyBorder="1" applyAlignment="1">
      <alignment horizontal="right"/>
    </xf>
    <xf numFmtId="165" fontId="24" fillId="0" borderId="5" xfId="90" applyNumberFormat="1" applyFont="1" applyBorder="1" applyAlignment="1">
      <alignment horizontal="center" vertical="center" wrapText="1"/>
    </xf>
    <xf numFmtId="165" fontId="23" fillId="0" borderId="7" xfId="90" applyNumberFormat="1" applyFont="1" applyBorder="1" applyAlignment="1">
      <alignment horizontal="center" vertical="center" wrapText="1"/>
    </xf>
    <xf numFmtId="165" fontId="23" fillId="0" borderId="4" xfId="90" applyNumberFormat="1" applyFont="1" applyBorder="1" applyAlignment="1">
      <alignment horizontal="center" vertical="center" wrapText="1"/>
    </xf>
    <xf numFmtId="165" fontId="24" fillId="0" borderId="1" xfId="90" applyNumberFormat="1" applyFont="1" applyBorder="1" applyAlignment="1">
      <alignment horizontal="right" vertical="center" wrapText="1"/>
    </xf>
    <xf numFmtId="165" fontId="23" fillId="0" borderId="4" xfId="90" applyNumberFormat="1" applyFont="1" applyBorder="1" applyAlignment="1">
      <alignment horizontal="right" vertical="center" wrapText="1"/>
    </xf>
    <xf numFmtId="165" fontId="24" fillId="0" borderId="4" xfId="90" applyNumberFormat="1" applyFont="1" applyBorder="1" applyAlignment="1">
      <alignment horizontal="right" vertical="center" wrapText="1"/>
    </xf>
    <xf numFmtId="165" fontId="24" fillId="0" borderId="4" xfId="90" applyNumberFormat="1" applyFont="1" applyBorder="1" applyAlignment="1">
      <alignment horizontal="center" vertical="center" wrapText="1"/>
    </xf>
    <xf numFmtId="165" fontId="24" fillId="0" borderId="7" xfId="90" applyNumberFormat="1" applyFont="1" applyBorder="1" applyAlignment="1">
      <alignment horizontal="center" vertical="center" wrapText="1"/>
    </xf>
    <xf numFmtId="0" fontId="23" fillId="0" borderId="1" xfId="90" applyFont="1" applyBorder="1" applyAlignment="1">
      <alignment horizontal="right"/>
    </xf>
    <xf numFmtId="165" fontId="24" fillId="0" borderId="4" xfId="90" applyNumberFormat="1" applyFont="1" applyFill="1" applyBorder="1" applyAlignment="1">
      <alignment horizontal="right"/>
    </xf>
    <xf numFmtId="0" fontId="70" fillId="0" borderId="0" xfId="90" applyAlignment="1">
      <alignment horizontal="center"/>
    </xf>
    <xf numFmtId="0" fontId="10" fillId="0" borderId="0" xfId="90" applyFont="1" applyFill="1" applyBorder="1" applyAlignment="1">
      <alignment horizontal="center"/>
    </xf>
    <xf numFmtId="0" fontId="20" fillId="0" borderId="0" xfId="90" applyFont="1" applyFill="1" applyBorder="1" applyAlignment="1">
      <alignment horizontal="center" vertical="center"/>
    </xf>
    <xf numFmtId="0" fontId="70" fillId="0" borderId="0" xfId="90" applyBorder="1" applyAlignment="1">
      <alignment horizontal="center"/>
    </xf>
    <xf numFmtId="0" fontId="27" fillId="0" borderId="0" xfId="90" applyFont="1" applyAlignment="1">
      <alignment horizontal="center"/>
    </xf>
    <xf numFmtId="165" fontId="23" fillId="0" borderId="5" xfId="90" applyNumberFormat="1" applyFont="1" applyBorder="1" applyAlignment="1">
      <alignment horizontal="center"/>
    </xf>
    <xf numFmtId="0" fontId="24" fillId="0" borderId="1" xfId="90" quotePrefix="1" applyFont="1" applyBorder="1" applyAlignment="1">
      <alignment horizontal="right" vertical="center"/>
    </xf>
    <xf numFmtId="165" fontId="24" fillId="0" borderId="5" xfId="90" applyNumberFormat="1" applyFont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165" fontId="23" fillId="0" borderId="1" xfId="168" applyNumberFormat="1" applyFont="1" applyBorder="1" applyAlignment="1">
      <alignment horizontal="center" vertical="center"/>
    </xf>
    <xf numFmtId="165" fontId="24" fillId="0" borderId="1" xfId="168" applyNumberFormat="1" applyFont="1" applyBorder="1" applyAlignment="1">
      <alignment horizontal="center" vertical="center"/>
    </xf>
    <xf numFmtId="165" fontId="23" fillId="0" borderId="1" xfId="168" applyNumberFormat="1" applyFont="1" applyFill="1" applyBorder="1" applyAlignment="1">
      <alignment horizontal="center" vertical="center"/>
    </xf>
    <xf numFmtId="165" fontId="24" fillId="0" borderId="4" xfId="168" applyNumberFormat="1" applyFont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/>
    </xf>
    <xf numFmtId="165" fontId="23" fillId="0" borderId="5" xfId="168" applyNumberFormat="1" applyFont="1" applyBorder="1" applyAlignment="1">
      <alignment horizontal="center" vertical="center"/>
    </xf>
    <xf numFmtId="165" fontId="24" fillId="0" borderId="7" xfId="168" applyNumberFormat="1" applyFont="1" applyBorder="1" applyAlignment="1">
      <alignment horizontal="center" vertical="center"/>
    </xf>
    <xf numFmtId="165" fontId="23" fillId="0" borderId="0" xfId="0" applyNumberFormat="1" applyFont="1" applyFill="1" applyBorder="1" applyAlignment="1">
      <alignment horizontal="center"/>
    </xf>
    <xf numFmtId="165" fontId="23" fillId="0" borderId="0" xfId="0" applyNumberFormat="1" applyFont="1" applyBorder="1" applyAlignment="1">
      <alignment horizontal="center"/>
    </xf>
    <xf numFmtId="0" fontId="9" fillId="0" borderId="2" xfId="0" applyFont="1" applyFill="1" applyBorder="1"/>
    <xf numFmtId="0" fontId="8" fillId="0" borderId="0" xfId="0" applyFont="1" applyFill="1"/>
    <xf numFmtId="0" fontId="27" fillId="0" borderId="0" xfId="0" applyFont="1" applyFill="1"/>
    <xf numFmtId="0" fontId="11" fillId="0" borderId="2" xfId="0" applyFont="1" applyFill="1" applyBorder="1"/>
    <xf numFmtId="165" fontId="24" fillId="3" borderId="0" xfId="0" applyNumberFormat="1" applyFont="1" applyFill="1" applyBorder="1" applyAlignment="1">
      <alignment horizontal="center"/>
    </xf>
    <xf numFmtId="165" fontId="23" fillId="3" borderId="0" xfId="0" applyNumberFormat="1" applyFont="1" applyFill="1" applyBorder="1" applyAlignment="1">
      <alignment horizontal="center"/>
    </xf>
    <xf numFmtId="165" fontId="23" fillId="3" borderId="0" xfId="0" applyNumberFormat="1" applyFont="1" applyFill="1" applyBorder="1" applyAlignment="1">
      <alignment horizontal="center" vertical="center"/>
    </xf>
    <xf numFmtId="165" fontId="24" fillId="3" borderId="0" xfId="0" applyNumberFormat="1" applyFont="1" applyFill="1" applyBorder="1" applyAlignment="1">
      <alignment horizontal="center" vertical="center"/>
    </xf>
    <xf numFmtId="165" fontId="10" fillId="0" borderId="2" xfId="0" applyNumberFormat="1" applyFont="1" applyBorder="1" applyAlignment="1">
      <alignment horizontal="left" vertical="top" wrapText="1" indent="1"/>
    </xf>
    <xf numFmtId="165" fontId="20" fillId="0" borderId="1" xfId="0" applyNumberFormat="1" applyFont="1" applyBorder="1" applyAlignment="1">
      <alignment horizontal="center"/>
    </xf>
    <xf numFmtId="165" fontId="24" fillId="3" borderId="0" xfId="0" applyNumberFormat="1" applyFont="1" applyFill="1" applyBorder="1" applyAlignment="1">
      <alignment horizontal="right"/>
    </xf>
    <xf numFmtId="165" fontId="24" fillId="0" borderId="0" xfId="0" applyNumberFormat="1" applyFont="1" applyFill="1" applyBorder="1" applyAlignment="1">
      <alignment horizontal="center"/>
    </xf>
    <xf numFmtId="165" fontId="23" fillId="3" borderId="4" xfId="0" applyNumberFormat="1" applyFont="1" applyFill="1" applyBorder="1"/>
    <xf numFmtId="165" fontId="37" fillId="3" borderId="4" xfId="0" applyNumberFormat="1" applyFont="1" applyFill="1" applyBorder="1"/>
    <xf numFmtId="2" fontId="29" fillId="0" borderId="0" xfId="0" applyNumberFormat="1" applyFont="1" applyFill="1" applyBorder="1" applyAlignment="1">
      <alignment horizontal="center"/>
    </xf>
    <xf numFmtId="2" fontId="37" fillId="0" borderId="0" xfId="0" applyNumberFormat="1" applyFont="1" applyFill="1" applyBorder="1" applyAlignment="1">
      <alignment horizontal="center"/>
    </xf>
    <xf numFmtId="165" fontId="37" fillId="0" borderId="1" xfId="0" applyNumberFormat="1" applyFont="1" applyBorder="1"/>
    <xf numFmtId="2" fontId="10" fillId="0" borderId="0" xfId="0" applyNumberFormat="1" applyFont="1" applyBorder="1" applyAlignment="1"/>
    <xf numFmtId="2" fontId="10" fillId="0" borderId="11" xfId="0" applyNumberFormat="1" applyFont="1" applyBorder="1" applyAlignment="1">
      <alignment vertical="center"/>
    </xf>
    <xf numFmtId="165" fontId="24" fillId="3" borderId="4" xfId="0" applyNumberFormat="1" applyFont="1" applyFill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center"/>
    </xf>
    <xf numFmtId="165" fontId="23" fillId="0" borderId="4" xfId="65" applyNumberFormat="1" applyFont="1" applyBorder="1" applyAlignment="1">
      <alignment horizontal="center"/>
    </xf>
    <xf numFmtId="165" fontId="23" fillId="0" borderId="7" xfId="65" applyNumberFormat="1" applyFont="1" applyBorder="1" applyAlignment="1">
      <alignment horizontal="center"/>
    </xf>
    <xf numFmtId="165" fontId="77" fillId="0" borderId="4" xfId="65" applyNumberFormat="1" applyFont="1" applyBorder="1" applyAlignment="1">
      <alignment horizontal="right" vertical="center"/>
    </xf>
    <xf numFmtId="165" fontId="24" fillId="0" borderId="7" xfId="90" applyNumberFormat="1" applyFont="1" applyBorder="1" applyAlignment="1">
      <alignment horizontal="right"/>
    </xf>
    <xf numFmtId="165" fontId="24" fillId="0" borderId="1" xfId="2" applyNumberFormat="1" applyFont="1" applyFill="1" applyBorder="1"/>
    <xf numFmtId="2" fontId="10" fillId="0" borderId="0" xfId="0" quotePrefix="1" applyNumberFormat="1" applyFont="1" applyAlignment="1">
      <alignment horizontal="center"/>
    </xf>
    <xf numFmtId="0" fontId="24" fillId="0" borderId="1" xfId="2" applyNumberFormat="1" applyFont="1" applyFill="1" applyBorder="1" applyAlignment="1">
      <alignment horizontal="right" vertical="top" wrapText="1"/>
    </xf>
    <xf numFmtId="1" fontId="24" fillId="0" borderId="1" xfId="0" applyNumberFormat="1" applyFont="1" applyFill="1" applyBorder="1" applyAlignment="1">
      <alignment horizontal="right" vertical="top" wrapText="1"/>
    </xf>
    <xf numFmtId="165" fontId="77" fillId="0" borderId="4" xfId="65" applyNumberFormat="1" applyFont="1" applyBorder="1" applyAlignment="1">
      <alignment horizontal="right"/>
    </xf>
    <xf numFmtId="1" fontId="24" fillId="0" borderId="1" xfId="90" applyNumberFormat="1" applyFont="1" applyBorder="1" applyAlignment="1">
      <alignment horizontal="right"/>
    </xf>
    <xf numFmtId="1" fontId="24" fillId="3" borderId="1" xfId="90" applyNumberFormat="1" applyFont="1" applyFill="1" applyBorder="1" applyAlignment="1">
      <alignment horizontal="right"/>
    </xf>
    <xf numFmtId="1" fontId="24" fillId="0" borderId="4" xfId="90" applyNumberFormat="1" applyFont="1" applyBorder="1" applyAlignment="1">
      <alignment horizontal="right"/>
    </xf>
    <xf numFmtId="0" fontId="10" fillId="0" borderId="2" xfId="64" applyFont="1" applyFill="1" applyBorder="1"/>
    <xf numFmtId="0" fontId="7" fillId="0" borderId="0" xfId="64" applyFont="1" applyFill="1"/>
    <xf numFmtId="0" fontId="7" fillId="0" borderId="1" xfId="0" quotePrefix="1" applyFont="1" applyBorder="1" applyAlignment="1">
      <alignment horizontal="right" vertical="center" wrapText="1"/>
    </xf>
    <xf numFmtId="0" fontId="7" fillId="0" borderId="5" xfId="0" quotePrefix="1" applyFont="1" applyBorder="1" applyAlignment="1">
      <alignment horizontal="right" vertical="center" wrapText="1"/>
    </xf>
    <xf numFmtId="0" fontId="86" fillId="0" borderId="0" xfId="0" applyFont="1"/>
    <xf numFmtId="0" fontId="87" fillId="0" borderId="0" xfId="0" applyFont="1" applyAlignment="1">
      <alignment horizontal="center" vertical="top"/>
    </xf>
    <xf numFmtId="0" fontId="86" fillId="0" borderId="0" xfId="0" applyFont="1" applyAlignment="1">
      <alignment vertical="top"/>
    </xf>
    <xf numFmtId="0" fontId="87" fillId="0" borderId="0" xfId="0" applyFont="1" applyAlignment="1">
      <alignment vertical="top"/>
    </xf>
    <xf numFmtId="0" fontId="20" fillId="8" borderId="1" xfId="0" applyFont="1" applyFill="1" applyBorder="1" applyAlignment="1">
      <alignment horizontal="center" vertical="center"/>
    </xf>
    <xf numFmtId="0" fontId="0" fillId="8" borderId="0" xfId="0" applyFill="1"/>
    <xf numFmtId="0" fontId="7" fillId="8" borderId="0" xfId="0" applyFont="1" applyFill="1" applyAlignment="1">
      <alignment vertical="center"/>
    </xf>
    <xf numFmtId="0" fontId="7" fillId="8" borderId="0" xfId="0" applyFont="1" applyFill="1"/>
    <xf numFmtId="0" fontId="10" fillId="8" borderId="1" xfId="0" applyFont="1" applyFill="1" applyBorder="1" applyAlignment="1">
      <alignment horizontal="center" vertical="center"/>
    </xf>
    <xf numFmtId="0" fontId="0" fillId="8" borderId="0" xfId="0" applyFill="1" applyAlignment="1">
      <alignment vertical="center"/>
    </xf>
    <xf numFmtId="1" fontId="37" fillId="0" borderId="1" xfId="0" applyNumberFormat="1" applyFont="1" applyBorder="1" applyAlignment="1">
      <alignment vertical="center"/>
    </xf>
    <xf numFmtId="0" fontId="10" fillId="8" borderId="1" xfId="0" applyFont="1" applyFill="1" applyBorder="1" applyAlignment="1">
      <alignment horizontal="center" vertical="center"/>
    </xf>
    <xf numFmtId="165" fontId="0" fillId="8" borderId="0" xfId="0" applyNumberFormat="1" applyFill="1"/>
    <xf numFmtId="165" fontId="0" fillId="8" borderId="0" xfId="0" applyNumberFormat="1" applyFill="1" applyAlignment="1">
      <alignment vertical="center"/>
    </xf>
    <xf numFmtId="165" fontId="10" fillId="8" borderId="1" xfId="0" applyNumberFormat="1" applyFont="1" applyFill="1" applyBorder="1" applyAlignment="1">
      <alignment horizontal="center" vertical="center"/>
    </xf>
    <xf numFmtId="0" fontId="22" fillId="8" borderId="0" xfId="64" applyFill="1"/>
    <xf numFmtId="0" fontId="15" fillId="8" borderId="0" xfId="64" applyFont="1" applyFill="1"/>
    <xf numFmtId="0" fontId="15" fillId="8" borderId="0" xfId="64" applyFont="1" applyFill="1" applyAlignment="1">
      <alignment vertical="center"/>
    </xf>
    <xf numFmtId="0" fontId="22" fillId="8" borderId="0" xfId="64" applyFill="1" applyAlignment="1">
      <alignment vertical="center"/>
    </xf>
    <xf numFmtId="0" fontId="8" fillId="8" borderId="17" xfId="0" applyFont="1" applyFill="1" applyBorder="1" applyAlignment="1">
      <alignment horizontal="center" vertical="center" wrapText="1"/>
    </xf>
    <xf numFmtId="0" fontId="8" fillId="8" borderId="0" xfId="0" applyFont="1" applyFill="1"/>
    <xf numFmtId="0" fontId="51" fillId="8" borderId="0" xfId="0" applyFont="1" applyFill="1" applyAlignment="1"/>
    <xf numFmtId="0" fontId="16" fillId="8" borderId="1" xfId="0" applyFont="1" applyFill="1" applyBorder="1" applyAlignment="1">
      <alignment horizontal="center" vertical="center" wrapText="1"/>
    </xf>
    <xf numFmtId="0" fontId="51" fillId="8" borderId="0" xfId="0" applyFont="1" applyFill="1"/>
    <xf numFmtId="165" fontId="8" fillId="3" borderId="0" xfId="64" applyNumberFormat="1" applyFont="1" applyFill="1" applyAlignment="1">
      <alignment horizontal="center" vertical="center"/>
    </xf>
    <xf numFmtId="165" fontId="7" fillId="3" borderId="0" xfId="64" applyNumberFormat="1" applyFont="1" applyFill="1" applyAlignment="1">
      <alignment horizontal="center" vertical="center"/>
    </xf>
    <xf numFmtId="165" fontId="22" fillId="3" borderId="0" xfId="64" applyNumberFormat="1" applyFill="1" applyAlignment="1">
      <alignment horizontal="center" vertical="center"/>
    </xf>
    <xf numFmtId="165" fontId="8" fillId="0" borderId="0" xfId="64" applyNumberFormat="1" applyFont="1" applyAlignment="1">
      <alignment horizontal="center" vertical="center"/>
    </xf>
    <xf numFmtId="165" fontId="7" fillId="0" borderId="0" xfId="64" applyNumberFormat="1" applyFont="1" applyAlignment="1">
      <alignment horizontal="center" vertical="center"/>
    </xf>
    <xf numFmtId="165" fontId="22" fillId="0" borderId="0" xfId="64" applyNumberFormat="1" applyAlignment="1">
      <alignment horizontal="center" vertical="center"/>
    </xf>
    <xf numFmtId="165" fontId="7" fillId="0" borderId="0" xfId="64" applyNumberFormat="1" applyFont="1" applyAlignment="1">
      <alignment horizontal="center"/>
    </xf>
    <xf numFmtId="165" fontId="22" fillId="0" borderId="0" xfId="64" applyNumberFormat="1" applyAlignment="1">
      <alignment horizontal="center"/>
    </xf>
    <xf numFmtId="2" fontId="23" fillId="0" borderId="1" xfId="0" applyNumberFormat="1" applyFont="1" applyBorder="1" applyAlignment="1">
      <alignment horizontal="center"/>
    </xf>
    <xf numFmtId="2" fontId="24" fillId="0" borderId="1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2" fillId="0" borderId="0" xfId="64" applyNumberFormat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165" fontId="23" fillId="0" borderId="1" xfId="0" applyNumberFormat="1" applyFont="1" applyBorder="1" applyAlignment="1"/>
    <xf numFmtId="165" fontId="10" fillId="0" borderId="0" xfId="64" applyNumberFormat="1" applyFont="1" applyBorder="1" applyAlignment="1">
      <alignment vertical="center"/>
    </xf>
    <xf numFmtId="165" fontId="10" fillId="0" borderId="0" xfId="64" applyNumberFormat="1" applyFont="1" applyBorder="1" applyAlignment="1">
      <alignment horizontal="center" vertical="center"/>
    </xf>
    <xf numFmtId="165" fontId="22" fillId="4" borderId="0" xfId="64" applyNumberFormat="1" applyFill="1" applyAlignment="1">
      <alignment horizontal="center"/>
    </xf>
    <xf numFmtId="165" fontId="22" fillId="0" borderId="0" xfId="64" applyNumberFormat="1" applyAlignment="1"/>
    <xf numFmtId="165" fontId="16" fillId="0" borderId="0" xfId="64" applyNumberFormat="1" applyFont="1" applyAlignment="1">
      <alignment horizontal="center"/>
    </xf>
    <xf numFmtId="165" fontId="10" fillId="0" borderId="0" xfId="64" applyNumberFormat="1" applyFont="1" applyBorder="1" applyAlignment="1">
      <alignment horizontal="center"/>
    </xf>
    <xf numFmtId="165" fontId="16" fillId="0" borderId="0" xfId="64" applyNumberFormat="1" applyFont="1" applyAlignment="1">
      <alignment horizontal="center" vertical="center"/>
    </xf>
    <xf numFmtId="165" fontId="22" fillId="3" borderId="0" xfId="64" applyNumberFormat="1" applyFill="1" applyAlignment="1">
      <alignment horizontal="center"/>
    </xf>
    <xf numFmtId="165" fontId="24" fillId="3" borderId="4" xfId="0" applyNumberFormat="1" applyFont="1" applyFill="1" applyBorder="1" applyAlignment="1"/>
    <xf numFmtId="165" fontId="8" fillId="0" borderId="0" xfId="64" applyNumberFormat="1" applyFont="1" applyBorder="1" applyAlignment="1">
      <alignment horizontal="center"/>
    </xf>
    <xf numFmtId="165" fontId="8" fillId="0" borderId="0" xfId="64" applyNumberFormat="1" applyFont="1" applyBorder="1" applyAlignment="1"/>
    <xf numFmtId="165" fontId="24" fillId="0" borderId="0" xfId="64" applyNumberFormat="1" applyFont="1" applyBorder="1" applyAlignment="1">
      <alignment horizontal="center"/>
    </xf>
    <xf numFmtId="2" fontId="24" fillId="0" borderId="0" xfId="64" applyNumberFormat="1" applyFont="1" applyBorder="1" applyAlignment="1">
      <alignment horizontal="center"/>
    </xf>
    <xf numFmtId="165" fontId="10" fillId="0" borderId="0" xfId="64" quotePrefix="1" applyNumberFormat="1" applyFont="1" applyBorder="1" applyAlignment="1">
      <alignment horizontal="center" vertical="center"/>
    </xf>
    <xf numFmtId="165" fontId="10" fillId="0" borderId="0" xfId="64" applyNumberFormat="1" applyFont="1" applyAlignment="1">
      <alignment horizontal="center"/>
    </xf>
    <xf numFmtId="1" fontId="8" fillId="0" borderId="0" xfId="64" applyNumberFormat="1" applyFont="1" applyBorder="1" applyAlignment="1"/>
    <xf numFmtId="1" fontId="10" fillId="0" borderId="0" xfId="64" applyNumberFormat="1" applyFont="1" applyAlignment="1">
      <alignment horizontal="left" vertical="center"/>
    </xf>
    <xf numFmtId="1" fontId="23" fillId="0" borderId="1" xfId="64" applyNumberFormat="1" applyFont="1" applyBorder="1"/>
    <xf numFmtId="165" fontId="40" fillId="0" borderId="0" xfId="64" applyNumberFormat="1" applyFont="1" applyBorder="1" applyAlignment="1"/>
    <xf numFmtId="165" fontId="40" fillId="0" borderId="0" xfId="64" applyNumberFormat="1" applyFont="1" applyBorder="1" applyAlignment="1">
      <alignment horizontal="center"/>
    </xf>
    <xf numFmtId="165" fontId="23" fillId="0" borderId="1" xfId="64" applyNumberFormat="1" applyFont="1" applyBorder="1" applyAlignment="1">
      <alignment horizontal="center"/>
    </xf>
    <xf numFmtId="165" fontId="23" fillId="0" borderId="5" xfId="64" applyNumberFormat="1" applyFont="1" applyBorder="1" applyAlignment="1">
      <alignment horizontal="center"/>
    </xf>
    <xf numFmtId="165" fontId="24" fillId="0" borderId="4" xfId="64" applyNumberFormat="1" applyFont="1" applyBorder="1" applyAlignment="1">
      <alignment horizontal="center"/>
    </xf>
    <xf numFmtId="165" fontId="24" fillId="0" borderId="7" xfId="64" applyNumberFormat="1" applyFont="1" applyBorder="1" applyAlignment="1">
      <alignment horizontal="center"/>
    </xf>
    <xf numFmtId="165" fontId="23" fillId="0" borderId="4" xfId="0" applyNumberFormat="1" applyFont="1" applyFill="1" applyBorder="1"/>
    <xf numFmtId="2" fontId="10" fillId="0" borderId="0" xfId="64" applyNumberFormat="1" applyFont="1" applyAlignment="1">
      <alignment horizontal="center"/>
    </xf>
    <xf numFmtId="165" fontId="24" fillId="0" borderId="1" xfId="0" applyNumberFormat="1" applyFont="1" applyFill="1" applyBorder="1" applyAlignment="1">
      <alignment horizontal="center" wrapText="1"/>
    </xf>
    <xf numFmtId="165" fontId="23" fillId="0" borderId="5" xfId="90" applyNumberFormat="1" applyFont="1" applyBorder="1" applyAlignment="1">
      <alignment horizontal="center" vertical="center" wrapText="1"/>
    </xf>
    <xf numFmtId="1" fontId="24" fillId="0" borderId="1" xfId="90" quotePrefix="1" applyNumberFormat="1" applyFont="1" applyBorder="1" applyAlignment="1">
      <alignment horizontal="right"/>
    </xf>
    <xf numFmtId="165" fontId="27" fillId="0" borderId="0" xfId="0" applyNumberFormat="1" applyFont="1" applyAlignment="1">
      <alignment horizontal="center"/>
    </xf>
    <xf numFmtId="165" fontId="10" fillId="0" borderId="0" xfId="64" quotePrefix="1" applyNumberFormat="1" applyFont="1" applyAlignment="1">
      <alignment horizontal="center"/>
    </xf>
    <xf numFmtId="165" fontId="10" fillId="0" borderId="0" xfId="64" quotePrefix="1" applyNumberFormat="1" applyFont="1" applyFill="1" applyBorder="1" applyAlignment="1">
      <alignment horizontal="center" vertical="center" wrapText="1"/>
    </xf>
    <xf numFmtId="165" fontId="29" fillId="0" borderId="0" xfId="64" applyNumberFormat="1" applyFont="1" applyFill="1" applyBorder="1" applyAlignment="1">
      <alignment horizontal="center"/>
    </xf>
    <xf numFmtId="165" fontId="37" fillId="0" borderId="0" xfId="64" applyNumberFormat="1" applyFont="1" applyFill="1" applyBorder="1" applyAlignment="1">
      <alignment horizontal="center"/>
    </xf>
    <xf numFmtId="2" fontId="29" fillId="0" borderId="0" xfId="64" applyNumberFormat="1" applyFont="1" applyFill="1" applyBorder="1" applyAlignment="1">
      <alignment horizontal="center"/>
    </xf>
    <xf numFmtId="2" fontId="37" fillId="0" borderId="0" xfId="64" applyNumberFormat="1" applyFont="1" applyFill="1" applyBorder="1" applyAlignment="1">
      <alignment horizontal="center"/>
    </xf>
    <xf numFmtId="165" fontId="23" fillId="0" borderId="1" xfId="0" applyNumberFormat="1" applyFont="1" applyFill="1" applyBorder="1"/>
    <xf numFmtId="165" fontId="24" fillId="0" borderId="4" xfId="0" applyNumberFormat="1" applyFont="1" applyFill="1" applyBorder="1"/>
    <xf numFmtId="165" fontId="24" fillId="0" borderId="0" xfId="64" applyNumberFormat="1" applyFont="1" applyFill="1" applyBorder="1" applyAlignment="1">
      <alignment horizontal="center"/>
    </xf>
    <xf numFmtId="165" fontId="23" fillId="0" borderId="0" xfId="64" applyNumberFormat="1" applyFont="1" applyFill="1" applyBorder="1" applyAlignment="1">
      <alignment horizontal="center"/>
    </xf>
    <xf numFmtId="165" fontId="10" fillId="0" borderId="0" xfId="64" applyNumberFormat="1" applyFont="1" applyFill="1" applyBorder="1" applyAlignment="1">
      <alignment horizontal="center"/>
    </xf>
    <xf numFmtId="165" fontId="22" fillId="5" borderId="0" xfId="64" applyNumberFormat="1" applyFill="1" applyAlignment="1">
      <alignment horizontal="center"/>
    </xf>
    <xf numFmtId="165" fontId="22" fillId="0" borderId="0" xfId="64" applyNumberFormat="1" applyBorder="1"/>
    <xf numFmtId="165" fontId="22" fillId="0" borderId="0" xfId="64" applyNumberFormat="1" applyBorder="1" applyAlignment="1">
      <alignment horizontal="center"/>
    </xf>
    <xf numFmtId="165" fontId="10" fillId="0" borderId="0" xfId="64" applyNumberFormat="1" applyFont="1" applyBorder="1" applyAlignment="1">
      <alignment horizontal="right"/>
    </xf>
    <xf numFmtId="165" fontId="24" fillId="0" borderId="7" xfId="0" applyNumberFormat="1" applyFont="1" applyBorder="1" applyAlignment="1">
      <alignment horizontal="right" vertical="center"/>
    </xf>
    <xf numFmtId="2" fontId="24" fillId="0" borderId="1" xfId="90" applyNumberFormat="1" applyFont="1" applyFill="1" applyBorder="1" applyAlignment="1">
      <alignment horizontal="right"/>
    </xf>
    <xf numFmtId="0" fontId="23" fillId="0" borderId="1" xfId="90" applyFont="1" applyBorder="1" applyAlignment="1">
      <alignment horizontal="right" vertical="center"/>
    </xf>
    <xf numFmtId="165" fontId="23" fillId="0" borderId="5" xfId="90" applyNumberFormat="1" applyFont="1" applyBorder="1" applyAlignment="1">
      <alignment horizontal="center" vertical="center"/>
    </xf>
    <xf numFmtId="165" fontId="24" fillId="0" borderId="5" xfId="90" applyNumberFormat="1" applyFont="1" applyBorder="1" applyAlignment="1">
      <alignment horizontal="center" vertical="center"/>
    </xf>
    <xf numFmtId="165" fontId="24" fillId="0" borderId="7" xfId="90" applyNumberFormat="1" applyFont="1" applyBorder="1" applyAlignment="1">
      <alignment horizontal="center" vertical="center"/>
    </xf>
    <xf numFmtId="165" fontId="24" fillId="0" borderId="5" xfId="90" applyNumberFormat="1" applyFont="1" applyBorder="1"/>
    <xf numFmtId="165" fontId="8" fillId="3" borderId="0" xfId="64" applyNumberFormat="1" applyFont="1" applyFill="1" applyAlignment="1">
      <alignment horizontal="center"/>
    </xf>
    <xf numFmtId="165" fontId="7" fillId="3" borderId="0" xfId="64" applyNumberFormat="1" applyFont="1" applyFill="1" applyAlignment="1">
      <alignment horizontal="center"/>
    </xf>
    <xf numFmtId="165" fontId="8" fillId="0" borderId="0" xfId="64" applyNumberFormat="1" applyFont="1" applyAlignment="1">
      <alignment horizontal="center"/>
    </xf>
    <xf numFmtId="165" fontId="27" fillId="0" borderId="0" xfId="64" applyNumberFormat="1" applyFont="1" applyAlignment="1">
      <alignment horizontal="center"/>
    </xf>
    <xf numFmtId="165" fontId="24" fillId="0" borderId="0" xfId="64" applyNumberFormat="1" applyFont="1" applyFill="1" applyBorder="1" applyAlignment="1">
      <alignment horizontal="right"/>
    </xf>
    <xf numFmtId="165" fontId="22" fillId="0" borderId="0" xfId="64" applyNumberFormat="1" applyFont="1" applyAlignment="1">
      <alignment horizontal="center"/>
    </xf>
    <xf numFmtId="2" fontId="10" fillId="0" borderId="0" xfId="64" quotePrefix="1" applyNumberFormat="1" applyFont="1" applyAlignment="1">
      <alignment horizontal="center"/>
    </xf>
    <xf numFmtId="1" fontId="24" fillId="0" borderId="1" xfId="0" applyNumberFormat="1" applyFont="1" applyFill="1" applyBorder="1" applyAlignment="1">
      <alignment horizontal="right" wrapText="1"/>
    </xf>
    <xf numFmtId="0" fontId="24" fillId="0" borderId="1" xfId="64" quotePrefix="1" applyNumberFormat="1" applyFont="1" applyFill="1" applyBorder="1" applyAlignment="1">
      <alignment horizontal="right" wrapText="1"/>
    </xf>
    <xf numFmtId="165" fontId="29" fillId="0" borderId="1" xfId="0" applyNumberFormat="1" applyFont="1" applyFill="1" applyBorder="1" applyAlignment="1">
      <alignment horizontal="center"/>
    </xf>
    <xf numFmtId="165" fontId="24" fillId="0" borderId="1" xfId="0" applyNumberFormat="1" applyFont="1" applyFill="1" applyBorder="1" applyAlignment="1">
      <alignment horizontal="right" vertical="center"/>
    </xf>
    <xf numFmtId="165" fontId="77" fillId="0" borderId="4" xfId="0" applyNumberFormat="1" applyFont="1" applyFill="1" applyBorder="1" applyAlignment="1">
      <alignment horizontal="center"/>
    </xf>
    <xf numFmtId="165" fontId="10" fillId="0" borderId="0" xfId="0" quotePrefix="1" applyNumberFormat="1" applyFont="1" applyAlignment="1">
      <alignment horizontal="center"/>
    </xf>
    <xf numFmtId="165" fontId="77" fillId="0" borderId="7" xfId="0" applyNumberFormat="1" applyFont="1" applyFill="1" applyBorder="1" applyAlignment="1">
      <alignment horizontal="center"/>
    </xf>
    <xf numFmtId="0" fontId="10" fillId="8" borderId="8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/>
    </xf>
    <xf numFmtId="0" fontId="10" fillId="8" borderId="8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9" fillId="8" borderId="15" xfId="64" applyFont="1" applyFill="1" applyBorder="1" applyAlignment="1">
      <alignment horizontal="center" vertical="center" wrapText="1"/>
    </xf>
    <xf numFmtId="0" fontId="9" fillId="8" borderId="16" xfId="64" applyFont="1" applyFill="1" applyBorder="1" applyAlignment="1">
      <alignment horizontal="center" vertical="center"/>
    </xf>
    <xf numFmtId="0" fontId="9" fillId="8" borderId="17" xfId="64" applyFont="1" applyFill="1" applyBorder="1" applyAlignment="1">
      <alignment horizontal="center" vertical="center"/>
    </xf>
    <xf numFmtId="0" fontId="10" fillId="8" borderId="0" xfId="64" applyFont="1" applyFill="1"/>
    <xf numFmtId="0" fontId="88" fillId="8" borderId="0" xfId="101" applyFont="1" applyFill="1"/>
    <xf numFmtId="0" fontId="70" fillId="8" borderId="0" xfId="101" applyFill="1"/>
    <xf numFmtId="49" fontId="10" fillId="8" borderId="1" xfId="65" applyNumberFormat="1" applyFont="1" applyFill="1" applyBorder="1" applyAlignment="1">
      <alignment horizontal="center" vertical="center" wrapText="1"/>
    </xf>
    <xf numFmtId="0" fontId="22" fillId="8" borderId="0" xfId="14" applyFill="1"/>
    <xf numFmtId="0" fontId="31" fillId="8" borderId="15" xfId="64" applyFont="1" applyFill="1" applyBorder="1" applyAlignment="1">
      <alignment horizontal="center" vertical="center" wrapText="1"/>
    </xf>
    <xf numFmtId="0" fontId="31" fillId="8" borderId="16" xfId="64" applyFont="1" applyFill="1" applyBorder="1" applyAlignment="1">
      <alignment horizontal="center" vertical="center"/>
    </xf>
    <xf numFmtId="0" fontId="31" fillId="8" borderId="17" xfId="64" applyFont="1" applyFill="1" applyBorder="1" applyAlignment="1">
      <alignment horizontal="center" vertical="center"/>
    </xf>
    <xf numFmtId="0" fontId="9" fillId="8" borderId="1" xfId="64" applyFont="1" applyFill="1" applyBorder="1" applyAlignment="1">
      <alignment horizontal="center" vertical="center" wrapText="1"/>
    </xf>
    <xf numFmtId="0" fontId="89" fillId="8" borderId="0" xfId="101" applyFont="1" applyFill="1"/>
    <xf numFmtId="0" fontId="10" fillId="8" borderId="1" xfId="65" applyFont="1" applyFill="1" applyBorder="1" applyAlignment="1">
      <alignment horizontal="center" vertical="center"/>
    </xf>
    <xf numFmtId="0" fontId="20" fillId="8" borderId="1" xfId="64" applyFont="1" applyFill="1" applyBorder="1" applyAlignment="1">
      <alignment horizontal="center" vertical="center" wrapText="1"/>
    </xf>
    <xf numFmtId="0" fontId="10" fillId="8" borderId="1" xfId="64" applyFont="1" applyFill="1" applyBorder="1" applyAlignment="1">
      <alignment horizontal="center" vertical="center" wrapText="1"/>
    </xf>
    <xf numFmtId="0" fontId="10" fillId="8" borderId="5" xfId="64" applyFont="1" applyFill="1" applyBorder="1" applyAlignment="1">
      <alignment horizontal="center" vertical="center" wrapText="1"/>
    </xf>
    <xf numFmtId="0" fontId="10" fillId="8" borderId="5" xfId="14" applyFont="1" applyFill="1" applyBorder="1" applyAlignment="1">
      <alignment horizontal="center" vertical="center" wrapText="1"/>
    </xf>
    <xf numFmtId="0" fontId="10" fillId="8" borderId="1" xfId="14" applyFont="1" applyFill="1" applyBorder="1" applyAlignment="1">
      <alignment horizontal="center" vertical="center" wrapText="1"/>
    </xf>
    <xf numFmtId="0" fontId="20" fillId="8" borderId="1" xfId="64" applyFont="1" applyFill="1" applyBorder="1" applyAlignment="1">
      <alignment horizontal="center" vertical="center" wrapText="1"/>
    </xf>
    <xf numFmtId="0" fontId="10" fillId="8" borderId="5" xfId="101" applyFont="1" applyFill="1" applyBorder="1" applyAlignment="1">
      <alignment vertical="center"/>
    </xf>
    <xf numFmtId="0" fontId="10" fillId="8" borderId="1" xfId="14" quotePrefix="1" applyFont="1" applyFill="1" applyBorder="1" applyAlignment="1">
      <alignment horizontal="center" vertical="center" wrapText="1"/>
    </xf>
    <xf numFmtId="165" fontId="10" fillId="8" borderId="1" xfId="14" applyNumberFormat="1" applyFont="1" applyFill="1" applyBorder="1" applyAlignment="1">
      <alignment horizontal="center" vertical="center" wrapText="1"/>
    </xf>
    <xf numFmtId="165" fontId="20" fillId="8" borderId="1" xfId="64" applyNumberFormat="1" applyFont="1" applyFill="1" applyBorder="1" applyAlignment="1">
      <alignment horizontal="center" vertical="center" wrapText="1"/>
    </xf>
    <xf numFmtId="165" fontId="10" fillId="8" borderId="5" xfId="14" applyNumberFormat="1" applyFont="1" applyFill="1" applyBorder="1" applyAlignment="1">
      <alignment horizontal="center" vertical="center" wrapText="1"/>
    </xf>
    <xf numFmtId="0" fontId="17" fillId="8" borderId="15" xfId="64" applyFont="1" applyFill="1" applyBorder="1" applyAlignment="1">
      <alignment horizontal="center" vertical="center"/>
    </xf>
    <xf numFmtId="0" fontId="16" fillId="8" borderId="17" xfId="64" applyFont="1" applyFill="1" applyBorder="1" applyAlignment="1">
      <alignment vertical="center"/>
    </xf>
    <xf numFmtId="0" fontId="22" fillId="8" borderId="0" xfId="64" applyFill="1" applyBorder="1" applyAlignment="1"/>
    <xf numFmtId="0" fontId="22" fillId="8" borderId="0" xfId="102" applyFill="1"/>
    <xf numFmtId="1" fontId="10" fillId="8" borderId="1" xfId="0" applyNumberFormat="1" applyFont="1" applyFill="1" applyBorder="1" applyAlignment="1">
      <alignment horizontal="center" vertical="center"/>
    </xf>
    <xf numFmtId="0" fontId="0" fillId="8" borderId="0" xfId="0" applyFill="1" applyBorder="1"/>
    <xf numFmtId="0" fontId="0" fillId="8" borderId="0" xfId="0" applyFill="1" applyBorder="1" applyAlignment="1">
      <alignment vertical="center"/>
    </xf>
    <xf numFmtId="0" fontId="0" fillId="8" borderId="0" xfId="0" applyFill="1" applyBorder="1" applyAlignment="1">
      <alignment wrapText="1"/>
    </xf>
    <xf numFmtId="0" fontId="0" fillId="8" borderId="0" xfId="0" applyFill="1" applyAlignment="1">
      <alignment vertical="center" wrapText="1"/>
    </xf>
    <xf numFmtId="0" fontId="0" fillId="8" borderId="0" xfId="0" applyFill="1" applyAlignment="1">
      <alignment wrapText="1"/>
    </xf>
    <xf numFmtId="0" fontId="51" fillId="8" borderId="0" xfId="0" applyFont="1" applyFill="1" applyBorder="1"/>
    <xf numFmtId="0" fontId="16" fillId="8" borderId="0" xfId="0" applyFont="1" applyFill="1" applyBorder="1" applyAlignment="1">
      <alignment horizontal="right"/>
    </xf>
    <xf numFmtId="0" fontId="17" fillId="8" borderId="15" xfId="0" applyFont="1" applyFill="1" applyBorder="1" applyAlignment="1">
      <alignment horizontal="center" vertical="center" wrapText="1"/>
    </xf>
    <xf numFmtId="0" fontId="17" fillId="8" borderId="16" xfId="0" applyFont="1" applyFill="1" applyBorder="1" applyAlignment="1">
      <alignment horizontal="center" vertical="center" wrapText="1"/>
    </xf>
    <xf numFmtId="0" fontId="17" fillId="8" borderId="16" xfId="0" applyFont="1" applyFill="1" applyBorder="1" applyAlignment="1">
      <alignment horizontal="center" vertical="top" wrapText="1"/>
    </xf>
    <xf numFmtId="0" fontId="17" fillId="8" borderId="17" xfId="0" applyFont="1" applyFill="1" applyBorder="1" applyAlignment="1">
      <alignment horizontal="center" vertical="center" wrapText="1"/>
    </xf>
    <xf numFmtId="0" fontId="15" fillId="8" borderId="0" xfId="0" applyFont="1" applyFill="1"/>
    <xf numFmtId="0" fontId="31" fillId="8" borderId="15" xfId="101" applyFont="1" applyFill="1" applyBorder="1" applyAlignment="1">
      <alignment horizontal="center" vertical="center" wrapText="1"/>
    </xf>
    <xf numFmtId="0" fontId="31" fillId="8" borderId="16" xfId="101" applyFont="1" applyFill="1" applyBorder="1" applyAlignment="1">
      <alignment horizontal="center" vertical="center"/>
    </xf>
    <xf numFmtId="0" fontId="31" fillId="8" borderId="17" xfId="101" applyFont="1" applyFill="1" applyBorder="1" applyAlignment="1">
      <alignment horizontal="center" vertical="center"/>
    </xf>
    <xf numFmtId="0" fontId="17" fillId="8" borderId="15" xfId="101" applyFont="1" applyFill="1" applyBorder="1" applyAlignment="1">
      <alignment horizontal="center" vertical="center" wrapText="1"/>
    </xf>
    <xf numFmtId="0" fontId="17" fillId="8" borderId="16" xfId="101" applyFont="1" applyFill="1" applyBorder="1" applyAlignment="1">
      <alignment horizontal="center" vertical="center"/>
    </xf>
    <xf numFmtId="0" fontId="17" fillId="8" borderId="17" xfId="101" applyFont="1" applyFill="1" applyBorder="1" applyAlignment="1">
      <alignment horizontal="center" vertical="center"/>
    </xf>
    <xf numFmtId="0" fontId="9" fillId="8" borderId="1" xfId="101" applyFont="1" applyFill="1" applyBorder="1" applyAlignment="1">
      <alignment horizontal="center" vertical="center" wrapText="1"/>
    </xf>
    <xf numFmtId="2" fontId="24" fillId="8" borderId="0" xfId="90" applyNumberFormat="1" applyFont="1" applyFill="1" applyBorder="1" applyAlignment="1">
      <alignment horizontal="center"/>
    </xf>
    <xf numFmtId="0" fontId="22" fillId="8" borderId="0" xfId="65" applyFill="1"/>
    <xf numFmtId="0" fontId="10" fillId="8" borderId="1" xfId="65" applyFont="1" applyFill="1" applyBorder="1" applyAlignment="1">
      <alignment horizontal="center" vertical="center"/>
    </xf>
    <xf numFmtId="0" fontId="70" fillId="8" borderId="0" xfId="90" applyFill="1"/>
    <xf numFmtId="0" fontId="10" fillId="8" borderId="5" xfId="90" applyFont="1" applyFill="1" applyBorder="1" applyAlignment="1">
      <alignment horizontal="center"/>
    </xf>
    <xf numFmtId="0" fontId="10" fillId="8" borderId="1" xfId="90" quotePrefix="1" applyFont="1" applyFill="1" applyBorder="1" applyAlignment="1">
      <alignment horizontal="center"/>
    </xf>
    <xf numFmtId="2" fontId="0" fillId="8" borderId="0" xfId="0" applyNumberFormat="1" applyFill="1" applyAlignment="1">
      <alignment vertical="center"/>
    </xf>
    <xf numFmtId="2" fontId="0" fillId="8" borderId="0" xfId="0" applyNumberFormat="1" applyFill="1"/>
    <xf numFmtId="2" fontId="0" fillId="8" borderId="0" xfId="0" applyNumberFormat="1" applyFill="1" applyAlignment="1">
      <alignment vertical="center" wrapText="1"/>
    </xf>
    <xf numFmtId="2" fontId="0" fillId="8" borderId="0" xfId="0" applyNumberFormat="1" applyFill="1" applyAlignment="1">
      <alignment wrapText="1"/>
    </xf>
    <xf numFmtId="0" fontId="31" fillId="8" borderId="15" xfId="90" applyFont="1" applyFill="1" applyBorder="1" applyAlignment="1">
      <alignment horizontal="center" vertical="center" wrapText="1"/>
    </xf>
    <xf numFmtId="0" fontId="31" fillId="8" borderId="16" xfId="90" applyFont="1" applyFill="1" applyBorder="1" applyAlignment="1">
      <alignment horizontal="center" vertical="center"/>
    </xf>
    <xf numFmtId="0" fontId="31" fillId="8" borderId="16" xfId="90" applyFont="1" applyFill="1" applyBorder="1" applyAlignment="1">
      <alignment horizontal="center" vertical="center" wrapText="1"/>
    </xf>
    <xf numFmtId="0" fontId="31" fillId="8" borderId="17" xfId="90" applyFont="1" applyFill="1" applyBorder="1" applyAlignment="1">
      <alignment horizontal="center" vertical="center"/>
    </xf>
    <xf numFmtId="0" fontId="9" fillId="8" borderId="1" xfId="90" applyFont="1" applyFill="1" applyBorder="1" applyAlignment="1">
      <alignment horizontal="center" vertical="center" wrapText="1"/>
    </xf>
    <xf numFmtId="0" fontId="9" fillId="8" borderId="1" xfId="90" applyFont="1" applyFill="1" applyBorder="1" applyAlignment="1">
      <alignment vertical="center" wrapText="1"/>
    </xf>
    <xf numFmtId="0" fontId="10" fillId="8" borderId="1" xfId="90" applyFont="1" applyFill="1" applyBorder="1" applyAlignment="1">
      <alignment horizontal="center"/>
    </xf>
    <xf numFmtId="49" fontId="10" fillId="8" borderId="1" xfId="65" applyNumberFormat="1" applyFont="1" applyFill="1" applyBorder="1" applyAlignment="1">
      <alignment vertical="center" wrapText="1"/>
    </xf>
    <xf numFmtId="0" fontId="9" fillId="8" borderId="1" xfId="90" applyFont="1" applyFill="1" applyBorder="1" applyAlignment="1">
      <alignment horizontal="center" vertical="center" wrapText="1"/>
    </xf>
    <xf numFmtId="0" fontId="9" fillId="8" borderId="1" xfId="90" applyFont="1" applyFill="1" applyBorder="1" applyAlignment="1">
      <alignment vertical="center" wrapText="1"/>
    </xf>
    <xf numFmtId="0" fontId="10" fillId="8" borderId="16" xfId="90" applyFont="1" applyFill="1" applyBorder="1" applyAlignment="1">
      <alignment horizontal="center" vertical="center"/>
    </xf>
    <xf numFmtId="0" fontId="9" fillId="8" borderId="17" xfId="90" applyFont="1" applyFill="1" applyBorder="1" applyAlignment="1"/>
    <xf numFmtId="165" fontId="7" fillId="8" borderId="0" xfId="0" applyNumberFormat="1" applyFont="1" applyFill="1"/>
    <xf numFmtId="165" fontId="7" fillId="8" borderId="0" xfId="0" applyNumberFormat="1" applyFont="1" applyFill="1" applyAlignment="1">
      <alignment vertical="center"/>
    </xf>
    <xf numFmtId="2" fontId="0" fillId="8" borderId="0" xfId="0" applyNumberFormat="1" applyFill="1" applyBorder="1"/>
    <xf numFmtId="2" fontId="0" fillId="8" borderId="0" xfId="0" applyNumberFormat="1" applyFill="1" applyBorder="1" applyAlignment="1">
      <alignment wrapText="1"/>
    </xf>
    <xf numFmtId="2" fontId="10" fillId="8" borderId="1" xfId="0" quotePrefix="1" applyNumberFormat="1" applyFont="1" applyFill="1" applyBorder="1" applyAlignment="1">
      <alignment horizontal="center" vertical="center" wrapText="1"/>
    </xf>
    <xf numFmtId="0" fontId="9" fillId="8" borderId="15" xfId="90" applyFont="1" applyFill="1" applyBorder="1" applyAlignment="1">
      <alignment horizontal="center" vertical="center" wrapText="1"/>
    </xf>
    <xf numFmtId="0" fontId="9" fillId="8" borderId="17" xfId="90" applyFont="1" applyFill="1" applyBorder="1" applyAlignment="1">
      <alignment horizontal="center" vertical="center"/>
    </xf>
    <xf numFmtId="0" fontId="7" fillId="8" borderId="0" xfId="0" applyFont="1" applyFill="1" applyAlignment="1"/>
    <xf numFmtId="0" fontId="0" fillId="8" borderId="0" xfId="0" applyFill="1" applyAlignment="1"/>
    <xf numFmtId="0" fontId="7" fillId="8" borderId="0" xfId="64" applyFont="1" applyFill="1"/>
    <xf numFmtId="0" fontId="7" fillId="8" borderId="0" xfId="64" applyFont="1" applyFill="1" applyAlignment="1">
      <alignment vertical="center"/>
    </xf>
    <xf numFmtId="0" fontId="17" fillId="8" borderId="15" xfId="64" applyFont="1" applyFill="1" applyBorder="1" applyAlignment="1">
      <alignment horizontal="center" vertical="center" wrapText="1"/>
    </xf>
    <xf numFmtId="0" fontId="17" fillId="8" borderId="16" xfId="64" applyFont="1" applyFill="1" applyBorder="1" applyAlignment="1">
      <alignment horizontal="center" vertical="center" wrapText="1"/>
    </xf>
    <xf numFmtId="0" fontId="17" fillId="8" borderId="16" xfId="64" applyFont="1" applyFill="1" applyBorder="1" applyAlignment="1">
      <alignment horizontal="center" vertical="top" wrapText="1"/>
    </xf>
    <xf numFmtId="0" fontId="17" fillId="8" borderId="17" xfId="64" applyFont="1" applyFill="1" applyBorder="1" applyAlignment="1">
      <alignment horizontal="center" vertical="center" wrapText="1"/>
    </xf>
    <xf numFmtId="0" fontId="10" fillId="8" borderId="1" xfId="64" applyFont="1" applyFill="1" applyBorder="1" applyAlignment="1">
      <alignment horizontal="center" vertical="center"/>
    </xf>
    <xf numFmtId="2" fontId="22" fillId="8" borderId="0" xfId="64" applyNumberFormat="1" applyFill="1" applyBorder="1"/>
    <xf numFmtId="2" fontId="22" fillId="8" borderId="0" xfId="64" applyNumberFormat="1" applyFill="1" applyBorder="1" applyAlignment="1">
      <alignment vertical="center"/>
    </xf>
    <xf numFmtId="2" fontId="22" fillId="8" borderId="0" xfId="64" applyNumberFormat="1" applyFill="1" applyAlignment="1">
      <alignment vertical="center"/>
    </xf>
    <xf numFmtId="2" fontId="22" fillId="8" borderId="0" xfId="64" applyNumberFormat="1" applyFill="1"/>
    <xf numFmtId="2" fontId="22" fillId="8" borderId="0" xfId="64" applyNumberFormat="1" applyFill="1" applyBorder="1" applyAlignment="1">
      <alignment wrapText="1"/>
    </xf>
    <xf numFmtId="2" fontId="22" fillId="8" borderId="0" xfId="64" applyNumberFormat="1" applyFill="1" applyAlignment="1">
      <alignment vertical="center" wrapText="1"/>
    </xf>
    <xf numFmtId="2" fontId="22" fillId="8" borderId="0" xfId="64" applyNumberFormat="1" applyFill="1" applyAlignment="1">
      <alignment wrapText="1"/>
    </xf>
    <xf numFmtId="2" fontId="51" fillId="8" borderId="0" xfId="64" applyNumberFormat="1" applyFont="1" applyFill="1" applyBorder="1"/>
    <xf numFmtId="2" fontId="16" fillId="8" borderId="0" xfId="64" applyNumberFormat="1" applyFont="1" applyFill="1" applyBorder="1" applyAlignment="1">
      <alignment horizontal="right"/>
    </xf>
    <xf numFmtId="2" fontId="51" fillId="8" borderId="0" xfId="64" applyNumberFormat="1" applyFont="1" applyFill="1"/>
    <xf numFmtId="0" fontId="31" fillId="8" borderId="17" xfId="90" applyFont="1" applyFill="1" applyBorder="1" applyAlignment="1">
      <alignment horizontal="center" vertical="center" wrapText="1"/>
    </xf>
    <xf numFmtId="0" fontId="88" fillId="8" borderId="0" xfId="90" applyFont="1" applyFill="1"/>
    <xf numFmtId="2" fontId="22" fillId="8" borderId="0" xfId="64" applyNumberFormat="1" applyFont="1" applyFill="1" applyBorder="1"/>
    <xf numFmtId="2" fontId="22" fillId="8" borderId="0" xfId="64" applyNumberFormat="1" applyFont="1" applyFill="1" applyBorder="1" applyAlignment="1">
      <alignment vertical="center"/>
    </xf>
    <xf numFmtId="2" fontId="22" fillId="8" borderId="0" xfId="64" applyNumberFormat="1" applyFont="1" applyFill="1" applyAlignment="1">
      <alignment vertical="center"/>
    </xf>
    <xf numFmtId="2" fontId="22" fillId="8" borderId="0" xfId="64" applyNumberFormat="1" applyFont="1" applyFill="1"/>
    <xf numFmtId="2" fontId="22" fillId="8" borderId="0" xfId="64" applyNumberFormat="1" applyFont="1" applyFill="1" applyBorder="1" applyAlignment="1">
      <alignment wrapText="1"/>
    </xf>
    <xf numFmtId="2" fontId="22" fillId="8" borderId="0" xfId="64" applyNumberFormat="1" applyFont="1" applyFill="1" applyAlignment="1">
      <alignment vertical="center" wrapText="1"/>
    </xf>
    <xf numFmtId="2" fontId="22" fillId="8" borderId="0" xfId="64" applyNumberFormat="1" applyFont="1" applyFill="1" applyAlignment="1">
      <alignment wrapText="1"/>
    </xf>
    <xf numFmtId="165" fontId="20" fillId="0" borderId="12" xfId="64" applyNumberFormat="1" applyFont="1" applyBorder="1" applyAlignment="1">
      <alignment horizontal="center"/>
    </xf>
    <xf numFmtId="165" fontId="20" fillId="2" borderId="1" xfId="64" applyNumberFormat="1" applyFont="1" applyFill="1" applyBorder="1" applyAlignment="1">
      <alignment horizontal="center" vertical="center" wrapText="1"/>
    </xf>
    <xf numFmtId="0" fontId="22" fillId="0" borderId="0" xfId="64" applyAlignment="1">
      <alignment horizontal="center"/>
    </xf>
    <xf numFmtId="0" fontId="10" fillId="0" borderId="12" xfId="64" quotePrefix="1" applyFont="1" applyBorder="1" applyAlignment="1">
      <alignment horizontal="center"/>
    </xf>
    <xf numFmtId="165" fontId="9" fillId="0" borderId="0" xfId="0" applyNumberFormat="1" applyFont="1" applyAlignment="1">
      <alignment horizontal="right"/>
    </xf>
    <xf numFmtId="165" fontId="24" fillId="0" borderId="4" xfId="0" applyNumberFormat="1" applyFont="1" applyFill="1" applyBorder="1" applyAlignment="1">
      <alignment horizontal="right" vertical="center"/>
    </xf>
    <xf numFmtId="165" fontId="24" fillId="0" borderId="4" xfId="0" applyNumberFormat="1" applyFont="1" applyFill="1" applyBorder="1" applyAlignment="1">
      <alignment vertical="center" wrapText="1"/>
    </xf>
    <xf numFmtId="165" fontId="75" fillId="0" borderId="1" xfId="64" applyNumberFormat="1" applyFont="1" applyBorder="1" applyAlignment="1">
      <alignment horizontal="right"/>
    </xf>
    <xf numFmtId="165" fontId="85" fillId="0" borderId="4" xfId="64" applyNumberFormat="1" applyFont="1" applyBorder="1" applyAlignment="1">
      <alignment horizontal="right" vertical="center"/>
    </xf>
    <xf numFmtId="165" fontId="37" fillId="0" borderId="4" xfId="64" applyNumberFormat="1" applyFont="1" applyBorder="1" applyAlignment="1">
      <alignment horizontal="right"/>
    </xf>
    <xf numFmtId="165" fontId="37" fillId="0" borderId="4" xfId="64" applyNumberFormat="1" applyFont="1" applyBorder="1" applyAlignment="1">
      <alignment horizontal="right" vertical="center"/>
    </xf>
    <xf numFmtId="1" fontId="24" fillId="0" borderId="1" xfId="64" applyNumberFormat="1" applyFont="1" applyBorder="1" applyAlignment="1">
      <alignment horizontal="right" vertical="center"/>
    </xf>
    <xf numFmtId="0" fontId="23" fillId="0" borderId="4" xfId="64" applyFont="1" applyBorder="1" applyAlignment="1">
      <alignment horizontal="right" vertical="center"/>
    </xf>
    <xf numFmtId="165" fontId="24" fillId="0" borderId="1" xfId="64" applyNumberFormat="1" applyFont="1" applyBorder="1" applyAlignment="1">
      <alignment horizontal="right" vertical="center"/>
    </xf>
    <xf numFmtId="165" fontId="23" fillId="0" borderId="4" xfId="64" applyNumberFormat="1" applyFont="1" applyBorder="1" applyAlignment="1">
      <alignment horizontal="right" vertical="center"/>
    </xf>
    <xf numFmtId="0" fontId="10" fillId="8" borderId="1" xfId="14" applyFont="1" applyFill="1" applyBorder="1" applyAlignment="1">
      <alignment horizontal="center" vertical="center" wrapText="1"/>
    </xf>
    <xf numFmtId="165" fontId="24" fillId="3" borderId="1" xfId="0" applyNumberFormat="1" applyFont="1" applyFill="1" applyBorder="1"/>
    <xf numFmtId="165" fontId="22" fillId="3" borderId="1" xfId="0" applyNumberFormat="1" applyFont="1" applyFill="1" applyBorder="1" applyAlignment="1">
      <alignment horizontal="right"/>
    </xf>
    <xf numFmtId="165" fontId="23" fillId="3" borderId="1" xfId="0" applyNumberFormat="1" applyFont="1" applyFill="1" applyBorder="1" applyAlignment="1">
      <alignment horizontal="right"/>
    </xf>
    <xf numFmtId="165" fontId="24" fillId="0" borderId="4" xfId="0" applyNumberFormat="1" applyFont="1" applyFill="1" applyBorder="1" applyAlignment="1">
      <alignment horizontal="right"/>
    </xf>
    <xf numFmtId="2" fontId="24" fillId="0" borderId="1" xfId="0" applyNumberFormat="1" applyFont="1" applyBorder="1" applyAlignment="1">
      <alignment horizontal="right" vertical="center"/>
    </xf>
    <xf numFmtId="165" fontId="10" fillId="0" borderId="3" xfId="0" applyNumberFormat="1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20" fillId="8" borderId="1" xfId="64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20" fillId="0" borderId="2" xfId="64" applyFont="1" applyBorder="1" applyAlignment="1">
      <alignment horizontal="left" vertical="center" wrapText="1"/>
    </xf>
    <xf numFmtId="0" fontId="20" fillId="0" borderId="3" xfId="64" applyFont="1" applyBorder="1" applyAlignment="1">
      <alignment horizontal="left" vertical="center" wrapText="1"/>
    </xf>
    <xf numFmtId="1" fontId="23" fillId="0" borderId="1" xfId="0" applyNumberFormat="1" applyFont="1" applyFill="1" applyBorder="1" applyAlignment="1">
      <alignment horizontal="right" vertical="center"/>
    </xf>
    <xf numFmtId="0" fontId="24" fillId="0" borderId="1" xfId="189" applyFont="1" applyBorder="1" applyAlignment="1">
      <alignment wrapText="1"/>
    </xf>
    <xf numFmtId="0" fontId="24" fillId="0" borderId="1" xfId="189" applyFont="1" applyBorder="1" applyAlignment="1"/>
    <xf numFmtId="0" fontId="23" fillId="0" borderId="1" xfId="0" applyFont="1" applyFill="1" applyBorder="1" applyProtection="1">
      <protection locked="0"/>
    </xf>
    <xf numFmtId="1" fontId="75" fillId="3" borderId="1" xfId="0" applyNumberFormat="1" applyFont="1" applyFill="1" applyBorder="1" applyAlignment="1">
      <alignment horizontal="right" vertical="center" wrapText="1"/>
    </xf>
    <xf numFmtId="0" fontId="23" fillId="3" borderId="4" xfId="101" applyFont="1" applyFill="1" applyBorder="1" applyAlignment="1">
      <alignment horizontal="center"/>
    </xf>
    <xf numFmtId="0" fontId="24" fillId="3" borderId="1" xfId="64" applyFont="1" applyFill="1" applyBorder="1" applyAlignment="1">
      <alignment horizontal="center" vertical="center"/>
    </xf>
    <xf numFmtId="0" fontId="24" fillId="3" borderId="1" xfId="64" applyFont="1" applyFill="1" applyBorder="1" applyAlignment="1">
      <alignment horizontal="center"/>
    </xf>
    <xf numFmtId="0" fontId="10" fillId="0" borderId="0" xfId="64" applyFont="1" applyBorder="1" applyAlignment="1">
      <alignment horizontal="left" vertical="center"/>
    </xf>
    <xf numFmtId="0" fontId="2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2" fontId="10" fillId="8" borderId="1" xfId="0" applyNumberFormat="1" applyFont="1" applyFill="1" applyBorder="1" applyAlignment="1">
      <alignment horizontal="center" vertical="center"/>
    </xf>
    <xf numFmtId="0" fontId="10" fillId="8" borderId="1" xfId="90" applyFont="1" applyFill="1" applyBorder="1" applyAlignment="1">
      <alignment horizontal="center" vertical="center" wrapText="1"/>
    </xf>
    <xf numFmtId="0" fontId="9" fillId="8" borderId="16" xfId="90" applyFont="1" applyFill="1" applyBorder="1" applyAlignment="1">
      <alignment horizontal="center" vertical="center" wrapText="1"/>
    </xf>
    <xf numFmtId="0" fontId="9" fillId="8" borderId="16" xfId="90" applyFont="1" applyFill="1" applyBorder="1" applyAlignment="1">
      <alignment horizontal="center" vertical="center"/>
    </xf>
    <xf numFmtId="0" fontId="10" fillId="8" borderId="16" xfId="0" applyFont="1" applyFill="1" applyBorder="1" applyAlignment="1">
      <alignment horizontal="center" vertical="center"/>
    </xf>
    <xf numFmtId="2" fontId="10" fillId="8" borderId="5" xfId="0" quotePrefix="1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/>
    <xf numFmtId="0" fontId="10" fillId="0" borderId="3" xfId="0" applyFont="1" applyFill="1" applyBorder="1"/>
    <xf numFmtId="0" fontId="24" fillId="0" borderId="4" xfId="0" applyFont="1" applyFill="1" applyBorder="1" applyAlignment="1"/>
    <xf numFmtId="165" fontId="23" fillId="0" borderId="1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left"/>
    </xf>
    <xf numFmtId="165" fontId="24" fillId="0" borderId="1" xfId="0" applyNumberFormat="1" applyFont="1" applyFill="1" applyBorder="1" applyAlignment="1"/>
    <xf numFmtId="0" fontId="23" fillId="0" borderId="4" xfId="0" applyFont="1" applyFill="1" applyBorder="1" applyAlignment="1">
      <alignment vertical="center"/>
    </xf>
    <xf numFmtId="0" fontId="23" fillId="0" borderId="4" xfId="0" applyFont="1" applyFill="1" applyBorder="1" applyAlignment="1"/>
    <xf numFmtId="0" fontId="31" fillId="0" borderId="1" xfId="64" applyFont="1" applyFill="1" applyBorder="1"/>
    <xf numFmtId="0" fontId="37" fillId="0" borderId="1" xfId="0" applyFont="1" applyFill="1" applyBorder="1"/>
    <xf numFmtId="165" fontId="37" fillId="0" borderId="1" xfId="0" applyNumberFormat="1" applyFont="1" applyFill="1" applyBorder="1" applyAlignment="1">
      <alignment horizontal="center"/>
    </xf>
    <xf numFmtId="0" fontId="23" fillId="0" borderId="1" xfId="64" applyFont="1" applyFill="1" applyBorder="1"/>
    <xf numFmtId="165" fontId="23" fillId="0" borderId="1" xfId="64" applyNumberFormat="1" applyFont="1" applyFill="1" applyBorder="1" applyAlignment="1">
      <alignment horizontal="center"/>
    </xf>
    <xf numFmtId="165" fontId="23" fillId="0" borderId="5" xfId="64" applyNumberFormat="1" applyFont="1" applyFill="1" applyBorder="1" applyAlignment="1">
      <alignment horizontal="center"/>
    </xf>
    <xf numFmtId="0" fontId="29" fillId="0" borderId="1" xfId="0" applyFont="1" applyFill="1" applyBorder="1"/>
    <xf numFmtId="0" fontId="24" fillId="0" borderId="1" xfId="64" applyFont="1" applyFill="1" applyBorder="1"/>
    <xf numFmtId="165" fontId="24" fillId="0" borderId="1" xfId="64" applyNumberFormat="1" applyFont="1" applyFill="1" applyBorder="1" applyAlignment="1">
      <alignment horizontal="center"/>
    </xf>
    <xf numFmtId="165" fontId="24" fillId="0" borderId="5" xfId="64" applyNumberFormat="1" applyFont="1" applyFill="1" applyBorder="1" applyAlignment="1">
      <alignment horizontal="center"/>
    </xf>
    <xf numFmtId="0" fontId="31" fillId="0" borderId="1" xfId="64" applyFont="1" applyFill="1" applyBorder="1" applyAlignment="1">
      <alignment horizontal="left"/>
    </xf>
    <xf numFmtId="2" fontId="29" fillId="0" borderId="1" xfId="0" applyNumberFormat="1" applyFont="1" applyFill="1" applyBorder="1"/>
    <xf numFmtId="0" fontId="23" fillId="0" borderId="3" xfId="64" applyFont="1" applyFill="1" applyBorder="1" applyAlignment="1">
      <alignment horizontal="center" vertical="center"/>
    </xf>
    <xf numFmtId="0" fontId="20" fillId="0" borderId="4" xfId="64" applyFont="1" applyFill="1" applyBorder="1"/>
    <xf numFmtId="165" fontId="23" fillId="0" borderId="4" xfId="64" applyNumberFormat="1" applyFont="1" applyFill="1" applyBorder="1" applyAlignment="1">
      <alignment horizontal="center"/>
    </xf>
    <xf numFmtId="165" fontId="23" fillId="0" borderId="7" xfId="64" applyNumberFormat="1" applyFont="1" applyFill="1" applyBorder="1" applyAlignment="1">
      <alignment horizontal="center"/>
    </xf>
    <xf numFmtId="0" fontId="9" fillId="0" borderId="2" xfId="64" applyFont="1" applyFill="1" applyBorder="1"/>
    <xf numFmtId="0" fontId="11" fillId="0" borderId="2" xfId="64" applyFont="1" applyFill="1" applyBorder="1"/>
    <xf numFmtId="0" fontId="24" fillId="0" borderId="1" xfId="64" applyFont="1" applyFill="1" applyBorder="1" applyAlignment="1">
      <alignment horizontal="right" vertical="center"/>
    </xf>
    <xf numFmtId="0" fontId="10" fillId="0" borderId="3" xfId="64" applyFont="1" applyFill="1" applyBorder="1"/>
    <xf numFmtId="0" fontId="10" fillId="0" borderId="2" xfId="64" applyFont="1" applyFill="1" applyBorder="1" applyAlignment="1">
      <alignment horizontal="left"/>
    </xf>
    <xf numFmtId="0" fontId="23" fillId="0" borderId="4" xfId="0" applyFont="1" applyFill="1" applyBorder="1" applyAlignment="1">
      <alignment horizontal="right" vertical="center"/>
    </xf>
    <xf numFmtId="0" fontId="24" fillId="0" borderId="1" xfId="0" applyNumberFormat="1" applyFont="1" applyFill="1" applyBorder="1" applyAlignment="1">
      <alignment horizontal="right" vertical="center"/>
    </xf>
    <xf numFmtId="165" fontId="23" fillId="0" borderId="7" xfId="0" applyNumberFormat="1" applyFont="1" applyBorder="1" applyAlignment="1">
      <alignment horizontal="center" vertical="center" wrapText="1"/>
    </xf>
    <xf numFmtId="165" fontId="24" fillId="0" borderId="1" xfId="65" applyNumberFormat="1" applyFont="1" applyFill="1" applyBorder="1" applyAlignment="1">
      <alignment horizontal="right" vertical="center" wrapText="1"/>
    </xf>
    <xf numFmtId="2" fontId="24" fillId="0" borderId="5" xfId="168" applyNumberFormat="1" applyFont="1" applyFill="1" applyBorder="1" applyAlignment="1" applyProtection="1">
      <alignment horizontal="right" vertical="center"/>
    </xf>
    <xf numFmtId="0" fontId="20" fillId="8" borderId="1" xfId="0" applyFont="1" applyFill="1" applyBorder="1" applyAlignment="1">
      <alignment horizontal="center" vertical="center" wrapText="1"/>
    </xf>
    <xf numFmtId="2" fontId="24" fillId="0" borderId="4" xfId="0" applyNumberFormat="1" applyFont="1" applyFill="1" applyBorder="1" applyAlignment="1">
      <alignment horizontal="right" vertical="center"/>
    </xf>
    <xf numFmtId="0" fontId="20" fillId="8" borderId="1" xfId="0" applyFont="1" applyFill="1" applyBorder="1" applyAlignment="1">
      <alignment horizontal="center" vertical="center" wrapText="1"/>
    </xf>
    <xf numFmtId="0" fontId="9" fillId="0" borderId="3" xfId="64" applyFont="1" applyBorder="1" applyAlignment="1">
      <alignment horizontal="left" vertical="center"/>
    </xf>
    <xf numFmtId="165" fontId="75" fillId="3" borderId="1" xfId="66" applyNumberFormat="1" applyFont="1" applyFill="1" applyBorder="1" applyAlignment="1">
      <alignment horizontal="right"/>
    </xf>
    <xf numFmtId="0" fontId="20" fillId="8" borderId="1" xfId="0" applyFont="1" applyFill="1" applyBorder="1" applyAlignment="1">
      <alignment horizontal="center" vertical="center" wrapText="1"/>
    </xf>
    <xf numFmtId="2" fontId="10" fillId="8" borderId="1" xfId="0" applyNumberFormat="1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20" fillId="8" borderId="1" xfId="64" applyFont="1" applyFill="1" applyBorder="1" applyAlignment="1">
      <alignment horizontal="center" vertical="center" wrapText="1"/>
    </xf>
    <xf numFmtId="1" fontId="23" fillId="0" borderId="4" xfId="90" applyNumberFormat="1" applyFont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9" fillId="0" borderId="0" xfId="64" applyFont="1"/>
    <xf numFmtId="0" fontId="2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1" fontId="76" fillId="0" borderId="1" xfId="0" applyNumberFormat="1" applyFont="1" applyFill="1" applyBorder="1" applyAlignment="1">
      <alignment horizontal="right"/>
    </xf>
    <xf numFmtId="165" fontId="24" fillId="3" borderId="1" xfId="0" applyNumberFormat="1" applyFont="1" applyFill="1" applyBorder="1" applyAlignment="1"/>
    <xf numFmtId="0" fontId="24" fillId="0" borderId="6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165" fontId="24" fillId="0" borderId="6" xfId="0" applyNumberFormat="1" applyFont="1" applyFill="1" applyBorder="1" applyAlignment="1">
      <alignment vertical="center"/>
    </xf>
    <xf numFmtId="0" fontId="24" fillId="0" borderId="29" xfId="0" applyFont="1" applyFill="1" applyBorder="1" applyAlignment="1">
      <alignment vertical="center"/>
    </xf>
    <xf numFmtId="165" fontId="24" fillId="0" borderId="29" xfId="0" applyNumberFormat="1" applyFont="1" applyFill="1" applyBorder="1" applyAlignment="1">
      <alignment vertical="center"/>
    </xf>
    <xf numFmtId="0" fontId="22" fillId="0" borderId="24" xfId="0" applyFont="1" applyFill="1" applyBorder="1"/>
    <xf numFmtId="0" fontId="7" fillId="0" borderId="0" xfId="0" applyFont="1" applyFill="1" applyBorder="1" applyAlignment="1">
      <alignment vertical="center"/>
    </xf>
    <xf numFmtId="0" fontId="96" fillId="0" borderId="0" xfId="0" applyFont="1" applyFill="1" applyBorder="1" applyAlignment="1">
      <alignment vertical="center"/>
    </xf>
    <xf numFmtId="0" fontId="97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7" fillId="0" borderId="29" xfId="0" quotePrefix="1" applyFont="1" applyFill="1" applyBorder="1" applyAlignment="1"/>
    <xf numFmtId="0" fontId="7" fillId="0" borderId="24" xfId="0" quotePrefix="1" applyFont="1" applyFill="1" applyBorder="1" applyAlignment="1"/>
    <xf numFmtId="0" fontId="7" fillId="0" borderId="0" xfId="0" quotePrefix="1" applyFont="1" applyFill="1" applyBorder="1" applyAlignment="1"/>
    <xf numFmtId="165" fontId="24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165" fontId="16" fillId="0" borderId="0" xfId="0" applyNumberFormat="1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165" fontId="44" fillId="0" borderId="0" xfId="0" applyNumberFormat="1" applyFont="1" applyFill="1" applyBorder="1" applyAlignment="1">
      <alignment vertical="center"/>
    </xf>
    <xf numFmtId="0" fontId="98" fillId="0" borderId="0" xfId="0" applyFont="1" applyFill="1" applyBorder="1" applyAlignment="1">
      <alignment vertical="center"/>
    </xf>
    <xf numFmtId="165" fontId="98" fillId="0" borderId="0" xfId="0" applyNumberFormat="1" applyFont="1" applyFill="1" applyBorder="1" applyAlignment="1">
      <alignment vertical="center"/>
    </xf>
    <xf numFmtId="1" fontId="24" fillId="0" borderId="0" xfId="0" applyNumberFormat="1" applyFont="1" applyFill="1" applyBorder="1" applyAlignment="1">
      <alignment vertical="center"/>
    </xf>
    <xf numFmtId="0" fontId="22" fillId="6" borderId="0" xfId="0" applyFont="1" applyFill="1"/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/>
    <xf numFmtId="165" fontId="23" fillId="0" borderId="0" xfId="0" applyNumberFormat="1" applyFont="1" applyFill="1" applyBorder="1" applyAlignment="1">
      <alignment vertical="center"/>
    </xf>
    <xf numFmtId="0" fontId="76" fillId="0" borderId="1" xfId="0" applyFont="1" applyFill="1" applyBorder="1" applyAlignment="1">
      <alignment horizontal="right"/>
    </xf>
    <xf numFmtId="2" fontId="75" fillId="0" borderId="1" xfId="0" applyNumberFormat="1" applyFont="1" applyFill="1" applyBorder="1" applyAlignment="1">
      <alignment horizontal="right"/>
    </xf>
    <xf numFmtId="2" fontId="77" fillId="0" borderId="1" xfId="0" applyNumberFormat="1" applyFont="1" applyFill="1" applyBorder="1" applyAlignment="1">
      <alignment horizontal="right"/>
    </xf>
    <xf numFmtId="0" fontId="75" fillId="0" borderId="1" xfId="0" applyFont="1" applyFill="1" applyBorder="1"/>
    <xf numFmtId="2" fontId="77" fillId="3" borderId="1" xfId="0" applyNumberFormat="1" applyFont="1" applyFill="1" applyBorder="1" applyAlignment="1">
      <alignment horizontal="right"/>
    </xf>
    <xf numFmtId="2" fontId="75" fillId="3" borderId="1" xfId="0" applyNumberFormat="1" applyFont="1" applyFill="1" applyBorder="1" applyAlignment="1">
      <alignment horizontal="right"/>
    </xf>
    <xf numFmtId="2" fontId="77" fillId="0" borderId="1" xfId="0" applyNumberFormat="1" applyFont="1" applyFill="1" applyBorder="1"/>
    <xf numFmtId="2" fontId="77" fillId="0" borderId="8" xfId="0" applyNumberFormat="1" applyFont="1" applyFill="1" applyBorder="1"/>
    <xf numFmtId="2" fontId="75" fillId="0" borderId="1" xfId="0" applyNumberFormat="1" applyFont="1" applyFill="1" applyBorder="1"/>
    <xf numFmtId="2" fontId="75" fillId="0" borderId="8" xfId="0" applyNumberFormat="1" applyFont="1" applyFill="1" applyBorder="1"/>
    <xf numFmtId="164" fontId="75" fillId="0" borderId="1" xfId="199" applyFont="1" applyFill="1" applyBorder="1" applyAlignment="1">
      <alignment horizontal="center" vertical="center" wrapText="1"/>
    </xf>
    <xf numFmtId="0" fontId="75" fillId="0" borderId="1" xfId="14" applyFont="1" applyFill="1" applyBorder="1" applyAlignment="1">
      <alignment horizontal="center" vertical="center"/>
    </xf>
    <xf numFmtId="166" fontId="75" fillId="0" borderId="1" xfId="199" applyNumberFormat="1" applyFont="1" applyFill="1" applyBorder="1" applyAlignment="1">
      <alignment horizontal="right" vertical="center" wrapText="1"/>
    </xf>
    <xf numFmtId="165" fontId="23" fillId="0" borderId="1" xfId="0" applyNumberFormat="1" applyFont="1" applyFill="1" applyBorder="1" applyAlignment="1">
      <alignment horizontal="center" wrapText="1"/>
    </xf>
    <xf numFmtId="0" fontId="75" fillId="0" borderId="1" xfId="14" applyFont="1" applyFill="1" applyBorder="1" applyAlignment="1">
      <alignment horizontal="right" vertical="top" wrapText="1"/>
    </xf>
    <xf numFmtId="2" fontId="78" fillId="0" borderId="1" xfId="14" applyNumberFormat="1" applyFont="1" applyFill="1" applyBorder="1"/>
    <xf numFmtId="2" fontId="75" fillId="0" borderId="1" xfId="14" applyNumberFormat="1" applyFont="1" applyFill="1" applyBorder="1" applyAlignment="1">
      <alignment horizontal="right" vertical="center" wrapText="1"/>
    </xf>
    <xf numFmtId="2" fontId="29" fillId="0" borderId="1" xfId="14" applyNumberFormat="1" applyFont="1" applyFill="1" applyBorder="1"/>
    <xf numFmtId="0" fontId="75" fillId="0" borderId="1" xfId="14" applyFont="1" applyFill="1" applyBorder="1" applyAlignment="1">
      <alignment horizontal="right" vertical="center" wrapText="1"/>
    </xf>
    <xf numFmtId="1" fontId="75" fillId="0" borderId="1" xfId="14" applyNumberFormat="1" applyFont="1" applyFill="1" applyBorder="1" applyAlignment="1">
      <alignment horizontal="right" vertical="top" wrapText="1"/>
    </xf>
    <xf numFmtId="0" fontId="75" fillId="0" borderId="1" xfId="14" applyFont="1" applyFill="1" applyBorder="1" applyAlignment="1">
      <alignment horizontal="center" vertical="center" wrapText="1"/>
    </xf>
    <xf numFmtId="1" fontId="75" fillId="0" borderId="1" xfId="14" applyNumberFormat="1" applyFont="1" applyFill="1" applyBorder="1" applyAlignment="1">
      <alignment horizontal="center" vertical="center"/>
    </xf>
    <xf numFmtId="2" fontId="75" fillId="0" borderId="1" xfId="14" applyNumberFormat="1" applyFont="1" applyFill="1" applyBorder="1" applyAlignment="1">
      <alignment horizontal="center" vertical="center"/>
    </xf>
    <xf numFmtId="2" fontId="75" fillId="0" borderId="1" xfId="14" applyNumberFormat="1" applyFont="1" applyFill="1" applyBorder="1" applyAlignment="1">
      <alignment horizontal="right"/>
    </xf>
    <xf numFmtId="0" fontId="75" fillId="0" borderId="4" xfId="90" applyFont="1" applyBorder="1" applyAlignment="1">
      <alignment horizontal="right"/>
    </xf>
    <xf numFmtId="165" fontId="23" fillId="0" borderId="1" xfId="199" applyNumberFormat="1" applyFont="1" applyFill="1" applyBorder="1"/>
    <xf numFmtId="166" fontId="23" fillId="0" borderId="1" xfId="199" applyNumberFormat="1" applyFont="1" applyFill="1" applyBorder="1" applyAlignment="1">
      <alignment vertical="center"/>
    </xf>
    <xf numFmtId="165" fontId="23" fillId="3" borderId="1" xfId="0" applyNumberFormat="1" applyFont="1" applyFill="1" applyBorder="1" applyAlignment="1">
      <alignment vertical="center"/>
    </xf>
    <xf numFmtId="2" fontId="23" fillId="3" borderId="5" xfId="0" applyNumberFormat="1" applyFont="1" applyFill="1" applyBorder="1" applyAlignment="1">
      <alignment vertical="center"/>
    </xf>
    <xf numFmtId="165" fontId="24" fillId="0" borderId="1" xfId="199" applyNumberFormat="1" applyFont="1" applyFill="1" applyBorder="1" applyAlignment="1">
      <alignment vertical="center"/>
    </xf>
    <xf numFmtId="166" fontId="24" fillId="0" borderId="1" xfId="199" applyNumberFormat="1" applyFont="1" applyFill="1" applyBorder="1" applyAlignment="1">
      <alignment vertical="center"/>
    </xf>
    <xf numFmtId="2" fontId="24" fillId="3" borderId="5" xfId="0" applyNumberFormat="1" applyFont="1" applyFill="1" applyBorder="1" applyAlignment="1">
      <alignment vertical="center"/>
    </xf>
    <xf numFmtId="2" fontId="24" fillId="0" borderId="5" xfId="0" applyNumberFormat="1" applyFont="1" applyFill="1" applyBorder="1" applyAlignment="1">
      <alignment vertical="center"/>
    </xf>
    <xf numFmtId="165" fontId="23" fillId="0" borderId="1" xfId="199" applyNumberFormat="1" applyFont="1" applyFill="1" applyBorder="1" applyAlignment="1">
      <alignment vertical="center"/>
    </xf>
    <xf numFmtId="0" fontId="23" fillId="0" borderId="1" xfId="199" applyNumberFormat="1" applyFont="1" applyFill="1" applyBorder="1"/>
    <xf numFmtId="166" fontId="23" fillId="0" borderId="1" xfId="199" applyNumberFormat="1" applyFont="1" applyFill="1" applyBorder="1"/>
    <xf numFmtId="166" fontId="24" fillId="0" borderId="1" xfId="199" applyNumberFormat="1" applyFont="1" applyFill="1" applyBorder="1"/>
    <xf numFmtId="166" fontId="24" fillId="3" borderId="1" xfId="199" applyNumberFormat="1" applyFont="1" applyFill="1" applyBorder="1"/>
    <xf numFmtId="165" fontId="24" fillId="0" borderId="4" xfId="199" applyNumberFormat="1" applyFont="1" applyFill="1" applyBorder="1"/>
    <xf numFmtId="166" fontId="24" fillId="0" borderId="4" xfId="199" applyNumberFormat="1" applyFont="1" applyFill="1" applyBorder="1"/>
    <xf numFmtId="166" fontId="24" fillId="3" borderId="4" xfId="199" applyNumberFormat="1" applyFont="1" applyFill="1" applyBorder="1"/>
    <xf numFmtId="2" fontId="23" fillId="3" borderId="1" xfId="0" applyNumberFormat="1" applyFont="1" applyFill="1" applyBorder="1" applyAlignment="1">
      <alignment vertical="center"/>
    </xf>
    <xf numFmtId="2" fontId="24" fillId="3" borderId="1" xfId="0" applyNumberFormat="1" applyFont="1" applyFill="1" applyBorder="1" applyAlignment="1">
      <alignment vertical="center"/>
    </xf>
    <xf numFmtId="166" fontId="24" fillId="0" borderId="6" xfId="199" applyNumberFormat="1" applyFont="1" applyFill="1" applyBorder="1" applyAlignment="1">
      <alignment vertical="center"/>
    </xf>
    <xf numFmtId="166" fontId="24" fillId="0" borderId="20" xfId="199" applyNumberFormat="1" applyFont="1" applyFill="1" applyBorder="1" applyAlignment="1">
      <alignment vertical="center"/>
    </xf>
    <xf numFmtId="165" fontId="24" fillId="3" borderId="8" xfId="0" applyNumberFormat="1" applyFont="1" applyFill="1" applyBorder="1" applyAlignment="1">
      <alignment vertical="center"/>
    </xf>
    <xf numFmtId="2" fontId="23" fillId="0" borderId="1" xfId="199" applyNumberFormat="1" applyFont="1" applyFill="1" applyBorder="1"/>
    <xf numFmtId="2" fontId="23" fillId="0" borderId="1" xfId="199" applyNumberFormat="1" applyFont="1" applyFill="1" applyBorder="1" applyAlignment="1">
      <alignment vertical="center"/>
    </xf>
    <xf numFmtId="2" fontId="23" fillId="0" borderId="5" xfId="0" applyNumberFormat="1" applyFont="1" applyFill="1" applyBorder="1" applyAlignment="1">
      <alignment vertical="center"/>
    </xf>
    <xf numFmtId="1" fontId="24" fillId="0" borderId="1" xfId="199" applyNumberFormat="1" applyFont="1" applyFill="1" applyBorder="1" applyAlignment="1">
      <alignment vertical="center"/>
    </xf>
    <xf numFmtId="2" fontId="24" fillId="0" borderId="1" xfId="199" applyNumberFormat="1" applyFont="1" applyFill="1" applyBorder="1" applyAlignment="1">
      <alignment vertical="center"/>
    </xf>
    <xf numFmtId="2" fontId="24" fillId="3" borderId="1" xfId="199" applyNumberFormat="1" applyFont="1" applyFill="1" applyBorder="1" applyAlignment="1">
      <alignment vertical="center"/>
    </xf>
    <xf numFmtId="1" fontId="23" fillId="0" borderId="1" xfId="199" applyNumberFormat="1" applyFont="1" applyFill="1" applyBorder="1"/>
    <xf numFmtId="1" fontId="24" fillId="0" borderId="1" xfId="199" applyNumberFormat="1" applyFont="1" applyFill="1" applyBorder="1"/>
    <xf numFmtId="2" fontId="24" fillId="0" borderId="1" xfId="199" applyNumberFormat="1" applyFont="1" applyFill="1" applyBorder="1"/>
    <xf numFmtId="2" fontId="24" fillId="3" borderId="1" xfId="199" applyNumberFormat="1" applyFont="1" applyFill="1" applyBorder="1"/>
    <xf numFmtId="165" fontId="24" fillId="0" borderId="1" xfId="199" applyNumberFormat="1" applyFont="1" applyFill="1" applyBorder="1"/>
    <xf numFmtId="1" fontId="99" fillId="3" borderId="4" xfId="199" applyNumberFormat="1" applyFont="1" applyFill="1" applyBorder="1"/>
    <xf numFmtId="165" fontId="99" fillId="3" borderId="4" xfId="199" applyNumberFormat="1" applyFont="1" applyFill="1" applyBorder="1"/>
    <xf numFmtId="2" fontId="99" fillId="3" borderId="4" xfId="199" applyNumberFormat="1" applyFont="1" applyFill="1" applyBorder="1"/>
    <xf numFmtId="2" fontId="99" fillId="0" borderId="4" xfId="199" applyNumberFormat="1" applyFont="1" applyFill="1" applyBorder="1"/>
    <xf numFmtId="2" fontId="24" fillId="3" borderId="4" xfId="199" applyNumberFormat="1" applyFont="1" applyFill="1" applyBorder="1"/>
    <xf numFmtId="1" fontId="24" fillId="0" borderId="4" xfId="199" applyNumberFormat="1" applyFont="1" applyFill="1" applyBorder="1"/>
    <xf numFmtId="1" fontId="23" fillId="0" borderId="1" xfId="199" applyNumberFormat="1" applyFont="1" applyFill="1" applyBorder="1" applyAlignment="1">
      <alignment vertical="center"/>
    </xf>
    <xf numFmtId="1" fontId="24" fillId="0" borderId="4" xfId="0" applyNumberFormat="1" applyFont="1" applyFill="1" applyBorder="1" applyAlignment="1">
      <alignment vertical="center"/>
    </xf>
    <xf numFmtId="2" fontId="24" fillId="0" borderId="4" xfId="199" applyNumberFormat="1" applyFont="1" applyFill="1" applyBorder="1"/>
    <xf numFmtId="2" fontId="100" fillId="3" borderId="1" xfId="199" applyNumberFormat="1" applyFont="1" applyFill="1" applyBorder="1"/>
    <xf numFmtId="166" fontId="24" fillId="0" borderId="25" xfId="199" applyNumberFormat="1" applyFont="1" applyFill="1" applyBorder="1"/>
    <xf numFmtId="0" fontId="23" fillId="0" borderId="22" xfId="0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2" fontId="23" fillId="0" borderId="1" xfId="199" applyNumberFormat="1" applyFont="1" applyFill="1" applyBorder="1"/>
    <xf numFmtId="2" fontId="24" fillId="0" borderId="1" xfId="0" applyNumberFormat="1" applyFont="1" applyFill="1" applyBorder="1"/>
    <xf numFmtId="2" fontId="23" fillId="0" borderId="1" xfId="0" applyNumberFormat="1" applyFont="1" applyFill="1" applyBorder="1"/>
    <xf numFmtId="2" fontId="23" fillId="0" borderId="5" xfId="0" applyNumberFormat="1" applyFont="1" applyFill="1" applyBorder="1"/>
    <xf numFmtId="2" fontId="24" fillId="0" borderId="5" xfId="0" applyNumberFormat="1" applyFont="1" applyFill="1" applyBorder="1"/>
    <xf numFmtId="165" fontId="23" fillId="0" borderId="1" xfId="199" applyNumberFormat="1" applyFont="1" applyFill="1" applyBorder="1"/>
    <xf numFmtId="165" fontId="24" fillId="0" borderId="1" xfId="0" applyNumberFormat="1" applyFont="1" applyFill="1" applyBorder="1"/>
    <xf numFmtId="165" fontId="23" fillId="0" borderId="1" xfId="0" applyNumberFormat="1" applyFont="1" applyFill="1" applyBorder="1"/>
    <xf numFmtId="165" fontId="24" fillId="0" borderId="1" xfId="199" applyNumberFormat="1" applyFont="1" applyFill="1" applyBorder="1"/>
    <xf numFmtId="2" fontId="24" fillId="0" borderId="1" xfId="199" applyNumberFormat="1" applyFont="1" applyFill="1" applyBorder="1"/>
    <xf numFmtId="166" fontId="24" fillId="0" borderId="1" xfId="199" applyNumberFormat="1" applyFont="1" applyFill="1" applyBorder="1" applyAlignment="1">
      <alignment horizontal="center" vertical="center" wrapText="1"/>
    </xf>
    <xf numFmtId="166" fontId="24" fillId="0" borderId="1" xfId="199" applyNumberFormat="1" applyFont="1" applyFill="1" applyBorder="1" applyAlignment="1">
      <alignment vertical="center" wrapText="1"/>
    </xf>
    <xf numFmtId="166" fontId="24" fillId="0" borderId="1" xfId="199" applyNumberFormat="1" applyFont="1" applyFill="1" applyBorder="1" applyAlignment="1"/>
    <xf numFmtId="166" fontId="24" fillId="0" borderId="1" xfId="199" applyNumberFormat="1" applyFont="1" applyFill="1" applyBorder="1" applyAlignment="1">
      <alignment horizontal="center"/>
    </xf>
    <xf numFmtId="166" fontId="23" fillId="0" borderId="1" xfId="199" applyNumberFormat="1" applyFont="1" applyFill="1" applyBorder="1" applyAlignment="1"/>
    <xf numFmtId="166" fontId="23" fillId="3" borderId="1" xfId="199" applyNumberFormat="1" applyFont="1" applyFill="1" applyBorder="1" applyAlignment="1"/>
    <xf numFmtId="166" fontId="23" fillId="0" borderId="1" xfId="199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 wrapText="1"/>
    </xf>
    <xf numFmtId="166" fontId="24" fillId="3" borderId="1" xfId="199" applyNumberFormat="1" applyFont="1" applyFill="1" applyBorder="1" applyAlignment="1"/>
    <xf numFmtId="166" fontId="24" fillId="0" borderId="4" xfId="199" applyNumberFormat="1" applyFont="1" applyFill="1" applyBorder="1" applyAlignment="1"/>
    <xf numFmtId="166" fontId="24" fillId="3" borderId="4" xfId="199" applyNumberFormat="1" applyFont="1" applyFill="1" applyBorder="1" applyAlignment="1"/>
    <xf numFmtId="166" fontId="24" fillId="0" borderId="4" xfId="199" applyNumberFormat="1" applyFont="1" applyFill="1" applyBorder="1" applyAlignment="1">
      <alignment horizontal="center"/>
    </xf>
    <xf numFmtId="166" fontId="24" fillId="0" borderId="1" xfId="199" applyNumberFormat="1" applyFont="1" applyFill="1" applyBorder="1" applyAlignment="1">
      <alignment horizontal="right" vertical="center" wrapText="1"/>
    </xf>
    <xf numFmtId="166" fontId="24" fillId="0" borderId="1" xfId="199" applyNumberFormat="1" applyFont="1" applyFill="1" applyBorder="1" applyAlignment="1">
      <alignment horizontal="right"/>
    </xf>
    <xf numFmtId="0" fontId="24" fillId="0" borderId="1" xfId="0" applyFont="1" applyFill="1" applyBorder="1" applyAlignment="1">
      <alignment horizontal="center" vertical="center"/>
    </xf>
    <xf numFmtId="166" fontId="24" fillId="0" borderId="4" xfId="199" applyNumberFormat="1" applyFont="1" applyFill="1" applyBorder="1" applyAlignment="1">
      <alignment horizontal="right"/>
    </xf>
    <xf numFmtId="0" fontId="24" fillId="3" borderId="4" xfId="0" applyFont="1" applyFill="1" applyBorder="1" applyAlignment="1">
      <alignment horizontal="center"/>
    </xf>
    <xf numFmtId="0" fontId="7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2" fontId="24" fillId="0" borderId="4" xfId="0" applyNumberFormat="1" applyFont="1" applyFill="1" applyBorder="1" applyAlignment="1">
      <alignment horizontal="center"/>
    </xf>
    <xf numFmtId="2" fontId="24" fillId="0" borderId="4" xfId="0" applyNumberFormat="1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 wrapText="1"/>
    </xf>
    <xf numFmtId="2" fontId="24" fillId="3" borderId="5" xfId="0" applyNumberFormat="1" applyFont="1" applyFill="1" applyBorder="1" applyAlignment="1">
      <alignment horizontal="center"/>
    </xf>
    <xf numFmtId="2" fontId="24" fillId="0" borderId="1" xfId="0" applyNumberFormat="1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horizontal="center"/>
    </xf>
    <xf numFmtId="2" fontId="23" fillId="0" borderId="5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1" fontId="24" fillId="0" borderId="1" xfId="0" quotePrefix="1" applyNumberFormat="1" applyFont="1" applyFill="1" applyBorder="1" applyAlignment="1">
      <alignment vertical="center"/>
    </xf>
    <xf numFmtId="1" fontId="24" fillId="0" borderId="6" xfId="0" applyNumberFormat="1" applyFont="1" applyFill="1" applyBorder="1" applyAlignment="1">
      <alignment vertical="center"/>
    </xf>
    <xf numFmtId="0" fontId="24" fillId="0" borderId="1" xfId="0" quotePrefix="1" applyNumberFormat="1" applyFont="1" applyFill="1" applyBorder="1" applyAlignment="1"/>
    <xf numFmtId="0" fontId="24" fillId="0" borderId="1" xfId="0" applyNumberFormat="1" applyFont="1" applyFill="1" applyBorder="1" applyAlignment="1">
      <alignment vertical="center"/>
    </xf>
    <xf numFmtId="0" fontId="24" fillId="0" borderId="6" xfId="0" applyNumberFormat="1" applyFont="1" applyFill="1" applyBorder="1" applyAlignment="1">
      <alignment vertical="center"/>
    </xf>
    <xf numFmtId="0" fontId="24" fillId="0" borderId="1" xfId="0" applyNumberFormat="1" applyFont="1" applyFill="1" applyBorder="1" applyAlignment="1"/>
    <xf numFmtId="0" fontId="24" fillId="0" borderId="6" xfId="0" applyNumberFormat="1" applyFont="1" applyFill="1" applyBorder="1" applyAlignment="1"/>
    <xf numFmtId="0" fontId="24" fillId="0" borderId="4" xfId="0" applyNumberFormat="1" applyFont="1" applyFill="1" applyBorder="1" applyAlignment="1">
      <alignment vertical="center"/>
    </xf>
    <xf numFmtId="0" fontId="24" fillId="0" borderId="4" xfId="0" applyNumberFormat="1" applyFont="1" applyFill="1" applyBorder="1" applyAlignment="1"/>
    <xf numFmtId="0" fontId="36" fillId="0" borderId="1" xfId="0" applyFont="1" applyFill="1" applyBorder="1" applyAlignment="1">
      <alignment vertical="center"/>
    </xf>
    <xf numFmtId="2" fontId="24" fillId="0" borderId="25" xfId="0" applyNumberFormat="1" applyFont="1" applyFill="1" applyBorder="1" applyAlignment="1">
      <alignment horizontal="right" vertical="center"/>
    </xf>
    <xf numFmtId="2" fontId="24" fillId="0" borderId="34" xfId="0" applyNumberFormat="1" applyFont="1" applyFill="1" applyBorder="1" applyAlignment="1">
      <alignment horizontal="right" vertical="center"/>
    </xf>
    <xf numFmtId="2" fontId="24" fillId="0" borderId="30" xfId="0" applyNumberFormat="1" applyFont="1" applyFill="1" applyBorder="1" applyAlignment="1">
      <alignment horizontal="right" vertical="center"/>
    </xf>
    <xf numFmtId="0" fontId="23" fillId="0" borderId="1" xfId="0" applyNumberFormat="1" applyFont="1" applyFill="1" applyBorder="1" applyAlignment="1">
      <alignment horizontal="right" vertical="center"/>
    </xf>
    <xf numFmtId="2" fontId="23" fillId="0" borderId="25" xfId="0" applyNumberFormat="1" applyFont="1" applyFill="1" applyBorder="1" applyAlignment="1">
      <alignment horizontal="right" vertical="center"/>
    </xf>
    <xf numFmtId="2" fontId="23" fillId="0" borderId="34" xfId="0" applyNumberFormat="1" applyFont="1" applyFill="1" applyBorder="1" applyAlignment="1">
      <alignment horizontal="right" vertical="center"/>
    </xf>
    <xf numFmtId="2" fontId="24" fillId="0" borderId="36" xfId="0" applyNumberFormat="1" applyFont="1" applyFill="1" applyBorder="1" applyAlignment="1">
      <alignment horizontal="right" vertical="center"/>
    </xf>
    <xf numFmtId="2" fontId="24" fillId="0" borderId="37" xfId="0" applyNumberFormat="1" applyFont="1" applyFill="1" applyBorder="1" applyAlignment="1">
      <alignment horizontal="right" vertical="center"/>
    </xf>
    <xf numFmtId="2" fontId="24" fillId="0" borderId="1" xfId="0" applyNumberFormat="1" applyFont="1" applyFill="1" applyBorder="1" applyAlignment="1">
      <alignment horizontal="right" vertical="center"/>
    </xf>
    <xf numFmtId="2" fontId="24" fillId="0" borderId="38" xfId="0" applyNumberFormat="1" applyFont="1" applyFill="1" applyBorder="1" applyAlignment="1">
      <alignment horizontal="right" vertical="center"/>
    </xf>
    <xf numFmtId="2" fontId="23" fillId="0" borderId="1" xfId="0" applyNumberFormat="1" applyFont="1" applyFill="1" applyBorder="1" applyAlignment="1">
      <alignment horizontal="right" vertical="center"/>
    </xf>
    <xf numFmtId="2" fontId="23" fillId="0" borderId="38" xfId="0" applyNumberFormat="1" applyFont="1" applyFill="1" applyBorder="1" applyAlignment="1">
      <alignment horizontal="right" vertical="center"/>
    </xf>
    <xf numFmtId="0" fontId="24" fillId="3" borderId="1" xfId="64" applyFont="1" applyFill="1" applyBorder="1" applyAlignment="1">
      <alignment horizontal="right" vertical="center"/>
    </xf>
    <xf numFmtId="2" fontId="24" fillId="3" borderId="25" xfId="0" applyNumberFormat="1" applyFont="1" applyFill="1" applyBorder="1" applyAlignment="1">
      <alignment horizontal="right" vertical="center"/>
    </xf>
    <xf numFmtId="2" fontId="24" fillId="3" borderId="34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2" fontId="24" fillId="3" borderId="38" xfId="0" applyNumberFormat="1" applyFont="1" applyFill="1" applyBorder="1" applyAlignment="1">
      <alignment horizontal="center" vertical="center"/>
    </xf>
    <xf numFmtId="0" fontId="23" fillId="3" borderId="20" xfId="0" applyFont="1" applyFill="1" applyBorder="1" applyAlignment="1">
      <alignment horizontal="right" vertical="center"/>
    </xf>
    <xf numFmtId="2" fontId="23" fillId="3" borderId="1" xfId="0" applyNumberFormat="1" applyFont="1" applyFill="1" applyBorder="1" applyAlignment="1">
      <alignment horizontal="center" vertical="center"/>
    </xf>
    <xf numFmtId="2" fontId="23" fillId="3" borderId="38" xfId="0" applyNumberFormat="1" applyFont="1" applyFill="1" applyBorder="1" applyAlignment="1">
      <alignment horizontal="center" vertical="center"/>
    </xf>
    <xf numFmtId="0" fontId="23" fillId="3" borderId="1" xfId="64" applyFont="1" applyFill="1" applyBorder="1" applyAlignment="1">
      <alignment horizontal="center" vertical="center"/>
    </xf>
    <xf numFmtId="165" fontId="24" fillId="3" borderId="1" xfId="64" applyNumberFormat="1" applyFont="1" applyFill="1" applyBorder="1" applyAlignment="1">
      <alignment horizontal="center" vertical="center"/>
    </xf>
    <xf numFmtId="165" fontId="23" fillId="3" borderId="1" xfId="0" applyNumberFormat="1" applyFont="1" applyFill="1" applyBorder="1" applyAlignment="1">
      <alignment horizontal="right" vertical="center"/>
    </xf>
    <xf numFmtId="165" fontId="23" fillId="3" borderId="1" xfId="64" applyNumberFormat="1" applyFont="1" applyFill="1" applyBorder="1" applyAlignment="1">
      <alignment horizontal="center" vertical="center"/>
    </xf>
    <xf numFmtId="2" fontId="24" fillId="3" borderId="1" xfId="64" applyNumberFormat="1" applyFont="1" applyFill="1" applyBorder="1" applyAlignment="1">
      <alignment horizontal="right" vertical="center"/>
    </xf>
    <xf numFmtId="2" fontId="24" fillId="3" borderId="1" xfId="64" applyNumberFormat="1" applyFont="1" applyFill="1" applyBorder="1" applyAlignment="1">
      <alignment horizontal="center" vertical="center"/>
    </xf>
    <xf numFmtId="0" fontId="23" fillId="3" borderId="1" xfId="64" applyFont="1" applyFill="1" applyBorder="1" applyAlignment="1">
      <alignment horizontal="right" vertical="center"/>
    </xf>
    <xf numFmtId="2" fontId="23" fillId="3" borderId="1" xfId="64" applyNumberFormat="1" applyFont="1" applyFill="1" applyBorder="1" applyAlignment="1">
      <alignment horizontal="right" vertical="center"/>
    </xf>
    <xf numFmtId="2" fontId="23" fillId="3" borderId="1" xfId="64" applyNumberFormat="1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vertical="center"/>
    </xf>
    <xf numFmtId="2" fontId="24" fillId="0" borderId="38" xfId="0" applyNumberFormat="1" applyFont="1" applyFill="1" applyBorder="1" applyAlignment="1">
      <alignment vertical="center"/>
    </xf>
    <xf numFmtId="2" fontId="24" fillId="0" borderId="20" xfId="0" applyNumberFormat="1" applyFont="1" applyFill="1" applyBorder="1" applyAlignment="1">
      <alignment vertical="center"/>
    </xf>
    <xf numFmtId="0" fontId="24" fillId="0" borderId="39" xfId="0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0" fontId="23" fillId="0" borderId="1" xfId="64" applyFont="1" applyFill="1" applyBorder="1" applyAlignment="1">
      <alignment vertical="center"/>
    </xf>
    <xf numFmtId="2" fontId="23" fillId="0" borderId="38" xfId="0" applyNumberFormat="1" applyFont="1" applyFill="1" applyBorder="1" applyAlignment="1">
      <alignment vertical="center"/>
    </xf>
    <xf numFmtId="0" fontId="23" fillId="0" borderId="8" xfId="64" applyFont="1" applyFill="1" applyBorder="1" applyAlignment="1">
      <alignment vertical="center"/>
    </xf>
    <xf numFmtId="2" fontId="23" fillId="0" borderId="20" xfId="0" applyNumberFormat="1" applyFont="1" applyFill="1" applyBorder="1" applyAlignment="1">
      <alignment vertical="center"/>
    </xf>
    <xf numFmtId="0" fontId="23" fillId="0" borderId="39" xfId="64" applyFont="1" applyFill="1" applyBorder="1" applyAlignment="1">
      <alignment vertical="center"/>
    </xf>
    <xf numFmtId="0" fontId="24" fillId="0" borderId="25" xfId="0" applyFont="1" applyFill="1" applyBorder="1" applyAlignment="1">
      <alignment horizontal="right" vertical="center"/>
    </xf>
    <xf numFmtId="0" fontId="24" fillId="0" borderId="39" xfId="0" applyFont="1" applyFill="1" applyBorder="1" applyAlignment="1">
      <alignment horizontal="right" vertical="center"/>
    </xf>
    <xf numFmtId="0" fontId="24" fillId="0" borderId="39" xfId="64" applyFont="1" applyFill="1" applyBorder="1" applyAlignment="1">
      <alignment horizontal="right" vertical="center"/>
    </xf>
    <xf numFmtId="0" fontId="23" fillId="0" borderId="1" xfId="64" applyFont="1" applyFill="1" applyBorder="1" applyAlignment="1">
      <alignment horizontal="right" vertical="center"/>
    </xf>
    <xf numFmtId="2" fontId="24" fillId="0" borderId="25" xfId="0" applyNumberFormat="1" applyFont="1" applyBorder="1" applyAlignment="1">
      <alignment horizontal="right" vertical="center"/>
    </xf>
    <xf numFmtId="2" fontId="24" fillId="0" borderId="1" xfId="0" applyNumberFormat="1" applyFont="1" applyBorder="1" applyAlignment="1">
      <alignment horizontal="center" vertical="center"/>
    </xf>
    <xf numFmtId="2" fontId="24" fillId="0" borderId="1" xfId="0" applyNumberFormat="1" applyFont="1" applyBorder="1" applyAlignment="1">
      <alignment wrapText="1"/>
    </xf>
    <xf numFmtId="164" fontId="75" fillId="0" borderId="1" xfId="0" applyNumberFormat="1" applyFont="1" applyBorder="1"/>
    <xf numFmtId="164" fontId="75" fillId="0" borderId="1" xfId="0" applyNumberFormat="1" applyFont="1" applyBorder="1" applyAlignment="1">
      <alignment horizontal="right"/>
    </xf>
    <xf numFmtId="0" fontId="24" fillId="0" borderId="1" xfId="64" applyFont="1" applyFill="1" applyBorder="1" applyAlignment="1">
      <alignment horizontal="center" vertical="center"/>
    </xf>
    <xf numFmtId="0" fontId="23" fillId="0" borderId="1" xfId="64" applyFont="1" applyFill="1" applyBorder="1" applyAlignment="1">
      <alignment horizontal="center" vertical="center"/>
    </xf>
    <xf numFmtId="0" fontId="102" fillId="0" borderId="1" xfId="64" applyFont="1" applyFill="1" applyBorder="1" applyAlignment="1">
      <alignment horizontal="center" vertical="center"/>
    </xf>
    <xf numFmtId="0" fontId="76" fillId="0" borderId="1" xfId="64" applyFont="1" applyFill="1" applyBorder="1" applyAlignment="1">
      <alignment horizontal="center" vertical="center"/>
    </xf>
    <xf numFmtId="2" fontId="24" fillId="0" borderId="1" xfId="64" applyNumberFormat="1" applyFont="1" applyFill="1" applyBorder="1"/>
    <xf numFmtId="2" fontId="24" fillId="0" borderId="38" xfId="64" applyNumberFormat="1" applyFont="1" applyFill="1" applyBorder="1"/>
    <xf numFmtId="2" fontId="24" fillId="0" borderId="1" xfId="64" applyNumberFormat="1" applyFont="1" applyFill="1" applyBorder="1" applyAlignment="1">
      <alignment horizontal="center"/>
    </xf>
    <xf numFmtId="2" fontId="24" fillId="0" borderId="38" xfId="64" applyNumberFormat="1" applyFont="1" applyFill="1" applyBorder="1" applyAlignment="1">
      <alignment horizontal="center"/>
    </xf>
    <xf numFmtId="0" fontId="103" fillId="0" borderId="1" xfId="64" applyFont="1" applyFill="1" applyBorder="1" applyAlignment="1">
      <alignment horizontal="right"/>
    </xf>
    <xf numFmtId="0" fontId="103" fillId="0" borderId="1" xfId="64" applyFont="1" applyFill="1" applyBorder="1" applyAlignment="1">
      <alignment horizontal="right" vertical="center"/>
    </xf>
    <xf numFmtId="2" fontId="24" fillId="0" borderId="1" xfId="64" applyNumberFormat="1" applyFont="1" applyBorder="1" applyAlignment="1">
      <alignment vertical="center"/>
    </xf>
    <xf numFmtId="0" fontId="24" fillId="0" borderId="40" xfId="0" applyFont="1" applyFill="1" applyBorder="1" applyAlignment="1">
      <alignment vertical="center"/>
    </xf>
    <xf numFmtId="0" fontId="98" fillId="0" borderId="1" xfId="64" applyFont="1" applyFill="1" applyBorder="1" applyAlignment="1">
      <alignment vertical="center"/>
    </xf>
    <xf numFmtId="0" fontId="24" fillId="0" borderId="25" xfId="0" applyFont="1" applyFill="1" applyBorder="1" applyAlignment="1">
      <alignment horizontal="right" vertical="center" wrapText="1"/>
    </xf>
    <xf numFmtId="0" fontId="98" fillId="0" borderId="1" xfId="64" quotePrefix="1" applyFont="1" applyFill="1" applyBorder="1" applyAlignment="1">
      <alignment horizontal="center" vertical="center"/>
    </xf>
    <xf numFmtId="2" fontId="24" fillId="0" borderId="38" xfId="0" applyNumberFormat="1" applyFont="1" applyFill="1" applyBorder="1" applyAlignment="1">
      <alignment horizontal="center" vertical="center" wrapText="1"/>
    </xf>
    <xf numFmtId="0" fontId="101" fillId="0" borderId="1" xfId="64" quotePrefix="1" applyFont="1" applyFill="1" applyBorder="1" applyAlignment="1">
      <alignment horizontal="center" vertical="center"/>
    </xf>
    <xf numFmtId="0" fontId="24" fillId="0" borderId="1" xfId="64" quotePrefix="1" applyFont="1" applyFill="1" applyBorder="1" applyAlignment="1">
      <alignment horizontal="center" vertical="center"/>
    </xf>
    <xf numFmtId="0" fontId="98" fillId="0" borderId="1" xfId="64" applyFont="1" applyFill="1" applyBorder="1" applyAlignment="1">
      <alignment horizontal="center" vertical="center"/>
    </xf>
    <xf numFmtId="0" fontId="101" fillId="0" borderId="1" xfId="64" applyFont="1" applyFill="1" applyBorder="1" applyAlignment="1">
      <alignment horizontal="center" vertical="center"/>
    </xf>
    <xf numFmtId="0" fontId="75" fillId="3" borderId="1" xfId="64" applyFont="1" applyFill="1" applyBorder="1" applyAlignment="1">
      <alignment horizontal="center" vertical="center"/>
    </xf>
    <xf numFmtId="0" fontId="24" fillId="0" borderId="0" xfId="64" applyFont="1" applyFill="1" applyAlignment="1">
      <alignment horizontal="center"/>
    </xf>
    <xf numFmtId="0" fontId="68" fillId="0" borderId="1" xfId="64" applyFont="1" applyFill="1" applyBorder="1" applyAlignment="1">
      <alignment horizontal="center" vertical="center" wrapText="1"/>
    </xf>
    <xf numFmtId="2" fontId="68" fillId="0" borderId="1" xfId="64" applyNumberFormat="1" applyFont="1" applyFill="1" applyBorder="1" applyAlignment="1">
      <alignment horizontal="center" vertical="center" wrapText="1"/>
    </xf>
    <xf numFmtId="0" fontId="24" fillId="0" borderId="1" xfId="0" quotePrefix="1" applyFont="1" applyFill="1" applyBorder="1" applyAlignment="1">
      <alignment horizontal="right" vertical="center"/>
    </xf>
    <xf numFmtId="2" fontId="23" fillId="0" borderId="1" xfId="0" applyNumberFormat="1" applyFont="1" applyFill="1" applyBorder="1" applyAlignment="1">
      <alignment horizontal="center" vertical="center"/>
    </xf>
    <xf numFmtId="165" fontId="23" fillId="0" borderId="1" xfId="0" applyNumberFormat="1" applyFont="1" applyFill="1" applyBorder="1" applyAlignment="1">
      <alignment horizontal="right"/>
    </xf>
    <xf numFmtId="0" fontId="24" fillId="0" borderId="1" xfId="0" applyNumberFormat="1" applyFont="1" applyFill="1" applyBorder="1" applyAlignment="1">
      <alignment horizontal="right"/>
    </xf>
    <xf numFmtId="0" fontId="23" fillId="0" borderId="1" xfId="0" applyNumberFormat="1" applyFont="1" applyFill="1" applyBorder="1" applyAlignment="1">
      <alignment horizontal="right"/>
    </xf>
    <xf numFmtId="2" fontId="24" fillId="3" borderId="1" xfId="0" applyNumberFormat="1" applyFont="1" applyFill="1" applyBorder="1" applyAlignment="1">
      <alignment horizontal="right" vertical="center" wrapText="1"/>
    </xf>
    <xf numFmtId="0" fontId="24" fillId="0" borderId="4" xfId="0" applyNumberFormat="1" applyFont="1" applyFill="1" applyBorder="1" applyAlignment="1">
      <alignment horizontal="right" vertical="center"/>
    </xf>
    <xf numFmtId="2" fontId="37" fillId="0" borderId="4" xfId="0" applyNumberFormat="1" applyFont="1" applyFill="1" applyBorder="1" applyAlignment="1">
      <alignment horizontal="right" vertical="center"/>
    </xf>
    <xf numFmtId="2" fontId="23" fillId="0" borderId="4" xfId="0" applyNumberFormat="1" applyFont="1" applyFill="1" applyBorder="1" applyAlignment="1">
      <alignment horizontal="right" vertical="center"/>
    </xf>
    <xf numFmtId="0" fontId="24" fillId="0" borderId="1" xfId="0" applyNumberFormat="1" applyFont="1" applyFill="1" applyBorder="1" applyAlignment="1">
      <alignment horizontal="center" vertical="center"/>
    </xf>
    <xf numFmtId="1" fontId="24" fillId="0" borderId="4" xfId="0" applyNumberFormat="1" applyFont="1" applyFill="1" applyBorder="1" applyAlignment="1">
      <alignment horizontal="right" vertical="center"/>
    </xf>
    <xf numFmtId="2" fontId="24" fillId="0" borderId="20" xfId="0" applyNumberFormat="1" applyFont="1" applyFill="1" applyBorder="1" applyAlignment="1">
      <alignment horizontal="right" vertical="center"/>
    </xf>
    <xf numFmtId="2" fontId="23" fillId="0" borderId="20" xfId="0" applyNumberFormat="1" applyFont="1" applyFill="1" applyBorder="1" applyAlignment="1">
      <alignment horizontal="right" vertical="center"/>
    </xf>
    <xf numFmtId="2" fontId="24" fillId="0" borderId="4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75" fillId="3" borderId="1" xfId="0" applyFont="1" applyFill="1" applyBorder="1"/>
    <xf numFmtId="1" fontId="24" fillId="3" borderId="8" xfId="0" applyNumberFormat="1" applyFont="1" applyFill="1" applyBorder="1" applyAlignment="1">
      <alignment horizontal="right" vertical="center" wrapText="1"/>
    </xf>
    <xf numFmtId="0" fontId="24" fillId="0" borderId="6" xfId="0" applyFont="1" applyFill="1" applyBorder="1" applyAlignment="1">
      <alignment horizontal="right"/>
    </xf>
    <xf numFmtId="167" fontId="24" fillId="0" borderId="1" xfId="0" applyNumberFormat="1" applyFont="1" applyFill="1" applyBorder="1" applyAlignment="1">
      <alignment horizontal="right"/>
    </xf>
    <xf numFmtId="167" fontId="24" fillId="0" borderId="1" xfId="0" applyNumberFormat="1" applyFont="1" applyFill="1" applyBorder="1" applyAlignment="1">
      <alignment horizontal="right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75" fillId="0" borderId="1" xfId="0" applyFont="1" applyFill="1" applyBorder="1" applyAlignment="1" applyProtection="1">
      <alignment horizontal="right"/>
      <protection locked="0"/>
    </xf>
    <xf numFmtId="2" fontId="75" fillId="0" borderId="1" xfId="0" applyNumberFormat="1" applyFont="1" applyFill="1" applyBorder="1" applyAlignment="1" applyProtection="1">
      <alignment horizontal="right"/>
    </xf>
    <xf numFmtId="0" fontId="75" fillId="0" borderId="4" xfId="0" applyFont="1" applyFill="1" applyBorder="1" applyAlignment="1" applyProtection="1">
      <alignment horizontal="right"/>
      <protection locked="0"/>
    </xf>
    <xf numFmtId="2" fontId="75" fillId="0" borderId="4" xfId="0" applyNumberFormat="1" applyFont="1" applyFill="1" applyBorder="1" applyAlignment="1" applyProtection="1">
      <alignment horizontal="right"/>
    </xf>
    <xf numFmtId="0" fontId="24" fillId="0" borderId="1" xfId="0" quotePrefix="1" applyFont="1" applyFill="1" applyBorder="1" applyAlignment="1">
      <alignment horizontal="right"/>
    </xf>
    <xf numFmtId="0" fontId="75" fillId="0" borderId="25" xfId="0" applyFont="1" applyFill="1" applyBorder="1" applyAlignment="1">
      <alignment horizontal="right"/>
    </xf>
    <xf numFmtId="0" fontId="24" fillId="0" borderId="1" xfId="0" quotePrefix="1" applyFont="1" applyFill="1" applyBorder="1" applyAlignment="1">
      <alignment horizontal="center"/>
    </xf>
    <xf numFmtId="0" fontId="24" fillId="0" borderId="4" xfId="0" quotePrefix="1" applyFont="1" applyFill="1" applyBorder="1" applyAlignment="1">
      <alignment horizontal="right"/>
    </xf>
    <xf numFmtId="2" fontId="24" fillId="0" borderId="1" xfId="168" applyNumberFormat="1" applyFont="1" applyFill="1" applyBorder="1" applyAlignment="1" applyProtection="1">
      <alignment vertical="center"/>
    </xf>
    <xf numFmtId="2" fontId="24" fillId="0" borderId="5" xfId="168" applyNumberFormat="1" applyFont="1" applyFill="1" applyBorder="1" applyAlignment="1" applyProtection="1">
      <alignment vertical="center"/>
    </xf>
    <xf numFmtId="0" fontId="23" fillId="0" borderId="1" xfId="0" applyFont="1" applyFill="1" applyBorder="1" applyProtection="1"/>
    <xf numFmtId="2" fontId="23" fillId="0" borderId="1" xfId="168" applyNumberFormat="1" applyFont="1" applyFill="1" applyBorder="1" applyAlignment="1" applyProtection="1">
      <alignment vertical="center"/>
    </xf>
    <xf numFmtId="2" fontId="23" fillId="0" borderId="5" xfId="168" applyNumberFormat="1" applyFont="1" applyFill="1" applyBorder="1" applyAlignment="1" applyProtection="1">
      <alignment vertical="center"/>
    </xf>
    <xf numFmtId="0" fontId="24" fillId="0" borderId="1" xfId="0" applyFont="1" applyFill="1" applyBorder="1" applyAlignment="1" applyProtection="1">
      <alignment vertical="top"/>
      <protection locked="0"/>
    </xf>
    <xf numFmtId="2" fontId="24" fillId="0" borderId="1" xfId="168" applyNumberFormat="1" applyFont="1" applyFill="1" applyBorder="1" applyAlignment="1" applyProtection="1">
      <alignment horizontal="right" vertical="center"/>
    </xf>
    <xf numFmtId="2" fontId="24" fillId="0" borderId="1" xfId="168" applyNumberFormat="1" applyFont="1" applyFill="1" applyBorder="1" applyAlignment="1" applyProtection="1">
      <alignment horizontal="center" vertical="center"/>
    </xf>
    <xf numFmtId="2" fontId="23" fillId="0" borderId="1" xfId="168" applyNumberFormat="1" applyFont="1" applyFill="1" applyBorder="1" applyAlignment="1" applyProtection="1">
      <alignment horizontal="right" vertical="center"/>
    </xf>
    <xf numFmtId="2" fontId="23" fillId="0" borderId="1" xfId="168" applyNumberFormat="1" applyFont="1" applyFill="1" applyBorder="1" applyAlignment="1" applyProtection="1">
      <alignment horizontal="center" vertical="center"/>
    </xf>
    <xf numFmtId="2" fontId="24" fillId="0" borderId="1" xfId="0" applyNumberFormat="1" applyFont="1" applyFill="1" applyBorder="1" applyProtection="1">
      <protection locked="0"/>
    </xf>
    <xf numFmtId="1" fontId="24" fillId="0" borderId="1" xfId="0" applyNumberFormat="1" applyFont="1" applyFill="1" applyBorder="1" applyProtection="1">
      <protection locked="0"/>
    </xf>
    <xf numFmtId="0" fontId="24" fillId="0" borderId="4" xfId="0" applyFont="1" applyFill="1" applyBorder="1" applyProtection="1">
      <protection locked="0"/>
    </xf>
    <xf numFmtId="2" fontId="24" fillId="0" borderId="4" xfId="168" applyNumberFormat="1" applyFont="1" applyFill="1" applyBorder="1" applyAlignment="1" applyProtection="1">
      <alignment horizontal="right" vertical="center"/>
    </xf>
    <xf numFmtId="165" fontId="24" fillId="0" borderId="1" xfId="0" applyNumberFormat="1" applyFont="1" applyFill="1" applyBorder="1" applyProtection="1">
      <protection locked="0"/>
    </xf>
    <xf numFmtId="2" fontId="75" fillId="0" borderId="1" xfId="0" applyNumberFormat="1" applyFont="1" applyFill="1" applyBorder="1" applyProtection="1">
      <protection locked="0"/>
    </xf>
    <xf numFmtId="0" fontId="24" fillId="0" borderId="1" xfId="0" applyFont="1" applyFill="1" applyBorder="1" applyProtection="1"/>
    <xf numFmtId="2" fontId="23" fillId="0" borderId="1" xfId="0" applyNumberFormat="1" applyFont="1" applyFill="1" applyBorder="1" applyProtection="1"/>
    <xf numFmtId="1" fontId="24" fillId="0" borderId="1" xfId="168" applyNumberFormat="1" applyFont="1" applyFill="1" applyBorder="1" applyAlignment="1" applyProtection="1">
      <alignment horizontal="right" vertical="center"/>
    </xf>
    <xf numFmtId="2" fontId="24" fillId="0" borderId="7" xfId="168" applyNumberFormat="1" applyFont="1" applyFill="1" applyBorder="1" applyAlignment="1" applyProtection="1">
      <alignment horizontal="right" vertical="center"/>
    </xf>
    <xf numFmtId="165" fontId="24" fillId="0" borderId="1" xfId="168" applyNumberFormat="1" applyFont="1" applyFill="1" applyBorder="1" applyAlignment="1" applyProtection="1">
      <alignment horizontal="right" vertical="center"/>
    </xf>
    <xf numFmtId="2" fontId="75" fillId="3" borderId="1" xfId="0" applyNumberFormat="1" applyFont="1" applyFill="1" applyBorder="1" applyProtection="1">
      <protection locked="0"/>
    </xf>
    <xf numFmtId="2" fontId="24" fillId="3" borderId="1" xfId="168" applyNumberFormat="1" applyFont="1" applyFill="1" applyBorder="1" applyAlignment="1" applyProtection="1">
      <alignment horizontal="right" vertical="center"/>
    </xf>
    <xf numFmtId="2" fontId="24" fillId="3" borderId="1" xfId="0" applyNumberFormat="1" applyFont="1" applyFill="1" applyBorder="1" applyProtection="1">
      <protection locked="0"/>
    </xf>
    <xf numFmtId="0" fontId="24" fillId="0" borderId="1" xfId="0" applyFont="1" applyFill="1" applyBorder="1" applyAlignment="1" applyProtection="1">
      <alignment vertical="center"/>
      <protection locked="0"/>
    </xf>
    <xf numFmtId="2" fontId="24" fillId="0" borderId="5" xfId="168" applyNumberFormat="1" applyFont="1" applyFill="1" applyBorder="1" applyAlignment="1" applyProtection="1">
      <alignment horizontal="center" vertical="center"/>
    </xf>
    <xf numFmtId="0" fontId="24" fillId="3" borderId="1" xfId="0" applyFont="1" applyFill="1" applyBorder="1" applyAlignment="1" applyProtection="1">
      <alignment vertical="center"/>
      <protection locked="0"/>
    </xf>
    <xf numFmtId="0" fontId="24" fillId="0" borderId="4" xfId="0" applyFont="1" applyFill="1" applyBorder="1" applyAlignment="1" applyProtection="1">
      <alignment vertical="center"/>
      <protection locked="0"/>
    </xf>
    <xf numFmtId="2" fontId="24" fillId="0" borderId="4" xfId="168" applyNumberFormat="1" applyFont="1" applyFill="1" applyBorder="1" applyAlignment="1" applyProtection="1">
      <alignment horizontal="center" vertical="center"/>
    </xf>
    <xf numFmtId="2" fontId="24" fillId="0" borderId="7" xfId="168" applyNumberFormat="1" applyFont="1" applyFill="1" applyBorder="1" applyAlignment="1" applyProtection="1">
      <alignment horizontal="center" vertical="center"/>
    </xf>
    <xf numFmtId="1" fontId="24" fillId="0" borderId="1" xfId="0" applyNumberFormat="1" applyFont="1" applyFill="1" applyBorder="1" applyAlignment="1" applyProtection="1">
      <alignment vertical="center"/>
      <protection locked="0"/>
    </xf>
    <xf numFmtId="1" fontId="24" fillId="0" borderId="1" xfId="168" applyNumberFormat="1" applyFont="1" applyFill="1" applyBorder="1" applyAlignment="1" applyProtection="1">
      <alignment vertical="center"/>
    </xf>
    <xf numFmtId="1" fontId="24" fillId="0" borderId="4" xfId="0" applyNumberFormat="1" applyFont="1" applyFill="1" applyBorder="1" applyAlignment="1" applyProtection="1">
      <alignment vertical="center"/>
      <protection locked="0"/>
    </xf>
    <xf numFmtId="1" fontId="24" fillId="0" borderId="4" xfId="168" applyNumberFormat="1" applyFont="1" applyFill="1" applyBorder="1" applyAlignment="1" applyProtection="1">
      <alignment vertical="center"/>
    </xf>
    <xf numFmtId="2" fontId="24" fillId="0" borderId="1" xfId="0" applyNumberFormat="1" applyFont="1" applyFill="1" applyBorder="1" applyAlignment="1" applyProtection="1">
      <protection locked="0"/>
    </xf>
    <xf numFmtId="2" fontId="24" fillId="0" borderId="1" xfId="0" applyNumberFormat="1" applyFont="1" applyFill="1" applyBorder="1" applyAlignment="1" applyProtection="1"/>
    <xf numFmtId="2" fontId="24" fillId="0" borderId="5" xfId="0" applyNumberFormat="1" applyFont="1" applyFill="1" applyBorder="1" applyAlignment="1" applyProtection="1"/>
    <xf numFmtId="0" fontId="24" fillId="3" borderId="1" xfId="0" applyFont="1" applyFill="1" applyBorder="1" applyAlignment="1" applyProtection="1">
      <alignment horizontal="center" vertical="center"/>
      <protection locked="0"/>
    </xf>
    <xf numFmtId="0" fontId="24" fillId="3" borderId="1" xfId="0" applyFont="1" applyFill="1" applyBorder="1" applyAlignment="1" applyProtection="1">
      <alignment horizontal="center"/>
      <protection locked="0"/>
    </xf>
    <xf numFmtId="0" fontId="10" fillId="3" borderId="2" xfId="0" applyFont="1" applyFill="1" applyBorder="1" applyAlignment="1" applyProtection="1">
      <alignment horizontal="left" vertical="top" wrapText="1"/>
    </xf>
    <xf numFmtId="2" fontId="24" fillId="3" borderId="1" xfId="0" applyNumberFormat="1" applyFont="1" applyFill="1" applyBorder="1" applyAlignment="1" applyProtection="1">
      <alignment vertical="center"/>
      <protection locked="0"/>
    </xf>
    <xf numFmtId="0" fontId="24" fillId="3" borderId="1" xfId="0" applyFont="1" applyFill="1" applyBorder="1" applyAlignment="1" applyProtection="1">
      <alignment horizontal="right" vertical="center"/>
      <protection locked="0"/>
    </xf>
    <xf numFmtId="165" fontId="24" fillId="3" borderId="1" xfId="0" applyNumberFormat="1" applyFont="1" applyFill="1" applyBorder="1" applyAlignment="1" applyProtection="1">
      <alignment horizontal="right" vertical="center"/>
      <protection locked="0"/>
    </xf>
    <xf numFmtId="0" fontId="75" fillId="0" borderId="1" xfId="0" applyFont="1" applyFill="1" applyBorder="1" applyProtection="1">
      <protection locked="0"/>
    </xf>
    <xf numFmtId="1" fontId="24" fillId="0" borderId="4" xfId="168" applyNumberFormat="1" applyFont="1" applyFill="1" applyBorder="1" applyAlignment="1" applyProtection="1">
      <alignment horizontal="right" vertical="center"/>
    </xf>
    <xf numFmtId="164" fontId="24" fillId="10" borderId="1" xfId="199" applyFont="1" applyFill="1" applyBorder="1" applyProtection="1">
      <protection locked="0"/>
    </xf>
    <xf numFmtId="4" fontId="24" fillId="0" borderId="1" xfId="0" applyNumberFormat="1" applyFont="1" applyFill="1" applyBorder="1" applyProtection="1">
      <protection locked="0"/>
    </xf>
    <xf numFmtId="165" fontId="78" fillId="0" borderId="1" xfId="66" applyNumberFormat="1" applyFont="1" applyBorder="1" applyAlignment="1">
      <alignment horizontal="right"/>
    </xf>
    <xf numFmtId="165" fontId="78" fillId="0" borderId="1" xfId="66" applyNumberFormat="1" applyFont="1" applyFill="1" applyBorder="1" applyAlignment="1">
      <alignment horizontal="right"/>
    </xf>
    <xf numFmtId="165" fontId="78" fillId="0" borderId="1" xfId="66" applyNumberFormat="1" applyFont="1" applyBorder="1" applyAlignment="1">
      <alignment horizontal="center"/>
    </xf>
    <xf numFmtId="165" fontId="29" fillId="0" borderId="1" xfId="66" applyNumberFormat="1" applyFont="1" applyBorder="1" applyAlignment="1">
      <alignment horizontal="center"/>
    </xf>
    <xf numFmtId="165" fontId="29" fillId="0" borderId="1" xfId="66" applyNumberFormat="1" applyFont="1" applyBorder="1" applyAlignment="1">
      <alignment horizontal="right"/>
    </xf>
    <xf numFmtId="165" fontId="29" fillId="0" borderId="1" xfId="66" applyNumberFormat="1" applyFont="1" applyFill="1" applyBorder="1" applyAlignment="1">
      <alignment horizontal="right"/>
    </xf>
    <xf numFmtId="0" fontId="75" fillId="0" borderId="1" xfId="0" applyFont="1" applyFill="1" applyBorder="1" applyAlignment="1">
      <alignment vertical="center"/>
    </xf>
    <xf numFmtId="0" fontId="23" fillId="0" borderId="20" xfId="0" applyFont="1" applyFill="1" applyBorder="1" applyAlignment="1">
      <alignment vertical="center"/>
    </xf>
    <xf numFmtId="0" fontId="22" fillId="0" borderId="1" xfId="0" applyFont="1" applyFill="1" applyBorder="1"/>
    <xf numFmtId="2" fontId="28" fillId="0" borderId="1" xfId="0" applyNumberFormat="1" applyFont="1" applyFill="1" applyBorder="1" applyAlignment="1">
      <alignment vertical="center"/>
    </xf>
    <xf numFmtId="166" fontId="19" fillId="0" borderId="1" xfId="0" applyNumberFormat="1" applyFont="1" applyFill="1" applyBorder="1" applyAlignment="1">
      <alignment horizontal="right" vertical="center"/>
    </xf>
    <xf numFmtId="0" fontId="24" fillId="0" borderId="1" xfId="0" applyNumberFormat="1" applyFont="1" applyFill="1" applyBorder="1" applyAlignment="1">
      <alignment horizontal="right" vertical="center" wrapText="1"/>
    </xf>
    <xf numFmtId="166" fontId="75" fillId="0" borderId="1" xfId="0" applyNumberFormat="1" applyFont="1" applyFill="1" applyBorder="1" applyAlignment="1">
      <alignment horizontal="right" vertical="center"/>
    </xf>
    <xf numFmtId="166" fontId="24" fillId="0" borderId="1" xfId="0" applyNumberFormat="1" applyFont="1" applyFill="1" applyBorder="1" applyAlignment="1">
      <alignment horizontal="right" vertical="center"/>
    </xf>
    <xf numFmtId="2" fontId="24" fillId="0" borderId="1" xfId="69" applyNumberFormat="1" applyFont="1" applyBorder="1" applyAlignment="1">
      <alignment horizontal="center"/>
    </xf>
    <xf numFmtId="0" fontId="24" fillId="0" borderId="6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right" vertical="center"/>
    </xf>
    <xf numFmtId="165" fontId="24" fillId="0" borderId="32" xfId="0" applyNumberFormat="1" applyFont="1" applyBorder="1" applyAlignment="1">
      <alignment horizontal="center" vertical="center" wrapText="1"/>
    </xf>
    <xf numFmtId="0" fontId="24" fillId="0" borderId="1" xfId="14" applyFont="1" applyFill="1" applyBorder="1"/>
    <xf numFmtId="1" fontId="24" fillId="0" borderId="1" xfId="14" applyNumberFormat="1" applyFont="1" applyFill="1" applyBorder="1" applyAlignment="1">
      <alignment vertical="center"/>
    </xf>
    <xf numFmtId="165" fontId="24" fillId="0" borderId="1" xfId="14" applyNumberFormat="1" applyFont="1" applyFill="1" applyBorder="1" applyAlignment="1">
      <alignment vertical="center"/>
    </xf>
    <xf numFmtId="0" fontId="22" fillId="0" borderId="1" xfId="14" applyFont="1" applyFill="1" applyBorder="1"/>
    <xf numFmtId="0" fontId="75" fillId="0" borderId="1" xfId="14" applyFont="1" applyFill="1" applyBorder="1" applyAlignment="1">
      <alignment vertical="center"/>
    </xf>
    <xf numFmtId="1" fontId="24" fillId="0" borderId="1" xfId="14" applyNumberFormat="1" applyFont="1" applyFill="1" applyBorder="1" applyAlignment="1">
      <alignment horizontal="right" vertical="center"/>
    </xf>
    <xf numFmtId="2" fontId="24" fillId="0" borderId="1" xfId="14" applyNumberFormat="1" applyFont="1" applyFill="1" applyBorder="1" applyAlignment="1">
      <alignment vertical="center"/>
    </xf>
    <xf numFmtId="0" fontId="24" fillId="0" borderId="1" xfId="14" applyFont="1" applyFill="1" applyBorder="1" applyAlignment="1">
      <alignment vertical="center"/>
    </xf>
    <xf numFmtId="166" fontId="26" fillId="0" borderId="1" xfId="432" applyNumberFormat="1" applyFont="1" applyFill="1" applyBorder="1" applyAlignment="1">
      <alignment horizontal="right" vertical="center"/>
    </xf>
    <xf numFmtId="2" fontId="24" fillId="0" borderId="1" xfId="69" applyNumberFormat="1" applyFont="1" applyBorder="1"/>
    <xf numFmtId="0" fontId="24" fillId="0" borderId="1" xfId="64" applyFont="1" applyFill="1" applyBorder="1" applyAlignment="1">
      <alignment vertical="center"/>
    </xf>
    <xf numFmtId="0" fontId="24" fillId="0" borderId="1" xfId="64" applyFont="1" applyFill="1" applyBorder="1" applyAlignment="1">
      <alignment horizontal="center" vertical="center" wrapText="1"/>
    </xf>
    <xf numFmtId="0" fontId="24" fillId="0" borderId="1" xfId="64" applyFont="1" applyFill="1" applyBorder="1" applyAlignment="1">
      <alignment vertical="center" wrapText="1"/>
    </xf>
    <xf numFmtId="0" fontId="24" fillId="0" borderId="6" xfId="64" applyFont="1" applyFill="1" applyBorder="1" applyAlignment="1">
      <alignment horizontal="center" vertical="center" wrapText="1"/>
    </xf>
    <xf numFmtId="0" fontId="24" fillId="0" borderId="35" xfId="64" applyFont="1" applyFill="1" applyBorder="1" applyAlignment="1">
      <alignment horizontal="center" vertical="center" wrapText="1"/>
    </xf>
    <xf numFmtId="2" fontId="77" fillId="0" borderId="1" xfId="64" quotePrefix="1" applyNumberFormat="1" applyFont="1" applyFill="1" applyBorder="1" applyAlignment="1">
      <alignment horizontal="right"/>
    </xf>
    <xf numFmtId="2" fontId="75" fillId="0" borderId="1" xfId="64" quotePrefix="1" applyNumberFormat="1" applyFont="1" applyFill="1" applyBorder="1" applyAlignment="1">
      <alignment horizontal="right"/>
    </xf>
    <xf numFmtId="2" fontId="75" fillId="0" borderId="1" xfId="64" applyNumberFormat="1" applyFont="1" applyFill="1" applyBorder="1" applyAlignment="1">
      <alignment horizontal="right"/>
    </xf>
    <xf numFmtId="2" fontId="24" fillId="0" borderId="1" xfId="64" quotePrefix="1" applyNumberFormat="1" applyFont="1" applyFill="1" applyBorder="1" applyAlignment="1">
      <alignment horizontal="center"/>
    </xf>
    <xf numFmtId="166" fontId="24" fillId="0" borderId="1" xfId="432" applyNumberFormat="1" applyFont="1" applyFill="1" applyBorder="1" applyAlignment="1">
      <alignment horizontal="right" vertical="center"/>
    </xf>
    <xf numFmtId="2" fontId="24" fillId="0" borderId="1" xfId="64" quotePrefix="1" applyNumberFormat="1" applyFont="1" applyFill="1" applyBorder="1" applyAlignment="1">
      <alignment horizontal="right"/>
    </xf>
    <xf numFmtId="0" fontId="24" fillId="0" borderId="1" xfId="432" applyNumberFormat="1" applyFont="1" applyFill="1" applyBorder="1" applyAlignment="1">
      <alignment horizontal="right" vertical="center"/>
    </xf>
    <xf numFmtId="0" fontId="26" fillId="0" borderId="1" xfId="432" applyNumberFormat="1" applyFont="1" applyFill="1" applyBorder="1" applyAlignment="1">
      <alignment horizontal="right" vertical="center"/>
    </xf>
    <xf numFmtId="0" fontId="75" fillId="0" borderId="1" xfId="432" applyNumberFormat="1" applyFont="1" applyFill="1" applyBorder="1" applyAlignment="1">
      <alignment horizontal="right" vertical="center"/>
    </xf>
    <xf numFmtId="0" fontId="24" fillId="0" borderId="1" xfId="14" applyFont="1" applyFill="1" applyBorder="1" applyAlignment="1">
      <alignment vertical="center" wrapText="1"/>
    </xf>
    <xf numFmtId="0" fontId="23" fillId="0" borderId="1" xfId="14" applyFont="1" applyFill="1" applyBorder="1" applyAlignment="1">
      <alignment horizontal="right" vertical="center"/>
    </xf>
    <xf numFmtId="0" fontId="24" fillId="0" borderId="1" xfId="14" applyFont="1" applyFill="1" applyBorder="1" applyAlignment="1">
      <alignment horizontal="right" vertical="center"/>
    </xf>
    <xf numFmtId="0" fontId="24" fillId="0" borderId="1" xfId="14" applyFont="1" applyFill="1" applyBorder="1" applyAlignment="1">
      <alignment horizontal="right" vertical="center" wrapText="1"/>
    </xf>
    <xf numFmtId="0" fontId="35" fillId="0" borderId="1" xfId="14" applyFont="1" applyFill="1" applyBorder="1" applyAlignment="1">
      <alignment vertical="center"/>
    </xf>
    <xf numFmtId="0" fontId="36" fillId="0" borderId="1" xfId="14" applyFont="1" applyFill="1" applyBorder="1" applyAlignment="1">
      <alignment vertical="center"/>
    </xf>
    <xf numFmtId="0" fontId="35" fillId="0" borderId="1" xfId="14" applyFont="1" applyFill="1" applyBorder="1" applyAlignment="1">
      <alignment horizontal="right" vertical="center" wrapText="1"/>
    </xf>
    <xf numFmtId="0" fontId="76" fillId="0" borderId="1" xfId="90" applyFont="1" applyBorder="1" applyAlignment="1">
      <alignment horizontal="right"/>
    </xf>
    <xf numFmtId="0" fontId="76" fillId="0" borderId="4" xfId="90" applyFont="1" applyBorder="1" applyAlignment="1">
      <alignment horizontal="right"/>
    </xf>
    <xf numFmtId="0" fontId="24" fillId="0" borderId="1" xfId="90" applyFont="1" applyBorder="1" applyAlignment="1"/>
    <xf numFmtId="0" fontId="24" fillId="0" borderId="1" xfId="90" applyFont="1" applyFill="1" applyBorder="1" applyAlignment="1"/>
    <xf numFmtId="0" fontId="24" fillId="3" borderId="1" xfId="90" applyFont="1" applyFill="1" applyBorder="1" applyAlignment="1"/>
    <xf numFmtId="0" fontId="76" fillId="0" borderId="1" xfId="0" applyFont="1" applyFill="1" applyBorder="1" applyAlignment="1">
      <alignment vertical="center"/>
    </xf>
    <xf numFmtId="0" fontId="121" fillId="0" borderId="1" xfId="0" applyFont="1" applyFill="1" applyBorder="1" applyAlignment="1">
      <alignment vertical="center"/>
    </xf>
    <xf numFmtId="1" fontId="76" fillId="0" borderId="1" xfId="0" applyNumberFormat="1" applyFont="1" applyFill="1" applyBorder="1" applyAlignment="1">
      <alignment vertical="center"/>
    </xf>
    <xf numFmtId="0" fontId="122" fillId="0" borderId="1" xfId="0" applyFont="1" applyFill="1" applyBorder="1" applyAlignment="1">
      <alignment vertical="center"/>
    </xf>
    <xf numFmtId="165" fontId="122" fillId="0" borderId="1" xfId="0" applyNumberFormat="1" applyFont="1" applyBorder="1" applyAlignment="1">
      <alignment horizontal="center"/>
    </xf>
    <xf numFmtId="0" fontId="122" fillId="0" borderId="1" xfId="0" applyFont="1" applyFill="1" applyBorder="1"/>
    <xf numFmtId="165" fontId="122" fillId="0" borderId="1" xfId="0" applyNumberFormat="1" applyFont="1" applyFill="1" applyBorder="1" applyAlignment="1">
      <alignment horizontal="center"/>
    </xf>
    <xf numFmtId="0" fontId="24" fillId="3" borderId="1" xfId="90" applyFont="1" applyFill="1" applyBorder="1" applyAlignment="1">
      <alignment horizontal="right" vertical="center"/>
    </xf>
    <xf numFmtId="2" fontId="24" fillId="0" borderId="7" xfId="0" applyNumberFormat="1" applyFont="1" applyBorder="1" applyAlignment="1">
      <alignment horizontal="center"/>
    </xf>
    <xf numFmtId="165" fontId="122" fillId="0" borderId="5" xfId="0" applyNumberFormat="1" applyFont="1" applyBorder="1" applyAlignment="1">
      <alignment horizontal="center"/>
    </xf>
    <xf numFmtId="0" fontId="122" fillId="0" borderId="1" xfId="0" applyFont="1" applyFill="1" applyBorder="1" applyProtection="1"/>
    <xf numFmtId="2" fontId="122" fillId="0" borderId="1" xfId="168" applyNumberFormat="1" applyFont="1" applyFill="1" applyBorder="1" applyAlignment="1" applyProtection="1">
      <alignment vertical="center"/>
    </xf>
    <xf numFmtId="1" fontId="122" fillId="0" borderId="1" xfId="0" applyNumberFormat="1" applyFont="1" applyBorder="1" applyAlignment="1">
      <alignment horizontal="right" vertical="center"/>
    </xf>
    <xf numFmtId="2" fontId="122" fillId="0" borderId="1" xfId="0" applyNumberFormat="1" applyFont="1" applyBorder="1" applyAlignment="1">
      <alignment horizontal="center"/>
    </xf>
    <xf numFmtId="2" fontId="122" fillId="0" borderId="5" xfId="0" applyNumberFormat="1" applyFont="1" applyBorder="1" applyAlignment="1">
      <alignment horizontal="center"/>
    </xf>
    <xf numFmtId="1" fontId="123" fillId="0" borderId="1" xfId="0" applyNumberFormat="1" applyFont="1" applyBorder="1" applyAlignment="1">
      <alignment horizontal="right" vertical="center"/>
    </xf>
    <xf numFmtId="2" fontId="23" fillId="3" borderId="1" xfId="0" applyNumberFormat="1" applyFont="1" applyFill="1" applyBorder="1" applyAlignment="1">
      <alignment horizontal="center"/>
    </xf>
    <xf numFmtId="2" fontId="23" fillId="3" borderId="5" xfId="0" applyNumberFormat="1" applyFont="1" applyFill="1" applyBorder="1" applyAlignment="1">
      <alignment horizontal="center"/>
    </xf>
    <xf numFmtId="2" fontId="23" fillId="3" borderId="5" xfId="0" applyNumberFormat="1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horizontal="center"/>
    </xf>
    <xf numFmtId="1" fontId="122" fillId="3" borderId="1" xfId="0" applyNumberFormat="1" applyFont="1" applyFill="1" applyBorder="1" applyAlignment="1">
      <alignment horizontal="right"/>
    </xf>
    <xf numFmtId="2" fontId="122" fillId="3" borderId="1" xfId="0" applyNumberFormat="1" applyFont="1" applyFill="1" applyBorder="1" applyAlignment="1">
      <alignment horizontal="center"/>
    </xf>
    <xf numFmtId="2" fontId="122" fillId="0" borderId="1" xfId="168" applyNumberFormat="1" applyFont="1" applyFill="1" applyBorder="1" applyAlignment="1" applyProtection="1">
      <alignment horizontal="right" vertical="center"/>
    </xf>
    <xf numFmtId="165" fontId="122" fillId="0" borderId="1" xfId="168" applyNumberFormat="1" applyFont="1" applyFill="1" applyBorder="1" applyAlignment="1" applyProtection="1">
      <alignment horizontal="right" vertical="center"/>
    </xf>
    <xf numFmtId="0" fontId="123" fillId="0" borderId="1" xfId="0" applyFont="1" applyFill="1" applyBorder="1" applyProtection="1">
      <protection locked="0"/>
    </xf>
    <xf numFmtId="2" fontId="24" fillId="0" borderId="4" xfId="168" applyNumberFormat="1" applyFont="1" applyFill="1" applyBorder="1" applyAlignment="1" applyProtection="1">
      <alignment vertical="center"/>
    </xf>
    <xf numFmtId="2" fontId="24" fillId="0" borderId="7" xfId="168" applyNumberFormat="1" applyFont="1" applyFill="1" applyBorder="1" applyAlignment="1" applyProtection="1">
      <alignment vertical="center"/>
    </xf>
    <xf numFmtId="1" fontId="24" fillId="0" borderId="1" xfId="0" applyNumberFormat="1" applyFont="1" applyFill="1" applyBorder="1" applyAlignment="1" applyProtection="1">
      <alignment vertical="center"/>
    </xf>
    <xf numFmtId="0" fontId="24" fillId="0" borderId="1" xfId="0" applyFont="1" applyFill="1" applyBorder="1" applyAlignment="1" applyProtection="1">
      <alignment vertical="center"/>
    </xf>
    <xf numFmtId="0" fontId="24" fillId="0" borderId="4" xfId="0" applyFont="1" applyFill="1" applyBorder="1" applyAlignment="1" applyProtection="1">
      <alignment vertical="center"/>
    </xf>
    <xf numFmtId="2" fontId="75" fillId="0" borderId="1" xfId="168" applyNumberFormat="1" applyFont="1" applyFill="1" applyBorder="1" applyAlignment="1" applyProtection="1">
      <alignment horizontal="right" vertical="center"/>
    </xf>
    <xf numFmtId="165" fontId="122" fillId="0" borderId="1" xfId="199" applyNumberFormat="1" applyFont="1" applyFill="1" applyBorder="1"/>
    <xf numFmtId="2" fontId="24" fillId="0" borderId="1" xfId="432" applyNumberFormat="1" applyFont="1" applyFill="1" applyBorder="1"/>
    <xf numFmtId="0" fontId="24" fillId="0" borderId="1" xfId="432" applyNumberFormat="1" applyFont="1" applyFill="1" applyBorder="1" applyAlignment="1">
      <alignment horizontal="center" vertical="top" wrapText="1"/>
    </xf>
    <xf numFmtId="2" fontId="24" fillId="0" borderId="14" xfId="0" applyNumberFormat="1" applyFont="1" applyFill="1" applyBorder="1" applyAlignment="1">
      <alignment horizontal="center" vertical="top" wrapText="1"/>
    </xf>
    <xf numFmtId="165" fontId="24" fillId="0" borderId="1" xfId="432" applyNumberFormat="1" applyFont="1" applyFill="1" applyBorder="1"/>
    <xf numFmtId="165" fontId="23" fillId="0" borderId="1" xfId="432" applyNumberFormat="1" applyFont="1" applyFill="1" applyBorder="1"/>
    <xf numFmtId="1" fontId="122" fillId="0" borderId="1" xfId="0" applyNumberFormat="1" applyFont="1" applyFill="1" applyBorder="1"/>
    <xf numFmtId="164" fontId="23" fillId="0" borderId="1" xfId="199" applyNumberFormat="1" applyFont="1" applyFill="1" applyBorder="1"/>
    <xf numFmtId="2" fontId="24" fillId="0" borderId="5" xfId="0" applyNumberFormat="1" applyFont="1" applyFill="1" applyBorder="1" applyAlignment="1">
      <alignment horizontal="center"/>
    </xf>
    <xf numFmtId="2" fontId="24" fillId="3" borderId="4" xfId="0" applyNumberFormat="1" applyFont="1" applyFill="1" applyBorder="1" applyAlignment="1">
      <alignment horizontal="center"/>
    </xf>
    <xf numFmtId="2" fontId="24" fillId="3" borderId="7" xfId="0" applyNumberFormat="1" applyFont="1" applyFill="1" applyBorder="1" applyAlignment="1">
      <alignment horizontal="center"/>
    </xf>
    <xf numFmtId="1" fontId="124" fillId="0" borderId="1" xfId="0" applyNumberFormat="1" applyFont="1" applyBorder="1"/>
    <xf numFmtId="165" fontId="122" fillId="0" borderId="1" xfId="64" applyNumberFormat="1" applyFont="1" applyBorder="1" applyAlignment="1">
      <alignment horizontal="center"/>
    </xf>
    <xf numFmtId="164" fontId="24" fillId="0" borderId="1" xfId="90" applyNumberFormat="1" applyFont="1" applyBorder="1" applyAlignment="1">
      <alignment horizontal="right"/>
    </xf>
    <xf numFmtId="164" fontId="37" fillId="0" borderId="1" xfId="432" applyFont="1" applyFill="1" applyBorder="1" applyAlignment="1">
      <alignment horizontal="center" wrapText="1"/>
    </xf>
    <xf numFmtId="2" fontId="37" fillId="0" borderId="1" xfId="0" applyNumberFormat="1" applyFont="1" applyFill="1" applyBorder="1" applyAlignment="1">
      <alignment horizontal="center"/>
    </xf>
    <xf numFmtId="2" fontId="37" fillId="0" borderId="1" xfId="0" applyNumberFormat="1" applyFont="1" applyFill="1" applyBorder="1" applyAlignment="1">
      <alignment horizontal="center" vertical="top" wrapText="1"/>
    </xf>
    <xf numFmtId="2" fontId="37" fillId="0" borderId="1" xfId="0" applyNumberFormat="1" applyFont="1" applyFill="1" applyBorder="1" applyAlignment="1">
      <alignment vertical="center"/>
    </xf>
    <xf numFmtId="0" fontId="122" fillId="0" borderId="1" xfId="0" applyFont="1" applyBorder="1" applyAlignment="1">
      <alignment horizontal="right" vertical="center"/>
    </xf>
    <xf numFmtId="0" fontId="123" fillId="0" borderId="1" xfId="0" applyFont="1" applyBorder="1" applyAlignment="1">
      <alignment horizontal="right" vertical="center"/>
    </xf>
    <xf numFmtId="2" fontId="24" fillId="0" borderId="4" xfId="0" applyNumberFormat="1" applyFont="1" applyBorder="1" applyAlignment="1">
      <alignment horizontal="center" vertical="center"/>
    </xf>
    <xf numFmtId="2" fontId="24" fillId="0" borderId="7" xfId="0" applyNumberFormat="1" applyFont="1" applyBorder="1" applyAlignment="1">
      <alignment horizontal="center" vertical="center"/>
    </xf>
    <xf numFmtId="166" fontId="24" fillId="0" borderId="1" xfId="90" applyNumberFormat="1" applyFont="1" applyBorder="1" applyAlignment="1">
      <alignment horizontal="center"/>
    </xf>
    <xf numFmtId="2" fontId="23" fillId="0" borderId="5" xfId="0" applyNumberFormat="1" applyFont="1" applyFill="1" applyBorder="1" applyAlignment="1">
      <alignment horizontal="center"/>
    </xf>
    <xf numFmtId="0" fontId="24" fillId="0" borderId="39" xfId="64" applyFont="1" applyFill="1" applyBorder="1" applyAlignment="1">
      <alignment horizontal="center" vertical="center"/>
    </xf>
    <xf numFmtId="2" fontId="122" fillId="0" borderId="1" xfId="0" applyNumberFormat="1" applyFont="1" applyFill="1" applyBorder="1" applyAlignment="1">
      <alignment horizontal="center"/>
    </xf>
    <xf numFmtId="2" fontId="122" fillId="0" borderId="5" xfId="0" applyNumberFormat="1" applyFont="1" applyFill="1" applyBorder="1" applyAlignment="1">
      <alignment horizontal="center"/>
    </xf>
    <xf numFmtId="2" fontId="23" fillId="0" borderId="4" xfId="0" applyNumberFormat="1" applyFont="1" applyFill="1" applyBorder="1" applyAlignment="1">
      <alignment horizontal="center"/>
    </xf>
    <xf numFmtId="2" fontId="23" fillId="0" borderId="7" xfId="0" applyNumberFormat="1" applyFont="1" applyFill="1" applyBorder="1" applyAlignment="1">
      <alignment horizontal="center"/>
    </xf>
    <xf numFmtId="2" fontId="24" fillId="0" borderId="7" xfId="0" applyNumberFormat="1" applyFont="1" applyFill="1" applyBorder="1" applyAlignment="1">
      <alignment horizontal="center"/>
    </xf>
    <xf numFmtId="2" fontId="23" fillId="0" borderId="7" xfId="64" applyNumberFormat="1" applyFont="1" applyBorder="1" applyAlignment="1">
      <alignment horizontal="center" vertical="center" wrapText="1"/>
    </xf>
    <xf numFmtId="0" fontId="16" fillId="0" borderId="22" xfId="0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top" wrapText="1"/>
    </xf>
    <xf numFmtId="0" fontId="24" fillId="0" borderId="6" xfId="0" applyFont="1" applyBorder="1" applyAlignment="1">
      <alignment horizontal="right" vertical="center" wrapText="1"/>
    </xf>
    <xf numFmtId="0" fontId="15" fillId="33" borderId="0" xfId="0" applyFont="1" applyFill="1"/>
    <xf numFmtId="0" fontId="0" fillId="33" borderId="0" xfId="0" applyFill="1"/>
    <xf numFmtId="165" fontId="24" fillId="0" borderId="5" xfId="0" applyNumberFormat="1" applyFont="1" applyFill="1" applyBorder="1" applyAlignment="1">
      <alignment horizontal="center" vertical="top" wrapText="1"/>
    </xf>
    <xf numFmtId="3" fontId="125" fillId="0" borderId="0" xfId="0" applyNumberFormat="1" applyFont="1"/>
    <xf numFmtId="2" fontId="23" fillId="3" borderId="1" xfId="66" applyNumberFormat="1" applyFont="1" applyFill="1" applyBorder="1" applyAlignment="1">
      <alignment vertical="center"/>
    </xf>
    <xf numFmtId="3" fontId="126" fillId="0" borderId="0" xfId="0" applyNumberFormat="1" applyFont="1"/>
    <xf numFmtId="1" fontId="24" fillId="0" borderId="1" xfId="0" applyNumberFormat="1" applyFont="1" applyFill="1" applyBorder="1" applyAlignment="1">
      <alignment horizontal="center"/>
    </xf>
    <xf numFmtId="2" fontId="24" fillId="0" borderId="8" xfId="0" applyNumberFormat="1" applyFont="1" applyBorder="1" applyAlignment="1">
      <alignment horizontal="center" vertical="center"/>
    </xf>
    <xf numFmtId="2" fontId="24" fillId="0" borderId="31" xfId="0" applyNumberFormat="1" applyFont="1" applyBorder="1" applyAlignment="1">
      <alignment vertical="center"/>
    </xf>
    <xf numFmtId="2" fontId="24" fillId="0" borderId="25" xfId="0" applyNumberFormat="1" applyFont="1" applyBorder="1" applyAlignment="1">
      <alignment vertical="center"/>
    </xf>
    <xf numFmtId="2" fontId="24" fillId="0" borderId="8" xfId="0" applyNumberFormat="1" applyFont="1" applyBorder="1" applyAlignment="1">
      <alignment vertical="center"/>
    </xf>
    <xf numFmtId="2" fontId="24" fillId="0" borderId="6" xfId="0" applyNumberFormat="1" applyFont="1" applyBorder="1" applyAlignment="1">
      <alignment vertical="center"/>
    </xf>
    <xf numFmtId="2" fontId="24" fillId="0" borderId="1" xfId="0" applyNumberFormat="1" applyFont="1" applyBorder="1" applyAlignment="1"/>
    <xf numFmtId="2" fontId="24" fillId="0" borderId="5" xfId="0" applyNumberFormat="1" applyFont="1" applyBorder="1" applyAlignment="1"/>
    <xf numFmtId="2" fontId="23" fillId="0" borderId="4" xfId="0" applyNumberFormat="1" applyFont="1" applyBorder="1" applyAlignment="1"/>
    <xf numFmtId="2" fontId="23" fillId="0" borderId="7" xfId="0" applyNumberFormat="1" applyFont="1" applyBorder="1" applyAlignment="1"/>
    <xf numFmtId="2" fontId="24" fillId="0" borderId="9" xfId="0" applyNumberFormat="1" applyFont="1" applyBorder="1" applyAlignment="1">
      <alignment vertical="center"/>
    </xf>
    <xf numFmtId="2" fontId="37" fillId="0" borderId="4" xfId="0" applyNumberFormat="1" applyFont="1" applyBorder="1" applyAlignment="1"/>
    <xf numFmtId="2" fontId="24" fillId="0" borderId="5" xfId="0" applyNumberFormat="1" applyFont="1" applyBorder="1" applyAlignment="1">
      <alignment vertical="center"/>
    </xf>
    <xf numFmtId="0" fontId="23" fillId="0" borderId="8" xfId="0" applyFont="1" applyFill="1" applyBorder="1" applyAlignment="1">
      <alignment horizontal="right" vertical="center"/>
    </xf>
    <xf numFmtId="0" fontId="24" fillId="0" borderId="8" xfId="0" applyFont="1" applyFill="1" applyBorder="1" applyAlignment="1">
      <alignment horizontal="right" vertical="center"/>
    </xf>
    <xf numFmtId="0" fontId="23" fillId="0" borderId="8" xfId="0" applyNumberFormat="1" applyFont="1" applyFill="1" applyBorder="1" applyAlignment="1">
      <alignment horizontal="right" vertical="center"/>
    </xf>
    <xf numFmtId="1" fontId="24" fillId="0" borderId="4" xfId="0" applyNumberFormat="1" applyFont="1" applyFill="1" applyBorder="1"/>
    <xf numFmtId="2" fontId="24" fillId="0" borderId="7" xfId="0" applyNumberFormat="1" applyFont="1" applyFill="1" applyBorder="1" applyAlignment="1">
      <alignment horizontal="center" vertical="center"/>
    </xf>
    <xf numFmtId="0" fontId="24" fillId="0" borderId="4" xfId="0" applyFont="1" applyFill="1" applyBorder="1" applyProtection="1"/>
    <xf numFmtId="0" fontId="24" fillId="0" borderId="4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24" fillId="0" borderId="4" xfId="0" applyFont="1" applyFill="1" applyBorder="1" applyAlignment="1">
      <alignment horizontal="right" wrapText="1"/>
    </xf>
    <xf numFmtId="165" fontId="24" fillId="0" borderId="4" xfId="0" applyNumberFormat="1" applyFont="1" applyFill="1" applyBorder="1" applyAlignment="1">
      <alignment vertical="center"/>
    </xf>
    <xf numFmtId="165" fontId="24" fillId="3" borderId="1" xfId="64" applyNumberFormat="1" applyFont="1" applyFill="1" applyBorder="1" applyAlignment="1">
      <alignment horizontal="right" vertical="center" wrapText="1"/>
    </xf>
    <xf numFmtId="165" fontId="24" fillId="3" borderId="1" xfId="64" applyNumberFormat="1" applyFont="1" applyFill="1" applyBorder="1" applyAlignment="1">
      <alignment horizontal="center" vertical="center" wrapText="1"/>
    </xf>
    <xf numFmtId="165" fontId="24" fillId="3" borderId="4" xfId="64" applyNumberFormat="1" applyFont="1" applyFill="1" applyBorder="1" applyAlignment="1">
      <alignment horizontal="right" vertical="center" wrapText="1"/>
    </xf>
    <xf numFmtId="165" fontId="24" fillId="3" borderId="4" xfId="64" applyNumberFormat="1" applyFont="1" applyFill="1" applyBorder="1" applyAlignment="1">
      <alignment horizontal="center" vertical="center" wrapText="1"/>
    </xf>
    <xf numFmtId="2" fontId="24" fillId="0" borderId="40" xfId="0" applyNumberFormat="1" applyFont="1" applyFill="1" applyBorder="1" applyAlignment="1">
      <alignment vertical="center"/>
    </xf>
    <xf numFmtId="2" fontId="24" fillId="0" borderId="25" xfId="0" applyNumberFormat="1" applyFont="1" applyFill="1" applyBorder="1" applyAlignment="1">
      <alignment vertical="center"/>
    </xf>
    <xf numFmtId="2" fontId="24" fillId="0" borderId="1" xfId="64" applyNumberFormat="1" applyFont="1" applyFill="1" applyBorder="1" applyAlignment="1">
      <alignment vertical="center"/>
    </xf>
    <xf numFmtId="2" fontId="24" fillId="0" borderId="31" xfId="0" applyNumberFormat="1" applyFont="1" applyFill="1" applyBorder="1" applyAlignment="1">
      <alignment vertical="center"/>
    </xf>
    <xf numFmtId="0" fontId="92" fillId="0" borderId="0" xfId="101" applyFont="1"/>
    <xf numFmtId="0" fontId="24" fillId="0" borderId="2" xfId="0" applyFont="1" applyFill="1" applyBorder="1" applyAlignment="1">
      <alignment horizontal="center" vertical="center"/>
    </xf>
    <xf numFmtId="2" fontId="23" fillId="0" borderId="1" xfId="64" applyNumberFormat="1" applyFont="1" applyFill="1" applyBorder="1"/>
    <xf numFmtId="0" fontId="10" fillId="34" borderId="1" xfId="0" applyFont="1" applyFill="1" applyBorder="1"/>
    <xf numFmtId="0" fontId="0" fillId="34" borderId="0" xfId="0" applyFill="1"/>
    <xf numFmtId="0" fontId="16" fillId="34" borderId="2" xfId="0" applyFont="1" applyFill="1" applyBorder="1" applyAlignment="1">
      <alignment vertical="top" wrapText="1"/>
    </xf>
    <xf numFmtId="0" fontId="10" fillId="34" borderId="1" xfId="0" applyFont="1" applyFill="1" applyBorder="1" applyAlignment="1">
      <alignment vertical="top" wrapText="1"/>
    </xf>
    <xf numFmtId="165" fontId="24" fillId="34" borderId="1" xfId="0" applyNumberFormat="1" applyFont="1" applyFill="1" applyBorder="1" applyAlignment="1">
      <alignment horizontal="center" vertical="top" wrapText="1"/>
    </xf>
    <xf numFmtId="165" fontId="24" fillId="34" borderId="5" xfId="0" applyNumberFormat="1" applyFont="1" applyFill="1" applyBorder="1" applyAlignment="1">
      <alignment horizontal="center" vertical="top" wrapText="1"/>
    </xf>
    <xf numFmtId="0" fontId="15" fillId="34" borderId="0" xfId="0" applyFont="1" applyFill="1"/>
    <xf numFmtId="0" fontId="23" fillId="34" borderId="33" xfId="0" applyFont="1" applyFill="1" applyBorder="1" applyAlignment="1">
      <alignment vertical="center"/>
    </xf>
    <xf numFmtId="0" fontId="20" fillId="34" borderId="1" xfId="0" applyFont="1" applyFill="1" applyBorder="1" applyAlignment="1">
      <alignment horizontal="left"/>
    </xf>
    <xf numFmtId="165" fontId="24" fillId="34" borderId="1" xfId="199" applyNumberFormat="1" applyFont="1" applyFill="1" applyBorder="1"/>
    <xf numFmtId="2" fontId="24" fillId="34" borderId="1" xfId="199" applyNumberFormat="1" applyFont="1" applyFill="1" applyBorder="1"/>
    <xf numFmtId="0" fontId="16" fillId="0" borderId="2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4" fillId="0" borderId="6" xfId="2" applyNumberFormat="1" applyFont="1" applyFill="1" applyBorder="1" applyAlignment="1">
      <alignment horizontal="right" vertical="top" wrapText="1"/>
    </xf>
    <xf numFmtId="0" fontId="15" fillId="34" borderId="0" xfId="64" applyFont="1" applyFill="1"/>
    <xf numFmtId="0" fontId="0" fillId="35" borderId="0" xfId="0" applyFill="1"/>
    <xf numFmtId="2" fontId="23" fillId="0" borderId="1" xfId="432" applyNumberFormat="1" applyFont="1" applyFill="1" applyBorder="1"/>
    <xf numFmtId="165" fontId="127" fillId="0" borderId="1" xfId="0" applyNumberFormat="1" applyFont="1" applyBorder="1" applyAlignment="1">
      <alignment horizontal="left" vertical="center"/>
    </xf>
    <xf numFmtId="0" fontId="27" fillId="0" borderId="1" xfId="14" applyFont="1" applyFill="1" applyBorder="1"/>
    <xf numFmtId="0" fontId="23" fillId="0" borderId="1" xfId="14" applyFont="1" applyFill="1" applyBorder="1"/>
    <xf numFmtId="0" fontId="27" fillId="0" borderId="1" xfId="0" applyFont="1" applyFill="1" applyBorder="1"/>
    <xf numFmtId="2" fontId="23" fillId="0" borderId="38" xfId="64" applyNumberFormat="1" applyFont="1" applyFill="1" applyBorder="1"/>
    <xf numFmtId="2" fontId="23" fillId="0" borderId="1" xfId="64" applyNumberFormat="1" applyFont="1" applyFill="1" applyBorder="1" applyAlignment="1">
      <alignment horizontal="center"/>
    </xf>
    <xf numFmtId="2" fontId="23" fillId="0" borderId="38" xfId="64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2" fontId="37" fillId="0" borderId="1" xfId="0" applyNumberFormat="1" applyFont="1" applyFill="1" applyBorder="1"/>
    <xf numFmtId="1" fontId="24" fillId="0" borderId="1" xfId="0" applyNumberFormat="1" applyFont="1" applyBorder="1" applyAlignment="1">
      <alignment horizontal="center" vertical="top" wrapText="1"/>
    </xf>
    <xf numFmtId="1" fontId="23" fillId="0" borderId="1" xfId="0" applyNumberFormat="1" applyFont="1" applyBorder="1" applyAlignment="1">
      <alignment vertical="center"/>
    </xf>
    <xf numFmtId="0" fontId="24" fillId="0" borderId="1" xfId="0" applyFont="1" applyBorder="1" applyAlignment="1">
      <alignment horizontal="center" vertical="top" wrapText="1"/>
    </xf>
    <xf numFmtId="1" fontId="24" fillId="0" borderId="1" xfId="0" applyNumberFormat="1" applyFont="1" applyBorder="1" applyAlignment="1">
      <alignment horizontal="center"/>
    </xf>
    <xf numFmtId="1" fontId="24" fillId="0" borderId="1" xfId="0" applyNumberFormat="1" applyFont="1" applyBorder="1" applyAlignment="1">
      <alignment vertical="center"/>
    </xf>
    <xf numFmtId="165" fontId="24" fillId="0" borderId="1" xfId="0" applyNumberFormat="1" applyFont="1" applyBorder="1" applyAlignment="1">
      <alignment horizontal="center"/>
    </xf>
    <xf numFmtId="165" fontId="24" fillId="0" borderId="5" xfId="0" applyNumberFormat="1" applyFont="1" applyBorder="1" applyAlignment="1">
      <alignment horizontal="center"/>
    </xf>
    <xf numFmtId="165" fontId="24" fillId="0" borderId="1" xfId="0" applyNumberFormat="1" applyFont="1" applyBorder="1" applyAlignment="1">
      <alignment horizontal="center" vertical="top" wrapText="1"/>
    </xf>
    <xf numFmtId="1" fontId="24" fillId="0" borderId="1" xfId="0" applyNumberFormat="1" applyFont="1" applyBorder="1" applyAlignment="1">
      <alignment horizontal="right" vertical="top" wrapText="1"/>
    </xf>
    <xf numFmtId="165" fontId="24" fillId="0" borderId="5" xfId="0" applyNumberFormat="1" applyFont="1" applyBorder="1" applyAlignment="1">
      <alignment horizontal="center" vertical="center" wrapText="1"/>
    </xf>
    <xf numFmtId="0" fontId="16" fillId="0" borderId="2" xfId="64" applyFont="1" applyFill="1" applyBorder="1" applyAlignment="1">
      <alignment vertical="top" wrapText="1"/>
    </xf>
    <xf numFmtId="165" fontId="24" fillId="0" borderId="1" xfId="0" applyNumberFormat="1" applyFont="1" applyFill="1" applyBorder="1" applyAlignment="1">
      <alignment horizontal="center" vertical="top" wrapText="1"/>
    </xf>
    <xf numFmtId="2" fontId="24" fillId="0" borderId="5" xfId="0" applyNumberFormat="1" applyFont="1" applyFill="1" applyBorder="1" applyAlignment="1">
      <alignment horizontal="right" vertical="top" wrapText="1"/>
    </xf>
    <xf numFmtId="0" fontId="20" fillId="8" borderId="1" xfId="0" applyFont="1" applyFill="1" applyBorder="1" applyAlignment="1">
      <alignment horizontal="center" vertical="center" wrapText="1"/>
    </xf>
    <xf numFmtId="2" fontId="10" fillId="8" borderId="1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9" fillId="0" borderId="3" xfId="64" applyFont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2" fontId="10" fillId="8" borderId="1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8" fillId="0" borderId="0" xfId="101" applyFont="1" applyAlignment="1">
      <alignment horizontal="center"/>
    </xf>
    <xf numFmtId="0" fontId="8" fillId="0" borderId="0" xfId="90" applyFont="1" applyAlignment="1">
      <alignment horizontal="center"/>
    </xf>
    <xf numFmtId="0" fontId="128" fillId="0" borderId="0" xfId="0" applyFont="1" applyAlignment="1"/>
    <xf numFmtId="0" fontId="129" fillId="0" borderId="0" xfId="0" applyFont="1"/>
    <xf numFmtId="0" fontId="131" fillId="0" borderId="0" xfId="0" applyFont="1" applyAlignment="1"/>
    <xf numFmtId="0" fontId="132" fillId="0" borderId="0" xfId="0" applyFont="1"/>
    <xf numFmtId="0" fontId="131" fillId="0" borderId="0" xfId="0" applyFont="1" applyBorder="1" applyAlignment="1">
      <alignment horizontal="center"/>
    </xf>
    <xf numFmtId="0" fontId="128" fillId="0" borderId="0" xfId="0" applyFont="1" applyBorder="1" applyAlignment="1"/>
    <xf numFmtId="0" fontId="131" fillId="0" borderId="0" xfId="64" applyFont="1" applyAlignment="1">
      <alignment horizontal="center"/>
    </xf>
    <xf numFmtId="0" fontId="132" fillId="0" borderId="0" xfId="64" applyFont="1"/>
    <xf numFmtId="0" fontId="128" fillId="0" borderId="0" xfId="64" applyFont="1" applyBorder="1" applyAlignment="1">
      <alignment horizontal="center"/>
    </xf>
    <xf numFmtId="0" fontId="129" fillId="0" borderId="0" xfId="64" applyFont="1"/>
    <xf numFmtId="0" fontId="131" fillId="0" borderId="0" xfId="0" applyFont="1" applyAlignment="1">
      <alignment horizontal="centerContinuous"/>
    </xf>
    <xf numFmtId="0" fontId="128" fillId="0" borderId="0" xfId="0" applyFont="1" applyBorder="1" applyAlignment="1">
      <alignment horizontal="centerContinuous"/>
    </xf>
    <xf numFmtId="0" fontId="135" fillId="0" borderId="0" xfId="0" applyFont="1"/>
    <xf numFmtId="0" fontId="137" fillId="0" borderId="0" xfId="0" applyFont="1"/>
    <xf numFmtId="0" fontId="10" fillId="8" borderId="1" xfId="0" applyFont="1" applyFill="1" applyBorder="1" applyAlignment="1">
      <alignment horizontal="center" vertical="center" wrapText="1"/>
    </xf>
    <xf numFmtId="2" fontId="10" fillId="8" borderId="1" xfId="0" applyNumberFormat="1" applyFont="1" applyFill="1" applyBorder="1" applyAlignment="1">
      <alignment horizontal="center" vertical="center"/>
    </xf>
    <xf numFmtId="0" fontId="9" fillId="8" borderId="16" xfId="90" applyFont="1" applyFill="1" applyBorder="1" applyAlignment="1">
      <alignment horizontal="center"/>
    </xf>
    <xf numFmtId="0" fontId="8" fillId="0" borderId="0" xfId="90" applyFont="1" applyAlignment="1">
      <alignment horizontal="center"/>
    </xf>
    <xf numFmtId="0" fontId="8" fillId="0" borderId="0" xfId="90" applyFont="1" applyBorder="1" applyAlignment="1">
      <alignment horizontal="center" vertical="center"/>
    </xf>
    <xf numFmtId="0" fontId="23" fillId="0" borderId="2" xfId="64" applyFont="1" applyBorder="1" applyAlignment="1">
      <alignment horizontal="center" vertical="center"/>
    </xf>
    <xf numFmtId="0" fontId="23" fillId="0" borderId="2" xfId="64" applyFont="1" applyFill="1" applyBorder="1" applyAlignment="1">
      <alignment horizontal="center" vertical="center"/>
    </xf>
    <xf numFmtId="2" fontId="24" fillId="0" borderId="4" xfId="0" applyNumberFormat="1" applyFont="1" applyFill="1" applyBorder="1" applyAlignment="1">
      <alignment vertical="center" wrapText="1"/>
    </xf>
    <xf numFmtId="0" fontId="138" fillId="0" borderId="0" xfId="101" applyFont="1"/>
    <xf numFmtId="0" fontId="139" fillId="0" borderId="0" xfId="101" applyFont="1"/>
    <xf numFmtId="0" fontId="142" fillId="0" borderId="0" xfId="101" applyFont="1"/>
    <xf numFmtId="0" fontId="143" fillId="0" borderId="0" xfId="101" applyFont="1"/>
    <xf numFmtId="165" fontId="143" fillId="0" borderId="0" xfId="101" applyNumberFormat="1" applyFont="1" applyAlignment="1">
      <alignment horizontal="center"/>
    </xf>
    <xf numFmtId="165" fontId="142" fillId="0" borderId="0" xfId="101" applyNumberFormat="1" applyFont="1" applyAlignment="1">
      <alignment horizontal="center"/>
    </xf>
    <xf numFmtId="0" fontId="144" fillId="0" borderId="0" xfId="0" applyFont="1" applyAlignment="1"/>
    <xf numFmtId="0" fontId="145" fillId="0" borderId="0" xfId="0" applyFont="1" applyAlignment="1"/>
    <xf numFmtId="0" fontId="146" fillId="0" borderId="0" xfId="0" applyFont="1" applyAlignment="1"/>
    <xf numFmtId="0" fontId="137" fillId="0" borderId="0" xfId="0" applyFont="1" applyAlignment="1"/>
    <xf numFmtId="0" fontId="147" fillId="0" borderId="0" xfId="0" applyFont="1" applyAlignment="1"/>
    <xf numFmtId="0" fontId="132" fillId="0" borderId="0" xfId="0" applyFont="1" applyAlignment="1"/>
    <xf numFmtId="0" fontId="148" fillId="0" borderId="0" xfId="0" applyFont="1" applyAlignment="1"/>
    <xf numFmtId="0" fontId="135" fillId="0" borderId="0" xfId="0" applyFont="1" applyAlignment="1"/>
    <xf numFmtId="0" fontId="130" fillId="0" borderId="0" xfId="0" applyFont="1" applyAlignment="1"/>
    <xf numFmtId="0" fontId="129" fillId="0" borderId="0" xfId="0" applyFont="1" applyAlignment="1"/>
    <xf numFmtId="0" fontId="145" fillId="0" borderId="0" xfId="0" applyFont="1"/>
    <xf numFmtId="0" fontId="149" fillId="0" borderId="0" xfId="0" applyFont="1"/>
    <xf numFmtId="0" fontId="136" fillId="0" borderId="0" xfId="0" applyFont="1" applyAlignment="1"/>
    <xf numFmtId="0" fontId="150" fillId="0" borderId="0" xfId="0" applyFont="1"/>
    <xf numFmtId="0" fontId="134" fillId="0" borderId="0" xfId="0" applyFont="1" applyBorder="1" applyAlignment="1"/>
    <xf numFmtId="0" fontId="10" fillId="0" borderId="1" xfId="90" quotePrefix="1" applyFont="1" applyFill="1" applyBorder="1" applyAlignment="1">
      <alignment horizontal="center"/>
    </xf>
    <xf numFmtId="0" fontId="138" fillId="0" borderId="0" xfId="90" applyFont="1"/>
    <xf numFmtId="0" fontId="143" fillId="0" borderId="0" xfId="90" applyFont="1"/>
    <xf numFmtId="0" fontId="142" fillId="0" borderId="0" xfId="90" applyFont="1"/>
    <xf numFmtId="0" fontId="141" fillId="0" borderId="0" xfId="90" applyFont="1"/>
    <xf numFmtId="0" fontId="139" fillId="0" borderId="0" xfId="90" applyFont="1"/>
    <xf numFmtId="0" fontId="24" fillId="0" borderId="5" xfId="90" applyFont="1" applyFill="1" applyBorder="1" applyAlignment="1">
      <alignment horizontal="right"/>
    </xf>
    <xf numFmtId="0" fontId="10" fillId="8" borderId="5" xfId="90" quotePrefix="1" applyFont="1" applyFill="1" applyBorder="1" applyAlignment="1">
      <alignment horizontal="center"/>
    </xf>
    <xf numFmtId="0" fontId="24" fillId="0" borderId="7" xfId="90" quotePrefix="1" applyFont="1" applyFill="1" applyBorder="1" applyAlignment="1">
      <alignment horizontal="right"/>
    </xf>
    <xf numFmtId="0" fontId="136" fillId="0" borderId="0" xfId="0" applyFont="1" applyFill="1" applyAlignment="1">
      <alignment vertical="center"/>
    </xf>
    <xf numFmtId="0" fontId="146" fillId="0" borderId="0" xfId="0" applyFont="1"/>
    <xf numFmtId="0" fontId="134" fillId="0" borderId="0" xfId="0" applyFont="1" applyFill="1" applyAlignment="1">
      <alignment vertical="center"/>
    </xf>
    <xf numFmtId="0" fontId="148" fillId="0" borderId="0" xfId="0" applyFont="1"/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165" fontId="137" fillId="0" borderId="0" xfId="0" applyNumberFormat="1" applyFont="1" applyAlignment="1">
      <alignment horizontal="centerContinuous"/>
    </xf>
    <xf numFmtId="0" fontId="134" fillId="0" borderId="0" xfId="0" applyFont="1" applyBorder="1" applyAlignment="1">
      <alignment horizontal="centerContinuous" vertical="center"/>
    </xf>
    <xf numFmtId="0" fontId="135" fillId="0" borderId="0" xfId="0" applyFont="1" applyAlignment="1">
      <alignment horizontal="centerContinuous"/>
    </xf>
    <xf numFmtId="165" fontId="135" fillId="0" borderId="0" xfId="0" applyNumberFormat="1" applyFont="1" applyAlignment="1">
      <alignment horizontal="centerContinuous"/>
    </xf>
    <xf numFmtId="165" fontId="24" fillId="0" borderId="5" xfId="0" applyNumberFormat="1" applyFont="1" applyFill="1" applyBorder="1" applyAlignment="1">
      <alignment vertical="center"/>
    </xf>
    <xf numFmtId="165" fontId="23" fillId="0" borderId="5" xfId="0" applyNumberFormat="1" applyFont="1" applyFill="1" applyBorder="1" applyAlignment="1">
      <alignment vertical="center"/>
    </xf>
    <xf numFmtId="165" fontId="24" fillId="0" borderId="7" xfId="0" applyNumberFormat="1" applyFont="1" applyFill="1" applyBorder="1" applyAlignment="1">
      <alignment vertical="center"/>
    </xf>
    <xf numFmtId="2" fontId="24" fillId="0" borderId="4" xfId="0" applyNumberFormat="1" applyFont="1" applyFill="1" applyBorder="1" applyAlignment="1">
      <alignment vertical="center"/>
    </xf>
    <xf numFmtId="0" fontId="134" fillId="0" borderId="0" xfId="0" applyFont="1" applyAlignment="1">
      <alignment horizontal="centerContinuous"/>
    </xf>
    <xf numFmtId="2" fontId="136" fillId="0" borderId="0" xfId="0" applyNumberFormat="1" applyFont="1" applyAlignment="1">
      <alignment horizontal="centerContinuous"/>
    </xf>
    <xf numFmtId="2" fontId="137" fillId="0" borderId="0" xfId="0" applyNumberFormat="1" applyFont="1"/>
    <xf numFmtId="2" fontId="134" fillId="0" borderId="0" xfId="0" applyNumberFormat="1" applyFont="1" applyBorder="1" applyAlignment="1">
      <alignment horizontal="centerContinuous"/>
    </xf>
    <xf numFmtId="2" fontId="135" fillId="0" borderId="0" xfId="0" applyNumberFormat="1" applyFont="1"/>
    <xf numFmtId="165" fontId="24" fillId="0" borderId="32" xfId="0" applyNumberFormat="1" applyFont="1" applyFill="1" applyBorder="1" applyAlignment="1">
      <alignment horizontal="center" vertical="center" wrapText="1"/>
    </xf>
    <xf numFmtId="0" fontId="7" fillId="9" borderId="1" xfId="14" applyFont="1" applyFill="1" applyBorder="1" applyAlignment="1">
      <alignment vertical="center" wrapText="1"/>
    </xf>
    <xf numFmtId="0" fontId="7" fillId="0" borderId="1" xfId="14" applyFont="1" applyFill="1" applyBorder="1" applyAlignment="1">
      <alignment vertical="center" wrapText="1"/>
    </xf>
    <xf numFmtId="0" fontId="16" fillId="0" borderId="22" xfId="4075" applyFont="1" applyFill="1" applyBorder="1" applyAlignment="1">
      <alignment vertical="top" wrapText="1"/>
    </xf>
    <xf numFmtId="0" fontId="16" fillId="0" borderId="22" xfId="4426" applyFont="1" applyFill="1" applyBorder="1" applyAlignment="1">
      <alignment vertical="top" wrapText="1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2" fontId="134" fillId="0" borderId="0" xfId="0" applyNumberFormat="1" applyFont="1" applyBorder="1" applyAlignment="1"/>
    <xf numFmtId="2" fontId="136" fillId="0" borderId="0" xfId="0" applyNumberFormat="1" applyFont="1" applyAlignment="1"/>
    <xf numFmtId="2" fontId="129" fillId="0" borderId="0" xfId="0" applyNumberFormat="1" applyFont="1"/>
    <xf numFmtId="2" fontId="137" fillId="0" borderId="0" xfId="0" applyNumberFormat="1" applyFont="1" applyAlignment="1">
      <alignment horizontal="centerContinuous"/>
    </xf>
    <xf numFmtId="2" fontId="135" fillId="0" borderId="0" xfId="0" applyNumberFormat="1" applyFont="1" applyAlignment="1">
      <alignment horizontal="centerContinuous"/>
    </xf>
    <xf numFmtId="0" fontId="24" fillId="0" borderId="4" xfId="14" applyFont="1" applyFill="1" applyBorder="1" applyAlignment="1">
      <alignment horizontal="right" vertical="center"/>
    </xf>
    <xf numFmtId="0" fontId="35" fillId="0" borderId="4" xfId="14" applyFont="1" applyFill="1" applyBorder="1" applyAlignment="1">
      <alignment vertical="center"/>
    </xf>
    <xf numFmtId="165" fontId="24" fillId="3" borderId="7" xfId="0" applyNumberFormat="1" applyFont="1" applyFill="1" applyBorder="1" applyAlignment="1">
      <alignment horizontal="center" vertical="center" wrapText="1"/>
    </xf>
    <xf numFmtId="165" fontId="122" fillId="0" borderId="5" xfId="0" applyNumberFormat="1" applyFont="1" applyFill="1" applyBorder="1" applyAlignment="1">
      <alignment horizontal="center"/>
    </xf>
    <xf numFmtId="0" fontId="134" fillId="0" borderId="12" xfId="0" applyFont="1" applyBorder="1" applyAlignment="1">
      <alignment horizontal="centerContinuous"/>
    </xf>
    <xf numFmtId="165" fontId="23" fillId="0" borderId="7" xfId="90" applyNumberFormat="1" applyFont="1" applyBorder="1" applyAlignment="1">
      <alignment horizontal="right" vertical="center" wrapText="1" indent="2"/>
    </xf>
    <xf numFmtId="0" fontId="24" fillId="0" borderId="1" xfId="0" applyFont="1" applyFill="1" applyBorder="1" applyAlignment="1">
      <alignment horizontal="right" vertical="center" indent="2"/>
    </xf>
    <xf numFmtId="0" fontId="24" fillId="0" borderId="1" xfId="0" applyFont="1" applyFill="1" applyBorder="1" applyAlignment="1">
      <alignment horizontal="right" vertical="center" wrapText="1" indent="2"/>
    </xf>
    <xf numFmtId="0" fontId="23" fillId="0" borderId="4" xfId="90" applyFont="1" applyBorder="1" applyAlignment="1">
      <alignment horizontal="right" vertical="center" indent="2"/>
    </xf>
    <xf numFmtId="165" fontId="24" fillId="0" borderId="1" xfId="90" applyNumberFormat="1" applyFont="1" applyBorder="1" applyAlignment="1">
      <alignment horizontal="right" vertical="center" wrapText="1" indent="2"/>
    </xf>
    <xf numFmtId="165" fontId="23" fillId="0" borderId="4" xfId="90" applyNumberFormat="1" applyFont="1" applyBorder="1" applyAlignment="1">
      <alignment horizontal="right" vertical="center" wrapText="1" indent="2"/>
    </xf>
    <xf numFmtId="165" fontId="24" fillId="0" borderId="5" xfId="90" applyNumberFormat="1" applyFont="1" applyBorder="1" applyAlignment="1">
      <alignment horizontal="right" vertical="center" wrapText="1" indent="2"/>
    </xf>
    <xf numFmtId="0" fontId="136" fillId="0" borderId="0" xfId="90" applyFont="1" applyAlignment="1">
      <alignment horizontal="centerContinuous"/>
    </xf>
    <xf numFmtId="0" fontId="153" fillId="0" borderId="0" xfId="90" applyFont="1" applyAlignment="1">
      <alignment horizontal="centerContinuous"/>
    </xf>
    <xf numFmtId="0" fontId="153" fillId="0" borderId="0" xfId="90" applyFont="1"/>
    <xf numFmtId="0" fontId="136" fillId="0" borderId="12" xfId="90" applyFont="1" applyBorder="1" applyAlignment="1">
      <alignment horizontal="centerContinuous"/>
    </xf>
    <xf numFmtId="0" fontId="128" fillId="0" borderId="0" xfId="90" applyFont="1" applyAlignment="1">
      <alignment horizontal="centerContinuous"/>
    </xf>
    <xf numFmtId="0" fontId="139" fillId="0" borderId="0" xfId="90" applyFont="1" applyAlignment="1">
      <alignment horizontal="centerContinuous"/>
    </xf>
    <xf numFmtId="0" fontId="24" fillId="0" borderId="5" xfId="0" quotePrefix="1" applyFont="1" applyFill="1" applyBorder="1" applyAlignment="1">
      <alignment horizontal="right" vertical="center"/>
    </xf>
    <xf numFmtId="0" fontId="24" fillId="0" borderId="5" xfId="0" applyFont="1" applyFill="1" applyBorder="1" applyAlignment="1">
      <alignment horizontal="right" vertical="center"/>
    </xf>
    <xf numFmtId="0" fontId="24" fillId="0" borderId="7" xfId="0" applyFont="1" applyFill="1" applyBorder="1" applyAlignment="1">
      <alignment horizontal="right" vertical="center"/>
    </xf>
    <xf numFmtId="0" fontId="131" fillId="0" borderId="0" xfId="90" applyFont="1" applyAlignment="1">
      <alignment horizontal="centerContinuous"/>
    </xf>
    <xf numFmtId="0" fontId="138" fillId="0" borderId="0" xfId="90" applyFont="1" applyAlignment="1">
      <alignment horizontal="centerContinuous"/>
    </xf>
    <xf numFmtId="0" fontId="10" fillId="0" borderId="1" xfId="90" quotePrefix="1" applyFont="1" applyFill="1" applyBorder="1" applyAlignment="1">
      <alignment horizontal="right" vertical="center"/>
    </xf>
    <xf numFmtId="0" fontId="10" fillId="0" borderId="5" xfId="90" quotePrefix="1" applyFont="1" applyFill="1" applyBorder="1" applyAlignment="1">
      <alignment horizontal="right" vertical="center"/>
    </xf>
    <xf numFmtId="0" fontId="24" fillId="0" borderId="1" xfId="90" quotePrefix="1" applyFont="1" applyFill="1" applyBorder="1" applyAlignment="1">
      <alignment horizontal="right" vertical="center"/>
    </xf>
    <xf numFmtId="0" fontId="24" fillId="0" borderId="5" xfId="90" quotePrefix="1" applyFont="1" applyFill="1" applyBorder="1" applyAlignment="1">
      <alignment horizontal="right" vertical="center"/>
    </xf>
    <xf numFmtId="0" fontId="24" fillId="0" borderId="4" xfId="90" quotePrefix="1" applyFont="1" applyFill="1" applyBorder="1" applyAlignment="1">
      <alignment horizontal="right" vertical="center"/>
    </xf>
    <xf numFmtId="0" fontId="24" fillId="0" borderId="7" xfId="90" quotePrefix="1" applyFont="1" applyFill="1" applyBorder="1" applyAlignment="1">
      <alignment horizontal="right" vertical="center"/>
    </xf>
    <xf numFmtId="165" fontId="10" fillId="0" borderId="5" xfId="90" applyNumberFormat="1" applyFont="1" applyFill="1" applyBorder="1" applyAlignment="1">
      <alignment horizontal="center" vertical="center"/>
    </xf>
    <xf numFmtId="165" fontId="24" fillId="0" borderId="5" xfId="90" quotePrefix="1" applyNumberFormat="1" applyFont="1" applyFill="1" applyBorder="1" applyAlignment="1">
      <alignment horizontal="center" vertical="center"/>
    </xf>
    <xf numFmtId="165" fontId="24" fillId="0" borderId="7" xfId="90" quotePrefix="1" applyNumberFormat="1" applyFont="1" applyFill="1" applyBorder="1" applyAlignment="1">
      <alignment horizontal="center" vertical="center"/>
    </xf>
    <xf numFmtId="0" fontId="0" fillId="3" borderId="60" xfId="0" applyFill="1" applyBorder="1"/>
    <xf numFmtId="165" fontId="0" fillId="3" borderId="60" xfId="0" applyNumberFormat="1" applyFill="1" applyBorder="1" applyAlignment="1">
      <alignment horizontal="center"/>
    </xf>
    <xf numFmtId="0" fontId="0" fillId="0" borderId="60" xfId="0" applyBorder="1"/>
    <xf numFmtId="165" fontId="0" fillId="0" borderId="60" xfId="0" applyNumberFormat="1" applyBorder="1" applyAlignment="1">
      <alignment horizontal="center"/>
    </xf>
    <xf numFmtId="165" fontId="0" fillId="0" borderId="61" xfId="0" applyNumberFormat="1" applyBorder="1" applyAlignment="1">
      <alignment horizontal="center"/>
    </xf>
    <xf numFmtId="2" fontId="23" fillId="0" borderId="4" xfId="168" applyNumberFormat="1" applyFont="1" applyFill="1" applyBorder="1" applyAlignment="1" applyProtection="1">
      <alignment horizontal="center" vertical="center"/>
    </xf>
    <xf numFmtId="2" fontId="23" fillId="0" borderId="4" xfId="168" applyNumberFormat="1" applyFont="1" applyFill="1" applyBorder="1" applyAlignment="1" applyProtection="1">
      <alignment vertical="center"/>
    </xf>
    <xf numFmtId="0" fontId="16" fillId="0" borderId="22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6" fillId="0" borderId="22" xfId="4660" applyFont="1" applyFill="1" applyBorder="1" applyAlignment="1">
      <alignment vertical="top" wrapText="1"/>
    </xf>
    <xf numFmtId="0" fontId="16" fillId="0" borderId="22" xfId="4867" applyFont="1" applyFill="1" applyBorder="1" applyAlignment="1">
      <alignment vertical="top" wrapText="1"/>
    </xf>
    <xf numFmtId="165" fontId="23" fillId="0" borderId="7" xfId="0" applyNumberFormat="1" applyFont="1" applyFill="1" applyBorder="1" applyAlignment="1">
      <alignment horizontal="center" vertical="center" wrapText="1"/>
    </xf>
    <xf numFmtId="165" fontId="23" fillId="0" borderId="7" xfId="0" applyNumberFormat="1" applyFont="1" applyFill="1" applyBorder="1" applyAlignment="1">
      <alignment horizontal="center"/>
    </xf>
    <xf numFmtId="2" fontId="24" fillId="3" borderId="5" xfId="168" applyNumberFormat="1" applyFont="1" applyFill="1" applyBorder="1" applyAlignment="1" applyProtection="1">
      <alignment horizontal="right" vertical="center"/>
    </xf>
    <xf numFmtId="1" fontId="24" fillId="0" borderId="4" xfId="0" applyNumberFormat="1" applyFont="1" applyFill="1" applyBorder="1" applyAlignment="1" applyProtection="1">
      <alignment vertical="center"/>
    </xf>
    <xf numFmtId="0" fontId="23" fillId="0" borderId="4" xfId="90" applyFont="1" applyFill="1" applyBorder="1" applyAlignment="1">
      <alignment horizontal="center" vertical="center"/>
    </xf>
    <xf numFmtId="0" fontId="24" fillId="0" borderId="1" xfId="90" applyFont="1" applyFill="1" applyBorder="1" applyAlignment="1">
      <alignment horizontal="center"/>
    </xf>
    <xf numFmtId="2" fontId="24" fillId="0" borderId="5" xfId="90" applyNumberFormat="1" applyFont="1" applyFill="1" applyBorder="1" applyAlignment="1">
      <alignment horizontal="center"/>
    </xf>
    <xf numFmtId="0" fontId="24" fillId="0" borderId="5" xfId="0" applyFont="1" applyFill="1" applyBorder="1" applyProtection="1">
      <protection locked="0"/>
    </xf>
    <xf numFmtId="0" fontId="24" fillId="0" borderId="7" xfId="0" applyFont="1" applyFill="1" applyBorder="1" applyProtection="1">
      <protection locked="0"/>
    </xf>
    <xf numFmtId="2" fontId="24" fillId="3" borderId="7" xfId="0" applyNumberFormat="1" applyFont="1" applyFill="1" applyBorder="1" applyAlignment="1">
      <alignment vertical="center"/>
    </xf>
    <xf numFmtId="2" fontId="23" fillId="0" borderId="5" xfId="0" applyNumberFormat="1" applyFont="1" applyFill="1" applyBorder="1" applyAlignment="1">
      <alignment horizontal="center" vertical="center"/>
    </xf>
    <xf numFmtId="2" fontId="24" fillId="0" borderId="5" xfId="0" applyNumberFormat="1" applyFont="1" applyFill="1" applyBorder="1" applyAlignment="1">
      <alignment horizontal="center" vertical="center"/>
    </xf>
    <xf numFmtId="1" fontId="24" fillId="0" borderId="6" xfId="4987" applyNumberFormat="1" applyFont="1" applyFill="1" applyBorder="1" applyAlignment="1">
      <alignment horizontal="right" vertical="top" wrapText="1"/>
    </xf>
    <xf numFmtId="1" fontId="24" fillId="0" borderId="6" xfId="0" applyNumberFormat="1" applyFont="1" applyFill="1" applyBorder="1" applyAlignment="1">
      <alignment horizontal="right" vertical="top" wrapText="1"/>
    </xf>
    <xf numFmtId="2" fontId="22" fillId="0" borderId="1" xfId="432" applyNumberFormat="1" applyFont="1" applyFill="1" applyBorder="1"/>
    <xf numFmtId="0" fontId="24" fillId="3" borderId="1" xfId="0" applyFont="1" applyFill="1" applyBorder="1" applyAlignment="1">
      <alignment horizontal="right" vertical="center" wrapText="1" indent="2"/>
    </xf>
    <xf numFmtId="1" fontId="24" fillId="3" borderId="1" xfId="0" applyNumberFormat="1" applyFont="1" applyFill="1" applyBorder="1" applyAlignment="1">
      <alignment horizontal="right" vertical="center" wrapText="1" indent="2"/>
    </xf>
    <xf numFmtId="165" fontId="24" fillId="3" borderId="1" xfId="0" applyNumberFormat="1" applyFont="1" applyFill="1" applyBorder="1" applyAlignment="1">
      <alignment horizontal="right" vertical="center" wrapText="1" indent="2"/>
    </xf>
    <xf numFmtId="165" fontId="23" fillId="0" borderId="4" xfId="90" applyNumberFormat="1" applyFont="1" applyBorder="1" applyAlignment="1">
      <alignment horizontal="right" vertical="center" indent="2"/>
    </xf>
    <xf numFmtId="2" fontId="24" fillId="0" borderId="1" xfId="0" applyNumberFormat="1" applyFont="1" applyBorder="1" applyAlignment="1">
      <alignment horizontal="right" vertical="center" wrapText="1" indent="2"/>
    </xf>
    <xf numFmtId="165" fontId="24" fillId="0" borderId="1" xfId="90" applyNumberFormat="1" applyFont="1" applyFill="1" applyBorder="1" applyAlignment="1">
      <alignment horizontal="right" vertical="center" wrapText="1" indent="2"/>
    </xf>
    <xf numFmtId="2" fontId="24" fillId="0" borderId="0" xfId="0" applyNumberFormat="1" applyFont="1" applyFill="1" applyBorder="1"/>
    <xf numFmtId="0" fontId="24" fillId="0" borderId="5" xfId="0" quotePrefix="1" applyNumberFormat="1" applyFont="1" applyFill="1" applyBorder="1" applyAlignment="1"/>
    <xf numFmtId="0" fontId="24" fillId="0" borderId="5" xfId="0" applyNumberFormat="1" applyFont="1" applyFill="1" applyBorder="1" applyAlignment="1">
      <alignment vertical="center"/>
    </xf>
    <xf numFmtId="0" fontId="24" fillId="0" borderId="32" xfId="0" applyNumberFormat="1" applyFont="1" applyFill="1" applyBorder="1" applyAlignment="1">
      <alignment vertical="center"/>
    </xf>
    <xf numFmtId="0" fontId="24" fillId="0" borderId="7" xfId="0" applyNumberFormat="1" applyFont="1" applyFill="1" applyBorder="1" applyAlignment="1">
      <alignment vertical="center"/>
    </xf>
    <xf numFmtId="0" fontId="10" fillId="0" borderId="5" xfId="90" quotePrefix="1" applyFont="1" applyFill="1" applyBorder="1" applyAlignment="1">
      <alignment horizontal="center"/>
    </xf>
    <xf numFmtId="2" fontId="23" fillId="0" borderId="4" xfId="0" applyNumberFormat="1" applyFont="1" applyFill="1" applyBorder="1"/>
    <xf numFmtId="0" fontId="2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2" fontId="10" fillId="8" borderId="1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8" fillId="0" borderId="0" xfId="90" applyFont="1" applyAlignment="1">
      <alignment horizontal="center"/>
    </xf>
    <xf numFmtId="0" fontId="8" fillId="0" borderId="0" xfId="90" applyFont="1" applyBorder="1" applyAlignment="1">
      <alignment horizontal="center"/>
    </xf>
    <xf numFmtId="0" fontId="8" fillId="0" borderId="0" xfId="9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5" fillId="0" borderId="0" xfId="90" applyFont="1" applyAlignment="1">
      <alignment horizontal="center"/>
    </xf>
    <xf numFmtId="0" fontId="147" fillId="0" borderId="0" xfId="64" applyFont="1" applyAlignment="1"/>
    <xf numFmtId="0" fontId="132" fillId="0" borderId="0" xfId="64" applyFont="1" applyAlignment="1"/>
    <xf numFmtId="0" fontId="130" fillId="0" borderId="0" xfId="64" applyFont="1" applyAlignment="1"/>
    <xf numFmtId="0" fontId="129" fillId="0" borderId="0" xfId="64" applyFont="1" applyAlignment="1"/>
    <xf numFmtId="0" fontId="146" fillId="0" borderId="0" xfId="64" applyFont="1" applyAlignment="1"/>
    <xf numFmtId="0" fontId="137" fillId="0" borderId="0" xfId="64" applyFont="1" applyAlignment="1"/>
    <xf numFmtId="0" fontId="148" fillId="0" borderId="0" xfId="64" applyFont="1" applyAlignment="1"/>
    <xf numFmtId="0" fontId="135" fillId="0" borderId="0" xfId="64" applyFont="1" applyAlignment="1"/>
    <xf numFmtId="0" fontId="137" fillId="0" borderId="0" xfId="64" applyFont="1"/>
    <xf numFmtId="0" fontId="135" fillId="0" borderId="0" xfId="64" applyFont="1"/>
    <xf numFmtId="2" fontId="75" fillId="0" borderId="4" xfId="0" applyNumberFormat="1" applyFont="1" applyFill="1" applyBorder="1" applyAlignment="1">
      <alignment horizontal="right"/>
    </xf>
    <xf numFmtId="2" fontId="75" fillId="0" borderId="4" xfId="0" applyNumberFormat="1" applyFont="1" applyFill="1" applyBorder="1"/>
    <xf numFmtId="2" fontId="75" fillId="0" borderId="10" xfId="0" applyNumberFormat="1" applyFont="1" applyFill="1" applyBorder="1"/>
    <xf numFmtId="165" fontId="29" fillId="0" borderId="1" xfId="0" applyNumberFormat="1" applyFont="1" applyFill="1" applyBorder="1"/>
    <xf numFmtId="165" fontId="24" fillId="0" borderId="5" xfId="0" applyNumberFormat="1" applyFont="1" applyFill="1" applyBorder="1" applyAlignment="1"/>
    <xf numFmtId="165" fontId="23" fillId="0" borderId="7" xfId="0" applyNumberFormat="1" applyFont="1" applyFill="1" applyBorder="1" applyAlignment="1"/>
    <xf numFmtId="2" fontId="129" fillId="0" borderId="0" xfId="64" applyNumberFormat="1" applyFont="1"/>
    <xf numFmtId="2" fontId="136" fillId="0" borderId="0" xfId="64" applyNumberFormat="1" applyFont="1" applyAlignment="1"/>
    <xf numFmtId="2" fontId="137" fillId="0" borderId="0" xfId="64" applyNumberFormat="1" applyFont="1"/>
    <xf numFmtId="2" fontId="134" fillId="0" borderId="0" xfId="64" applyNumberFormat="1" applyFont="1" applyBorder="1" applyAlignment="1"/>
    <xf numFmtId="2" fontId="135" fillId="0" borderId="0" xfId="64" applyNumberFormat="1" applyFont="1"/>
    <xf numFmtId="164" fontId="24" fillId="0" borderId="1" xfId="199" applyFont="1" applyFill="1" applyBorder="1" applyAlignment="1">
      <alignment horizontal="center" vertical="center" wrapText="1"/>
    </xf>
    <xf numFmtId="164" fontId="24" fillId="0" borderId="6" xfId="199" applyFont="1" applyFill="1" applyBorder="1" applyAlignment="1">
      <alignment horizontal="center" vertical="center" wrapText="1"/>
    </xf>
    <xf numFmtId="2" fontId="75" fillId="0" borderId="5" xfId="0" applyNumberFormat="1" applyFont="1" applyFill="1" applyBorder="1" applyAlignment="1">
      <alignment horizontal="center" vertical="top" wrapText="1"/>
    </xf>
    <xf numFmtId="0" fontId="7" fillId="0" borderId="2" xfId="14" applyFont="1" applyFill="1" applyBorder="1" applyAlignment="1">
      <alignment vertical="center" wrapText="1"/>
    </xf>
    <xf numFmtId="2" fontId="75" fillId="0" borderId="32" xfId="0" applyNumberFormat="1" applyFont="1" applyFill="1" applyBorder="1" applyAlignment="1">
      <alignment horizontal="center" vertical="top" wrapText="1"/>
    </xf>
    <xf numFmtId="165" fontId="122" fillId="0" borderId="5" xfId="64" applyNumberFormat="1" applyFont="1" applyBorder="1" applyAlignment="1">
      <alignment horizontal="center"/>
    </xf>
    <xf numFmtId="1" fontId="24" fillId="0" borderId="4" xfId="64" applyNumberFormat="1" applyFont="1" applyBorder="1"/>
    <xf numFmtId="0" fontId="75" fillId="0" borderId="4" xfId="14" applyFont="1" applyFill="1" applyBorder="1" applyAlignment="1">
      <alignment horizontal="right" vertical="center" wrapText="1"/>
    </xf>
    <xf numFmtId="165" fontId="24" fillId="0" borderId="4" xfId="0" applyNumberFormat="1" applyFont="1" applyFill="1" applyBorder="1" applyAlignment="1">
      <alignment horizontal="center" wrapText="1"/>
    </xf>
    <xf numFmtId="0" fontId="23" fillId="0" borderId="4" xfId="0" applyFont="1" applyFill="1" applyBorder="1" applyAlignment="1">
      <alignment horizontal="right" vertical="center" wrapText="1"/>
    </xf>
    <xf numFmtId="164" fontId="75" fillId="0" borderId="4" xfId="199" applyFont="1" applyFill="1" applyBorder="1" applyAlignment="1">
      <alignment horizontal="right" vertical="center" wrapText="1"/>
    </xf>
    <xf numFmtId="2" fontId="75" fillId="0" borderId="4" xfId="14" applyNumberFormat="1" applyFont="1" applyFill="1" applyBorder="1" applyAlignment="1">
      <alignment horizontal="right" vertical="center" wrapText="1"/>
    </xf>
    <xf numFmtId="0" fontId="24" fillId="3" borderId="4" xfId="0" applyFont="1" applyFill="1" applyBorder="1" applyAlignment="1"/>
    <xf numFmtId="0" fontId="24" fillId="3" borderId="1" xfId="65" applyFont="1" applyFill="1" applyBorder="1" applyAlignment="1">
      <alignment horizontal="center" vertical="center"/>
    </xf>
    <xf numFmtId="0" fontId="24" fillId="3" borderId="1" xfId="14" applyFont="1" applyFill="1" applyBorder="1" applyAlignment="1">
      <alignment horizontal="center" vertical="center"/>
    </xf>
    <xf numFmtId="164" fontId="29" fillId="0" borderId="1" xfId="199" applyFont="1" applyFill="1" applyBorder="1" applyAlignment="1">
      <alignment horizontal="right" vertical="center" wrapText="1"/>
    </xf>
    <xf numFmtId="164" fontId="37" fillId="0" borderId="1" xfId="199" applyFont="1" applyFill="1" applyBorder="1" applyAlignment="1">
      <alignment horizontal="right" vertical="center" wrapText="1"/>
    </xf>
    <xf numFmtId="165" fontId="24" fillId="0" borderId="1" xfId="66" applyNumberFormat="1" applyFont="1" applyFill="1" applyBorder="1" applyAlignment="1">
      <alignment horizontal="center"/>
    </xf>
    <xf numFmtId="165" fontId="24" fillId="0" borderId="5" xfId="66" applyNumberFormat="1" applyFont="1" applyFill="1" applyBorder="1" applyAlignment="1">
      <alignment horizontal="center"/>
    </xf>
    <xf numFmtId="165" fontId="23" fillId="0" borderId="4" xfId="65" applyNumberFormat="1" applyFont="1" applyFill="1" applyBorder="1" applyAlignment="1">
      <alignment horizontal="center" vertical="center"/>
    </xf>
    <xf numFmtId="165" fontId="23" fillId="0" borderId="4" xfId="65" applyNumberFormat="1" applyFont="1" applyFill="1" applyBorder="1" applyAlignment="1">
      <alignment horizontal="center"/>
    </xf>
    <xf numFmtId="165" fontId="23" fillId="0" borderId="7" xfId="65" applyNumberFormat="1" applyFont="1" applyFill="1" applyBorder="1" applyAlignment="1">
      <alignment horizontal="center"/>
    </xf>
    <xf numFmtId="0" fontId="79" fillId="0" borderId="62" xfId="90" applyFont="1" applyBorder="1"/>
    <xf numFmtId="0" fontId="70" fillId="0" borderId="13" xfId="90" applyBorder="1"/>
    <xf numFmtId="2" fontId="37" fillId="0" borderId="1" xfId="0" applyNumberFormat="1" applyFont="1" applyFill="1" applyBorder="1" applyAlignment="1">
      <alignment horizontal="center" wrapText="1"/>
    </xf>
    <xf numFmtId="164" fontId="37" fillId="0" borderId="4" xfId="432" applyFont="1" applyFill="1" applyBorder="1" applyAlignment="1">
      <alignment horizontal="center" wrapText="1"/>
    </xf>
    <xf numFmtId="2" fontId="37" fillId="0" borderId="4" xfId="0" applyNumberFormat="1" applyFont="1" applyFill="1" applyBorder="1" applyAlignment="1">
      <alignment horizontal="center" wrapText="1"/>
    </xf>
    <xf numFmtId="2" fontId="37" fillId="0" borderId="4" xfId="0" applyNumberFormat="1" applyFont="1" applyFill="1" applyBorder="1" applyAlignment="1">
      <alignment horizontal="center"/>
    </xf>
    <xf numFmtId="2" fontId="37" fillId="0" borderId="4" xfId="0" applyNumberFormat="1" applyFont="1" applyFill="1" applyBorder="1" applyAlignment="1">
      <alignment horizontal="center" vertical="top" wrapText="1"/>
    </xf>
    <xf numFmtId="164" fontId="37" fillId="0" borderId="1" xfId="432" applyFont="1" applyFill="1" applyBorder="1" applyAlignment="1">
      <alignment vertical="center" wrapText="1"/>
    </xf>
    <xf numFmtId="2" fontId="37" fillId="0" borderId="1" xfId="0" applyNumberFormat="1" applyFont="1" applyFill="1" applyBorder="1" applyAlignment="1">
      <alignment vertical="center" wrapText="1"/>
    </xf>
    <xf numFmtId="164" fontId="37" fillId="0" borderId="4" xfId="432" applyFont="1" applyFill="1" applyBorder="1" applyAlignment="1">
      <alignment vertical="center" wrapText="1"/>
    </xf>
    <xf numFmtId="2" fontId="37" fillId="0" borderId="4" xfId="0" applyNumberFormat="1" applyFont="1" applyFill="1" applyBorder="1" applyAlignment="1">
      <alignment vertical="center" wrapText="1"/>
    </xf>
    <xf numFmtId="0" fontId="75" fillId="0" borderId="5" xfId="14" applyFont="1" applyFill="1" applyBorder="1" applyAlignment="1">
      <alignment horizontal="right" vertical="top" wrapText="1"/>
    </xf>
    <xf numFmtId="1" fontId="75" fillId="0" borderId="5" xfId="14" applyNumberFormat="1" applyFont="1" applyFill="1" applyBorder="1" applyAlignment="1">
      <alignment horizontal="right" vertical="top" wrapText="1"/>
    </xf>
    <xf numFmtId="1" fontId="75" fillId="0" borderId="4" xfId="14" applyNumberFormat="1" applyFont="1" applyFill="1" applyBorder="1" applyAlignment="1">
      <alignment horizontal="right" vertical="top" wrapText="1"/>
    </xf>
    <xf numFmtId="0" fontId="75" fillId="0" borderId="4" xfId="14" applyFont="1" applyFill="1" applyBorder="1" applyAlignment="1">
      <alignment horizontal="right" vertical="top" wrapText="1"/>
    </xf>
    <xf numFmtId="1" fontId="24" fillId="3" borderId="4" xfId="90" applyNumberFormat="1" applyFont="1" applyFill="1" applyBorder="1" applyAlignment="1">
      <alignment horizontal="right"/>
    </xf>
    <xf numFmtId="0" fontId="140" fillId="0" borderId="0" xfId="90" applyFont="1" applyAlignment="1">
      <alignment horizontal="centerContinuous"/>
    </xf>
    <xf numFmtId="0" fontId="141" fillId="0" borderId="0" xfId="90" applyFont="1" applyAlignment="1">
      <alignment horizontal="centerContinuous"/>
    </xf>
    <xf numFmtId="0" fontId="75" fillId="0" borderId="5" xfId="14" applyFont="1" applyFill="1" applyBorder="1" applyAlignment="1">
      <alignment horizontal="center" vertical="center" wrapText="1"/>
    </xf>
    <xf numFmtId="0" fontId="75" fillId="0" borderId="4" xfId="14" applyFont="1" applyFill="1" applyBorder="1" applyAlignment="1">
      <alignment horizontal="center" vertical="center" wrapText="1"/>
    </xf>
    <xf numFmtId="0" fontId="75" fillId="0" borderId="7" xfId="14" applyFont="1" applyFill="1" applyBorder="1" applyAlignment="1">
      <alignment horizontal="center" vertical="center" wrapText="1"/>
    </xf>
    <xf numFmtId="0" fontId="136" fillId="3" borderId="0" xfId="0" applyFont="1" applyFill="1" applyAlignment="1">
      <alignment horizontal="centerContinuous"/>
    </xf>
    <xf numFmtId="165" fontId="136" fillId="3" borderId="0" xfId="0" applyNumberFormat="1" applyFont="1" applyFill="1" applyAlignment="1">
      <alignment horizontal="center"/>
    </xf>
    <xf numFmtId="165" fontId="136" fillId="0" borderId="0" xfId="0" applyNumberFormat="1" applyFont="1" applyAlignment="1">
      <alignment horizontal="center"/>
    </xf>
    <xf numFmtId="0" fontId="146" fillId="0" borderId="0" xfId="0" applyFont="1" applyAlignment="1">
      <alignment horizontal="centerContinuous"/>
    </xf>
    <xf numFmtId="165" fontId="146" fillId="0" borderId="0" xfId="0" applyNumberFormat="1" applyFont="1" applyAlignment="1">
      <alignment horizontal="centerContinuous"/>
    </xf>
    <xf numFmtId="0" fontId="148" fillId="0" borderId="0" xfId="0" applyFont="1" applyAlignment="1">
      <alignment horizontal="centerContinuous"/>
    </xf>
    <xf numFmtId="165" fontId="148" fillId="0" borderId="0" xfId="0" applyNumberFormat="1" applyFont="1" applyAlignment="1">
      <alignment horizontal="centerContinuous"/>
    </xf>
    <xf numFmtId="165" fontId="24" fillId="0" borderId="25" xfId="0" applyNumberFormat="1" applyFont="1" applyFill="1" applyBorder="1" applyAlignment="1">
      <alignment horizontal="center"/>
    </xf>
    <xf numFmtId="165" fontId="0" fillId="3" borderId="12" xfId="0" applyNumberFormat="1" applyFill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2" fontId="24" fillId="0" borderId="63" xfId="0" applyNumberFormat="1" applyFont="1" applyFill="1" applyBorder="1" applyAlignment="1">
      <alignment horizontal="right" vertical="center"/>
    </xf>
    <xf numFmtId="0" fontId="22" fillId="0" borderId="0" xfId="0" applyFont="1" applyFill="1" applyBorder="1"/>
    <xf numFmtId="0" fontId="24" fillId="0" borderId="10" xfId="0" applyFont="1" applyFill="1" applyBorder="1" applyAlignment="1">
      <alignment vertical="center"/>
    </xf>
    <xf numFmtId="0" fontId="123" fillId="0" borderId="4" xfId="0" applyFont="1" applyBorder="1" applyAlignment="1">
      <alignment horizontal="right" vertical="center"/>
    </xf>
    <xf numFmtId="0" fontId="22" fillId="0" borderId="12" xfId="0" applyFont="1" applyBorder="1"/>
    <xf numFmtId="0" fontId="136" fillId="0" borderId="0" xfId="0" applyFont="1" applyBorder="1" applyAlignment="1">
      <alignment horizontal="centerContinuous" vertical="center"/>
    </xf>
    <xf numFmtId="0" fontId="128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165" fontId="129" fillId="0" borderId="0" xfId="0" applyNumberFormat="1" applyFont="1" applyAlignment="1">
      <alignment horizontal="centerContinuous"/>
    </xf>
    <xf numFmtId="2" fontId="136" fillId="0" borderId="0" xfId="64" applyNumberFormat="1" applyFont="1" applyAlignment="1">
      <alignment horizontal="centerContinuous"/>
    </xf>
    <xf numFmtId="165" fontId="137" fillId="0" borderId="0" xfId="64" applyNumberFormat="1" applyFont="1" applyAlignment="1">
      <alignment horizontal="centerContinuous"/>
    </xf>
    <xf numFmtId="2" fontId="136" fillId="0" borderId="0" xfId="64" applyNumberFormat="1" applyFont="1" applyBorder="1" applyAlignment="1">
      <alignment horizontal="centerContinuous"/>
    </xf>
    <xf numFmtId="2" fontId="128" fillId="0" borderId="0" xfId="64" applyNumberFormat="1" applyFont="1" applyAlignment="1">
      <alignment horizontal="centerContinuous"/>
    </xf>
    <xf numFmtId="165" fontId="129" fillId="0" borderId="0" xfId="64" applyNumberFormat="1" applyFont="1" applyAlignment="1">
      <alignment horizontal="centerContinuous"/>
    </xf>
    <xf numFmtId="0" fontId="24" fillId="0" borderId="6" xfId="0" applyFont="1" applyFill="1" applyBorder="1" applyAlignment="1">
      <alignment horizontal="right" vertical="center" wrapText="1"/>
    </xf>
    <xf numFmtId="165" fontId="24" fillId="0" borderId="32" xfId="64" applyNumberFormat="1" applyFont="1" applyFill="1" applyBorder="1" applyAlignment="1">
      <alignment horizontal="center" vertical="center" wrapText="1"/>
    </xf>
    <xf numFmtId="165" fontId="23" fillId="0" borderId="7" xfId="6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top" wrapText="1"/>
    </xf>
    <xf numFmtId="0" fontId="24" fillId="0" borderId="4" xfId="64" applyFont="1" applyBorder="1"/>
    <xf numFmtId="2" fontId="137" fillId="0" borderId="0" xfId="64" applyNumberFormat="1" applyFont="1" applyAlignment="1">
      <alignment horizontal="centerContinuous"/>
    </xf>
    <xf numFmtId="2" fontId="134" fillId="0" borderId="0" xfId="64" applyNumberFormat="1" applyFont="1" applyBorder="1" applyAlignment="1">
      <alignment horizontal="centerContinuous"/>
    </xf>
    <xf numFmtId="2" fontId="135" fillId="0" borderId="0" xfId="64" applyNumberFormat="1" applyFont="1" applyAlignment="1">
      <alignment horizontal="centerContinuous"/>
    </xf>
    <xf numFmtId="164" fontId="24" fillId="0" borderId="1" xfId="69" applyNumberFormat="1" applyFont="1" applyBorder="1" applyAlignment="1">
      <alignment wrapText="1"/>
    </xf>
    <xf numFmtId="164" fontId="23" fillId="0" borderId="1" xfId="69" applyNumberFormat="1" applyFont="1" applyBorder="1" applyAlignment="1">
      <alignment wrapText="1"/>
    </xf>
    <xf numFmtId="0" fontId="136" fillId="0" borderId="0" xfId="64" applyFont="1" applyAlignment="1">
      <alignment horizontal="centerContinuous"/>
    </xf>
    <xf numFmtId="0" fontId="137" fillId="0" borderId="0" xfId="64" applyFont="1" applyAlignment="1">
      <alignment horizontal="centerContinuous"/>
    </xf>
    <xf numFmtId="0" fontId="128" fillId="0" borderId="0" xfId="64" applyFont="1" applyAlignment="1">
      <alignment horizontal="centerContinuous"/>
    </xf>
    <xf numFmtId="0" fontId="129" fillId="0" borderId="0" xfId="64" applyFont="1" applyAlignment="1">
      <alignment horizontal="centerContinuous"/>
    </xf>
    <xf numFmtId="0" fontId="75" fillId="0" borderId="4" xfId="0" applyFont="1" applyFill="1" applyBorder="1" applyAlignment="1">
      <alignment vertical="center"/>
    </xf>
    <xf numFmtId="2" fontId="28" fillId="0" borderId="4" xfId="0" applyNumberFormat="1" applyFont="1" applyFill="1" applyBorder="1" applyAlignment="1">
      <alignment vertical="center"/>
    </xf>
    <xf numFmtId="0" fontId="131" fillId="0" borderId="0" xfId="64" applyFont="1" applyAlignment="1">
      <alignment horizontal="centerContinuous"/>
    </xf>
    <xf numFmtId="0" fontId="24" fillId="0" borderId="6" xfId="64" applyFont="1" applyFill="1" applyBorder="1" applyAlignment="1">
      <alignment horizontal="center" vertical="center"/>
    </xf>
    <xf numFmtId="165" fontId="24" fillId="0" borderId="1" xfId="90" applyNumberFormat="1" applyFont="1" applyFill="1" applyBorder="1" applyAlignment="1">
      <alignment horizontal="center" vertical="center" wrapText="1"/>
    </xf>
    <xf numFmtId="165" fontId="24" fillId="0" borderId="5" xfId="90" applyNumberFormat="1" applyFont="1" applyFill="1" applyBorder="1" applyAlignment="1">
      <alignment horizontal="center" vertical="center" wrapText="1"/>
    </xf>
    <xf numFmtId="165" fontId="24" fillId="0" borderId="4" xfId="90" applyNumberFormat="1" applyFont="1" applyFill="1" applyBorder="1" applyAlignment="1">
      <alignment horizontal="center" vertical="center" wrapText="1"/>
    </xf>
    <xf numFmtId="165" fontId="24" fillId="0" borderId="7" xfId="90" applyNumberFormat="1" applyFont="1" applyFill="1" applyBorder="1" applyAlignment="1">
      <alignment horizontal="center" vertical="center" wrapText="1"/>
    </xf>
    <xf numFmtId="2" fontId="24" fillId="0" borderId="5" xfId="64" quotePrefix="1" applyNumberFormat="1" applyFont="1" applyFill="1" applyBorder="1" applyAlignment="1">
      <alignment horizontal="center"/>
    </xf>
    <xf numFmtId="2" fontId="24" fillId="0" borderId="4" xfId="64" quotePrefix="1" applyNumberFormat="1" applyFont="1" applyFill="1" applyBorder="1" applyAlignment="1">
      <alignment horizontal="right"/>
    </xf>
    <xf numFmtId="2" fontId="24" fillId="0" borderId="4" xfId="64" quotePrefix="1" applyNumberFormat="1" applyFont="1" applyFill="1" applyBorder="1" applyAlignment="1">
      <alignment horizontal="center"/>
    </xf>
    <xf numFmtId="164" fontId="24" fillId="0" borderId="4" xfId="0" applyNumberFormat="1" applyFont="1" applyFill="1" applyBorder="1" applyAlignment="1">
      <alignment horizontal="right" vertical="center"/>
    </xf>
    <xf numFmtId="2" fontId="24" fillId="0" borderId="7" xfId="64" quotePrefix="1" applyNumberFormat="1" applyFont="1" applyFill="1" applyBorder="1" applyAlignment="1">
      <alignment horizontal="center"/>
    </xf>
    <xf numFmtId="2" fontId="75" fillId="0" borderId="4" xfId="64" quotePrefix="1" applyNumberFormat="1" applyFont="1" applyFill="1" applyBorder="1" applyAlignment="1">
      <alignment horizontal="right"/>
    </xf>
    <xf numFmtId="0" fontId="128" fillId="0" borderId="12" xfId="90" applyFont="1" applyBorder="1" applyAlignment="1">
      <alignment horizontal="centerContinuous"/>
    </xf>
    <xf numFmtId="0" fontId="24" fillId="0" borderId="5" xfId="0" applyNumberFormat="1" applyFont="1" applyFill="1" applyBorder="1" applyAlignment="1">
      <alignment horizontal="right" vertical="center"/>
    </xf>
    <xf numFmtId="0" fontId="75" fillId="0" borderId="4" xfId="432" applyNumberFormat="1" applyFont="1" applyFill="1" applyBorder="1" applyAlignment="1">
      <alignment horizontal="right" vertical="center"/>
    </xf>
    <xf numFmtId="166" fontId="24" fillId="0" borderId="4" xfId="0" applyNumberFormat="1" applyFont="1" applyFill="1" applyBorder="1" applyAlignment="1">
      <alignment horizontal="right" vertical="center"/>
    </xf>
    <xf numFmtId="0" fontId="24" fillId="0" borderId="7" xfId="0" applyNumberFormat="1" applyFont="1" applyFill="1" applyBorder="1" applyAlignment="1">
      <alignment horizontal="right" vertical="center"/>
    </xf>
    <xf numFmtId="0" fontId="24" fillId="0" borderId="4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0" fontId="26" fillId="0" borderId="5" xfId="432" applyNumberFormat="1" applyFont="1" applyFill="1" applyBorder="1" applyAlignment="1">
      <alignment horizontal="right" vertical="center"/>
    </xf>
    <xf numFmtId="0" fontId="24" fillId="0" borderId="4" xfId="432" applyNumberFormat="1" applyFont="1" applyFill="1" applyBorder="1" applyAlignment="1">
      <alignment horizontal="right" vertical="center"/>
    </xf>
    <xf numFmtId="166" fontId="24" fillId="0" borderId="4" xfId="90" applyNumberFormat="1" applyFont="1" applyBorder="1" applyAlignment="1">
      <alignment horizontal="center"/>
    </xf>
    <xf numFmtId="0" fontId="130" fillId="0" borderId="0" xfId="64" applyFont="1" applyAlignment="1">
      <alignment horizontal="centerContinuous"/>
    </xf>
    <xf numFmtId="165" fontId="130" fillId="0" borderId="0" xfId="64" applyNumberFormat="1" applyFont="1" applyAlignment="1">
      <alignment horizontal="centerContinuous"/>
    </xf>
    <xf numFmtId="0" fontId="147" fillId="0" borderId="0" xfId="64" applyFont="1" applyAlignment="1">
      <alignment horizontal="centerContinuous"/>
    </xf>
    <xf numFmtId="165" fontId="147" fillId="0" borderId="0" xfId="64" applyNumberFormat="1" applyFont="1" applyAlignment="1">
      <alignment horizontal="centerContinuous"/>
    </xf>
    <xf numFmtId="2" fontId="24" fillId="0" borderId="60" xfId="0" applyNumberFormat="1" applyFont="1" applyFill="1" applyBorder="1" applyAlignment="1">
      <alignment horizontal="right" vertical="center"/>
    </xf>
    <xf numFmtId="2" fontId="24" fillId="0" borderId="64" xfId="0" applyNumberFormat="1" applyFont="1" applyFill="1" applyBorder="1" applyAlignment="1">
      <alignment horizontal="right" vertical="center"/>
    </xf>
    <xf numFmtId="0" fontId="24" fillId="3" borderId="60" xfId="64" applyFont="1" applyFill="1" applyBorder="1" applyAlignment="1">
      <alignment horizontal="right" vertical="center"/>
    </xf>
    <xf numFmtId="2" fontId="24" fillId="3" borderId="60" xfId="0" applyNumberFormat="1" applyFont="1" applyFill="1" applyBorder="1" applyAlignment="1">
      <alignment horizontal="right" vertical="center"/>
    </xf>
    <xf numFmtId="2" fontId="24" fillId="3" borderId="64" xfId="0" applyNumberFormat="1" applyFont="1" applyFill="1" applyBorder="1" applyAlignment="1">
      <alignment horizontal="right" vertical="center"/>
    </xf>
    <xf numFmtId="0" fontId="24" fillId="3" borderId="4" xfId="64" applyFont="1" applyFill="1" applyBorder="1" applyAlignment="1">
      <alignment horizontal="right" vertical="center"/>
    </xf>
    <xf numFmtId="0" fontId="24" fillId="0" borderId="4" xfId="64" applyFont="1" applyFill="1" applyBorder="1" applyAlignment="1">
      <alignment horizontal="right" vertical="center"/>
    </xf>
    <xf numFmtId="0" fontId="146" fillId="0" borderId="0" xfId="64" applyFont="1" applyAlignment="1">
      <alignment horizontal="centerContinuous"/>
    </xf>
    <xf numFmtId="165" fontId="146" fillId="0" borderId="0" xfId="64" applyNumberFormat="1" applyFont="1" applyAlignment="1">
      <alignment horizontal="centerContinuous"/>
    </xf>
    <xf numFmtId="0" fontId="136" fillId="0" borderId="0" xfId="64" applyFont="1" applyBorder="1" applyAlignment="1">
      <alignment horizontal="centerContinuous" vertical="center"/>
    </xf>
    <xf numFmtId="0" fontId="24" fillId="3" borderId="41" xfId="0" applyFont="1" applyFill="1" applyBorder="1" applyAlignment="1">
      <alignment horizontal="right" vertical="center"/>
    </xf>
    <xf numFmtId="0" fontId="24" fillId="3" borderId="4" xfId="64" applyFont="1" applyFill="1" applyBorder="1" applyAlignment="1">
      <alignment horizontal="center" vertical="center"/>
    </xf>
    <xf numFmtId="2" fontId="24" fillId="3" borderId="4" xfId="0" applyNumberFormat="1" applyFont="1" applyFill="1" applyBorder="1" applyAlignment="1">
      <alignment horizontal="center" vertical="center"/>
    </xf>
    <xf numFmtId="2" fontId="24" fillId="3" borderId="63" xfId="0" applyNumberFormat="1" applyFont="1" applyFill="1" applyBorder="1" applyAlignment="1">
      <alignment horizontal="center" vertical="center"/>
    </xf>
    <xf numFmtId="165" fontId="24" fillId="3" borderId="4" xfId="64" applyNumberFormat="1" applyFont="1" applyFill="1" applyBorder="1" applyAlignment="1">
      <alignment horizontal="center" vertical="center"/>
    </xf>
    <xf numFmtId="0" fontId="24" fillId="0" borderId="65" xfId="0" applyFont="1" applyFill="1" applyBorder="1" applyAlignment="1">
      <alignment vertical="center"/>
    </xf>
    <xf numFmtId="0" fontId="24" fillId="0" borderId="4" xfId="64" applyFont="1" applyFill="1" applyBorder="1" applyAlignment="1">
      <alignment vertical="center"/>
    </xf>
    <xf numFmtId="2" fontId="24" fillId="0" borderId="63" xfId="0" applyNumberFormat="1" applyFont="1" applyFill="1" applyBorder="1" applyAlignment="1">
      <alignment vertical="center"/>
    </xf>
    <xf numFmtId="2" fontId="24" fillId="0" borderId="41" xfId="0" applyNumberFormat="1" applyFont="1" applyFill="1" applyBorder="1" applyAlignment="1">
      <alignment vertical="center"/>
    </xf>
    <xf numFmtId="0" fontId="24" fillId="0" borderId="65" xfId="0" applyFont="1" applyFill="1" applyBorder="1" applyAlignment="1">
      <alignment horizontal="right" vertical="center"/>
    </xf>
    <xf numFmtId="0" fontId="24" fillId="0" borderId="65" xfId="64" applyFont="1" applyFill="1" applyBorder="1" applyAlignment="1">
      <alignment horizontal="right" vertical="center"/>
    </xf>
    <xf numFmtId="2" fontId="129" fillId="0" borderId="0" xfId="64" applyNumberFormat="1" applyFont="1" applyAlignment="1">
      <alignment horizontal="centerContinuous"/>
    </xf>
    <xf numFmtId="0" fontId="24" fillId="0" borderId="1" xfId="64" quotePrefix="1" applyNumberFormat="1" applyFont="1" applyFill="1" applyBorder="1" applyAlignment="1">
      <alignment horizontal="right" vertical="center" wrapText="1"/>
    </xf>
    <xf numFmtId="1" fontId="24" fillId="0" borderId="6" xfId="0" applyNumberFormat="1" applyFont="1" applyFill="1" applyBorder="1" applyAlignment="1">
      <alignment horizontal="right" wrapText="1"/>
    </xf>
    <xf numFmtId="0" fontId="24" fillId="0" borderId="6" xfId="64" quotePrefix="1" applyNumberFormat="1" applyFont="1" applyFill="1" applyBorder="1" applyAlignment="1">
      <alignment horizontal="right" vertical="center" wrapText="1"/>
    </xf>
    <xf numFmtId="0" fontId="27" fillId="0" borderId="0" xfId="64" applyFont="1" applyBorder="1"/>
    <xf numFmtId="0" fontId="24" fillId="0" borderId="4" xfId="64" applyFont="1" applyFill="1" applyBorder="1"/>
    <xf numFmtId="0" fontId="98" fillId="0" borderId="4" xfId="64" applyFont="1" applyFill="1" applyBorder="1" applyAlignment="1">
      <alignment vertical="center"/>
    </xf>
    <xf numFmtId="2" fontId="24" fillId="0" borderId="7" xfId="0" applyNumberFormat="1" applyFont="1" applyFill="1" applyBorder="1" applyAlignment="1">
      <alignment vertical="center"/>
    </xf>
    <xf numFmtId="0" fontId="98" fillId="0" borderId="4" xfId="64" applyFont="1" applyFill="1" applyBorder="1" applyAlignment="1">
      <alignment horizontal="center" vertical="center"/>
    </xf>
    <xf numFmtId="2" fontId="24" fillId="0" borderId="63" xfId="0" applyNumberFormat="1" applyFont="1" applyFill="1" applyBorder="1" applyAlignment="1">
      <alignment horizontal="center" vertical="center" wrapText="1"/>
    </xf>
    <xf numFmtId="0" fontId="101" fillId="0" borderId="4" xfId="64" applyFont="1" applyFill="1" applyBorder="1" applyAlignment="1">
      <alignment horizontal="center" vertical="center"/>
    </xf>
    <xf numFmtId="0" fontId="24" fillId="0" borderId="4" xfId="64" applyFont="1" applyFill="1" applyBorder="1" applyAlignment="1">
      <alignment horizontal="center" vertical="center"/>
    </xf>
    <xf numFmtId="2" fontId="24" fillId="0" borderId="1" xfId="64" applyNumberFormat="1" applyFont="1" applyFill="1" applyBorder="1" applyAlignment="1">
      <alignment horizontal="center" vertical="center"/>
    </xf>
    <xf numFmtId="2" fontId="24" fillId="0" borderId="1" xfId="64" applyNumberFormat="1" applyFont="1" applyFill="1" applyBorder="1" applyAlignment="1">
      <alignment horizontal="center" vertical="center" wrapText="1"/>
    </xf>
    <xf numFmtId="165" fontId="23" fillId="0" borderId="4" xfId="65" applyNumberFormat="1" applyFont="1" applyFill="1" applyBorder="1" applyAlignment="1">
      <alignment horizontal="right" vertical="center"/>
    </xf>
    <xf numFmtId="2" fontId="24" fillId="0" borderId="5" xfId="64" applyNumberFormat="1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64" applyFont="1" applyAlignment="1">
      <alignment horizontal="center"/>
    </xf>
    <xf numFmtId="0" fontId="8" fillId="0" borderId="0" xfId="64" applyFont="1" applyBorder="1" applyAlignment="1">
      <alignment horizontal="center"/>
    </xf>
    <xf numFmtId="2" fontId="10" fillId="8" borderId="1" xfId="0" applyNumberFormat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wrapText="1"/>
    </xf>
    <xf numFmtId="0" fontId="8" fillId="0" borderId="0" xfId="65" applyFont="1" applyAlignment="1">
      <alignment horizontal="center"/>
    </xf>
    <xf numFmtId="0" fontId="63" fillId="0" borderId="0" xfId="101" applyFont="1" applyBorder="1" applyAlignment="1">
      <alignment horizontal="center"/>
    </xf>
    <xf numFmtId="0" fontId="8" fillId="0" borderId="0" xfId="65" applyFont="1" applyBorder="1" applyAlignment="1">
      <alignment horizontal="center" vertical="center"/>
    </xf>
    <xf numFmtId="0" fontId="8" fillId="0" borderId="0" xfId="90" applyFont="1" applyAlignment="1">
      <alignment horizontal="center"/>
    </xf>
    <xf numFmtId="0" fontId="8" fillId="0" borderId="0" xfId="90" applyFont="1" applyBorder="1" applyAlignment="1">
      <alignment horizontal="center"/>
    </xf>
    <xf numFmtId="0" fontId="8" fillId="0" borderId="0" xfId="90" applyFont="1" applyBorder="1" applyAlignment="1">
      <alignment horizontal="center" vertical="center"/>
    </xf>
    <xf numFmtId="0" fontId="8" fillId="0" borderId="0" xfId="90" applyFont="1" applyAlignment="1">
      <alignment horizontal="centerContinuous"/>
    </xf>
    <xf numFmtId="0" fontId="70" fillId="0" borderId="0" xfId="90" applyAlignment="1">
      <alignment horizontal="centerContinuous"/>
    </xf>
    <xf numFmtId="0" fontId="140" fillId="0" borderId="12" xfId="90" applyFont="1" applyBorder="1" applyAlignment="1">
      <alignment horizontal="centerContinuous"/>
    </xf>
    <xf numFmtId="0" fontId="46" fillId="0" borderId="0" xfId="90" applyFont="1" applyAlignment="1">
      <alignment horizontal="centerContinuous"/>
    </xf>
    <xf numFmtId="0" fontId="142" fillId="0" borderId="0" xfId="90" applyFont="1" applyAlignment="1">
      <alignment horizontal="centerContinuous"/>
    </xf>
    <xf numFmtId="0" fontId="24" fillId="0" borderId="20" xfId="64" applyFont="1" applyFill="1" applyBorder="1" applyAlignment="1">
      <alignment horizontal="right" vertical="center" indent="2"/>
    </xf>
    <xf numFmtId="0" fontId="70" fillId="0" borderId="0" xfId="90" applyAlignment="1">
      <alignment horizontal="right" indent="2"/>
    </xf>
    <xf numFmtId="0" fontId="24" fillId="0" borderId="1" xfId="90" applyFont="1" applyBorder="1" applyAlignment="1">
      <alignment horizontal="right" indent="2"/>
    </xf>
    <xf numFmtId="165" fontId="24" fillId="0" borderId="5" xfId="90" applyNumberFormat="1" applyFont="1" applyBorder="1" applyAlignment="1">
      <alignment horizontal="right" indent="2"/>
    </xf>
    <xf numFmtId="0" fontId="24" fillId="0" borderId="5" xfId="0" applyFont="1" applyFill="1" applyBorder="1" applyAlignment="1">
      <alignment horizontal="right" vertical="center" wrapText="1" indent="2"/>
    </xf>
    <xf numFmtId="0" fontId="24" fillId="0" borderId="4" xfId="0" applyFont="1" applyFill="1" applyBorder="1" applyAlignment="1">
      <alignment horizontal="right" vertical="center" wrapText="1" indent="2"/>
    </xf>
    <xf numFmtId="0" fontId="24" fillId="0" borderId="41" xfId="64" applyFont="1" applyFill="1" applyBorder="1" applyAlignment="1">
      <alignment horizontal="right" vertical="center" indent="2"/>
    </xf>
    <xf numFmtId="0" fontId="24" fillId="0" borderId="7" xfId="0" applyFont="1" applyFill="1" applyBorder="1" applyAlignment="1">
      <alignment horizontal="right" vertical="center" wrapText="1" indent="2"/>
    </xf>
    <xf numFmtId="0" fontId="24" fillId="0" borderId="4" xfId="90" applyFont="1" applyBorder="1" applyAlignment="1">
      <alignment horizontal="right" indent="2"/>
    </xf>
    <xf numFmtId="165" fontId="24" fillId="0" borderId="7" xfId="90" applyNumberFormat="1" applyFont="1" applyBorder="1" applyAlignment="1">
      <alignment horizontal="right" indent="2"/>
    </xf>
    <xf numFmtId="0" fontId="75" fillId="0" borderId="1" xfId="0" applyFont="1" applyFill="1" applyBorder="1" applyAlignment="1">
      <alignment horizontal="right" vertical="center" wrapText="1" indent="2"/>
    </xf>
    <xf numFmtId="1" fontId="24" fillId="0" borderId="1" xfId="90" applyNumberFormat="1" applyFont="1" applyBorder="1" applyAlignment="1">
      <alignment horizontal="right" indent="2"/>
    </xf>
    <xf numFmtId="1" fontId="24" fillId="0" borderId="4" xfId="90" applyNumberFormat="1" applyFont="1" applyBorder="1" applyAlignment="1">
      <alignment horizontal="right" indent="2"/>
    </xf>
    <xf numFmtId="0" fontId="75" fillId="0" borderId="5" xfId="0" applyFont="1" applyFill="1" applyBorder="1" applyAlignment="1">
      <alignment horizontal="right" vertical="center" wrapText="1" indent="2"/>
    </xf>
    <xf numFmtId="0" fontId="75" fillId="0" borderId="4" xfId="0" applyFont="1" applyFill="1" applyBorder="1" applyAlignment="1">
      <alignment horizontal="right" vertical="center" wrapText="1" indent="2"/>
    </xf>
    <xf numFmtId="0" fontId="75" fillId="0" borderId="7" xfId="0" applyFont="1" applyFill="1" applyBorder="1" applyAlignment="1">
      <alignment horizontal="right" vertical="center" wrapText="1" indent="2"/>
    </xf>
    <xf numFmtId="0" fontId="45" fillId="0" borderId="0" xfId="90" applyFont="1" applyAlignment="1">
      <alignment horizontal="centerContinuous"/>
    </xf>
    <xf numFmtId="0" fontId="143" fillId="0" borderId="0" xfId="90" applyFont="1" applyAlignment="1">
      <alignment horizontal="centerContinuous"/>
    </xf>
    <xf numFmtId="1" fontId="24" fillId="0" borderId="25" xfId="0" applyNumberFormat="1" applyFont="1" applyFill="1" applyBorder="1" applyAlignment="1">
      <alignment horizontal="right" vertical="center"/>
    </xf>
    <xf numFmtId="0" fontId="24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2" fontId="23" fillId="0" borderId="4" xfId="0" applyNumberFormat="1" applyFont="1" applyFill="1" applyBorder="1" applyAlignment="1">
      <alignment vertical="center"/>
    </xf>
    <xf numFmtId="0" fontId="24" fillId="0" borderId="4" xfId="0" applyNumberFormat="1" applyFont="1" applyFill="1" applyBorder="1" applyAlignment="1">
      <alignment horizontal="right"/>
    </xf>
    <xf numFmtId="2" fontId="24" fillId="0" borderId="5" xfId="0" applyNumberFormat="1" applyFont="1" applyFill="1" applyBorder="1" applyAlignment="1">
      <alignment horizontal="right" vertical="center"/>
    </xf>
    <xf numFmtId="2" fontId="23" fillId="0" borderId="5" xfId="0" applyNumberFormat="1" applyFont="1" applyFill="1" applyBorder="1" applyAlignment="1">
      <alignment horizontal="right" vertical="center"/>
    </xf>
    <xf numFmtId="0" fontId="23" fillId="0" borderId="5" xfId="0" applyNumberFormat="1" applyFont="1" applyFill="1" applyBorder="1" applyAlignment="1">
      <alignment horizontal="right" vertical="center"/>
    </xf>
    <xf numFmtId="2" fontId="24" fillId="0" borderId="7" xfId="0" applyNumberFormat="1" applyFont="1" applyFill="1" applyBorder="1" applyAlignment="1">
      <alignment horizontal="right" vertical="center"/>
    </xf>
    <xf numFmtId="165" fontId="23" fillId="0" borderId="4" xfId="0" applyNumberFormat="1" applyFont="1" applyFill="1" applyBorder="1" applyAlignment="1">
      <alignment horizontal="right"/>
    </xf>
    <xf numFmtId="0" fontId="7" fillId="9" borderId="2" xfId="14" applyFont="1" applyFill="1" applyBorder="1" applyAlignment="1">
      <alignment vertical="center" wrapText="1"/>
    </xf>
    <xf numFmtId="2" fontId="24" fillId="0" borderId="1" xfId="0" applyNumberFormat="1" applyFont="1" applyFill="1" applyBorder="1" applyAlignment="1">
      <alignment horizontal="right" vertical="top" wrapText="1"/>
    </xf>
    <xf numFmtId="165" fontId="37" fillId="0" borderId="5" xfId="0" applyNumberFormat="1" applyFont="1" applyBorder="1" applyAlignment="1">
      <alignment horizontal="center"/>
    </xf>
    <xf numFmtId="2" fontId="24" fillId="3" borderId="5" xfId="0" applyNumberFormat="1" applyFont="1" applyFill="1" applyBorder="1" applyAlignment="1">
      <alignment horizontal="right" vertical="center" wrapText="1"/>
    </xf>
    <xf numFmtId="1" fontId="24" fillId="3" borderId="4" xfId="0" applyNumberFormat="1" applyFont="1" applyFill="1" applyBorder="1" applyAlignment="1">
      <alignment horizontal="right" vertical="center" wrapText="1"/>
    </xf>
    <xf numFmtId="2" fontId="24" fillId="3" borderId="4" xfId="0" applyNumberFormat="1" applyFont="1" applyFill="1" applyBorder="1" applyAlignment="1">
      <alignment horizontal="right" vertical="center" wrapText="1"/>
    </xf>
    <xf numFmtId="165" fontId="24" fillId="0" borderId="1" xfId="0" applyNumberFormat="1" applyFont="1" applyFill="1" applyBorder="1" applyAlignment="1">
      <alignment vertical="center" wrapText="1"/>
    </xf>
    <xf numFmtId="2" fontId="24" fillId="0" borderId="1" xfId="0" applyNumberFormat="1" applyFont="1" applyFill="1" applyBorder="1" applyAlignment="1">
      <alignment vertical="center" wrapText="1"/>
    </xf>
    <xf numFmtId="2" fontId="24" fillId="0" borderId="4" xfId="0" applyNumberFormat="1" applyFont="1" applyFill="1" applyBorder="1" applyAlignment="1"/>
    <xf numFmtId="2" fontId="24" fillId="0" borderId="5" xfId="0" applyNumberFormat="1" applyFont="1" applyFill="1" applyBorder="1" applyAlignment="1">
      <alignment horizontal="right" vertical="center" wrapText="1"/>
    </xf>
    <xf numFmtId="2" fontId="24" fillId="0" borderId="7" xfId="0" applyNumberFormat="1" applyFont="1" applyFill="1" applyBorder="1" applyAlignment="1">
      <alignment horizontal="right" vertical="center" wrapText="1"/>
    </xf>
    <xf numFmtId="165" fontId="78" fillId="0" borderId="1" xfId="66" applyNumberFormat="1" applyFont="1" applyFill="1" applyBorder="1" applyAlignment="1">
      <alignment horizontal="center"/>
    </xf>
    <xf numFmtId="165" fontId="29" fillId="0" borderId="5" xfId="66" applyNumberFormat="1" applyFont="1" applyFill="1" applyBorder="1" applyAlignment="1">
      <alignment horizontal="center"/>
    </xf>
    <xf numFmtId="165" fontId="77" fillId="0" borderId="4" xfId="65" applyNumberFormat="1" applyFont="1" applyFill="1" applyBorder="1" applyAlignment="1">
      <alignment horizontal="center" vertical="center"/>
    </xf>
    <xf numFmtId="2" fontId="24" fillId="0" borderId="25" xfId="0" applyNumberFormat="1" applyFont="1" applyFill="1" applyBorder="1" applyAlignment="1">
      <alignment horizontal="center" vertical="center" wrapText="1"/>
    </xf>
    <xf numFmtId="2" fontId="75" fillId="0" borderId="5" xfId="0" applyNumberFormat="1" applyFont="1" applyFill="1" applyBorder="1" applyAlignment="1" applyProtection="1">
      <alignment horizontal="right"/>
    </xf>
    <xf numFmtId="2" fontId="75" fillId="0" borderId="7" xfId="0" applyNumberFormat="1" applyFont="1" applyFill="1" applyBorder="1" applyAlignment="1" applyProtection="1">
      <alignment horizontal="right"/>
    </xf>
    <xf numFmtId="0" fontId="46" fillId="0" borderId="12" xfId="90" applyFont="1" applyBorder="1" applyAlignment="1">
      <alignment horizontal="centerContinuous"/>
    </xf>
    <xf numFmtId="0" fontId="24" fillId="0" borderId="1" xfId="0" quotePrefix="1" applyFont="1" applyFill="1" applyBorder="1" applyAlignment="1"/>
    <xf numFmtId="165" fontId="75" fillId="0" borderId="5" xfId="90" applyNumberFormat="1" applyFont="1" applyFill="1" applyBorder="1" applyAlignment="1"/>
    <xf numFmtId="0" fontId="75" fillId="0" borderId="1" xfId="0" applyFont="1" applyFill="1" applyBorder="1" applyAlignment="1"/>
    <xf numFmtId="0" fontId="24" fillId="0" borderId="6" xfId="0" applyFont="1" applyFill="1" applyBorder="1" applyAlignment="1"/>
    <xf numFmtId="0" fontId="75" fillId="0" borderId="25" xfId="0" applyFont="1" applyFill="1" applyBorder="1" applyAlignment="1"/>
    <xf numFmtId="0" fontId="75" fillId="0" borderId="4" xfId="0" applyFont="1" applyFill="1" applyBorder="1" applyAlignment="1"/>
    <xf numFmtId="0" fontId="24" fillId="0" borderId="5" xfId="0" quotePrefix="1" applyFont="1" applyFill="1" applyBorder="1" applyAlignment="1">
      <alignment horizontal="center"/>
    </xf>
    <xf numFmtId="0" fontId="24" fillId="0" borderId="5" xfId="0" quotePrefix="1" applyFont="1" applyFill="1" applyBorder="1" applyAlignment="1">
      <alignment horizontal="right"/>
    </xf>
    <xf numFmtId="0" fontId="75" fillId="0" borderId="5" xfId="0" applyFont="1" applyFill="1" applyBorder="1" applyAlignment="1">
      <alignment horizontal="right"/>
    </xf>
    <xf numFmtId="0" fontId="24" fillId="0" borderId="32" xfId="0" applyFont="1" applyFill="1" applyBorder="1" applyAlignment="1">
      <alignment horizontal="right"/>
    </xf>
    <xf numFmtId="0" fontId="75" fillId="0" borderId="26" xfId="0" applyFont="1" applyFill="1" applyBorder="1" applyAlignment="1">
      <alignment horizontal="right"/>
    </xf>
    <xf numFmtId="0" fontId="75" fillId="0" borderId="7" xfId="0" applyFont="1" applyFill="1" applyBorder="1" applyAlignment="1">
      <alignment horizontal="right"/>
    </xf>
    <xf numFmtId="0" fontId="24" fillId="0" borderId="4" xfId="90" applyFont="1" applyFill="1" applyBorder="1" applyAlignment="1"/>
    <xf numFmtId="165" fontId="75" fillId="0" borderId="7" xfId="90" applyNumberFormat="1" applyFont="1" applyFill="1" applyBorder="1" applyAlignment="1"/>
    <xf numFmtId="0" fontId="24" fillId="0" borderId="7" xfId="0" quotePrefix="1" applyFont="1" applyFill="1" applyBorder="1" applyAlignment="1">
      <alignment horizontal="right"/>
    </xf>
    <xf numFmtId="0" fontId="46" fillId="0" borderId="0" xfId="90" applyFont="1" applyAlignment="1"/>
    <xf numFmtId="0" fontId="45" fillId="0" borderId="0" xfId="90" applyFont="1" applyAlignment="1"/>
    <xf numFmtId="164" fontId="37" fillId="0" borderId="0" xfId="432" applyFont="1" applyFill="1" applyBorder="1" applyAlignment="1">
      <alignment vertical="center"/>
    </xf>
    <xf numFmtId="0" fontId="27" fillId="0" borderId="0" xfId="90" applyFont="1" applyBorder="1"/>
    <xf numFmtId="2" fontId="132" fillId="0" borderId="0" xfId="0" applyNumberFormat="1" applyFont="1"/>
    <xf numFmtId="2" fontId="131" fillId="0" borderId="0" xfId="0" applyNumberFormat="1" applyFont="1" applyBorder="1" applyAlignment="1"/>
    <xf numFmtId="2" fontId="140" fillId="0" borderId="0" xfId="0" applyNumberFormat="1" applyFont="1" applyAlignment="1"/>
    <xf numFmtId="2" fontId="145" fillId="0" borderId="0" xfId="0" applyNumberFormat="1" applyFont="1"/>
    <xf numFmtId="0" fontId="10" fillId="0" borderId="0" xfId="0" applyFont="1" applyBorder="1" applyAlignment="1">
      <alignment horizontal="left" vertical="center" wrapText="1"/>
    </xf>
    <xf numFmtId="0" fontId="24" fillId="0" borderId="0" xfId="0" applyFont="1" applyFill="1" applyBorder="1" applyAlignment="1" applyProtection="1">
      <alignment vertical="center"/>
    </xf>
    <xf numFmtId="2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 applyProtection="1">
      <alignment vertical="center"/>
      <protection locked="0"/>
    </xf>
    <xf numFmtId="2" fontId="24" fillId="0" borderId="0" xfId="168" applyNumberFormat="1" applyFont="1" applyFill="1" applyBorder="1" applyAlignment="1" applyProtection="1">
      <alignment horizontal="right" vertical="center"/>
    </xf>
    <xf numFmtId="2" fontId="24" fillId="0" borderId="0" xfId="168" applyNumberFormat="1" applyFont="1" applyFill="1" applyBorder="1" applyAlignment="1" applyProtection="1">
      <alignment horizontal="center" vertical="center"/>
    </xf>
    <xf numFmtId="0" fontId="7" fillId="0" borderId="0" xfId="0" applyFont="1" applyBorder="1"/>
    <xf numFmtId="0" fontId="20" fillId="0" borderId="0" xfId="0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horizontal="center"/>
    </xf>
    <xf numFmtId="0" fontId="91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8" borderId="15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8" borderId="1" xfId="0" applyFont="1" applyFill="1" applyBorder="1" applyAlignment="1">
      <alignment horizontal="center" vertical="center" wrapText="1"/>
    </xf>
    <xf numFmtId="0" fontId="14" fillId="0" borderId="0" xfId="0" quotePrefix="1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28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8" fillId="8" borderId="16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8" borderId="5" xfId="0" applyFont="1" applyFill="1" applyBorder="1" applyAlignment="1">
      <alignment horizontal="center" vertical="center" wrapText="1"/>
    </xf>
    <xf numFmtId="0" fontId="10" fillId="0" borderId="0" xfId="0" quotePrefix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9" fillId="8" borderId="16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28" fillId="0" borderId="0" xfId="0" applyFont="1" applyBorder="1" applyAlignment="1">
      <alignment horizontal="center"/>
    </xf>
    <xf numFmtId="0" fontId="9" fillId="8" borderId="15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165" fontId="8" fillId="8" borderId="16" xfId="0" applyNumberFormat="1" applyFont="1" applyFill="1" applyBorder="1" applyAlignment="1">
      <alignment horizontal="center" vertical="center"/>
    </xf>
    <xf numFmtId="165" fontId="8" fillId="8" borderId="17" xfId="0" applyNumberFormat="1" applyFont="1" applyFill="1" applyBorder="1" applyAlignment="1">
      <alignment horizontal="center" vertical="center"/>
    </xf>
    <xf numFmtId="165" fontId="10" fillId="8" borderId="1" xfId="0" applyNumberFormat="1" applyFont="1" applyFill="1" applyBorder="1" applyAlignment="1">
      <alignment horizontal="center" vertical="center" wrapText="1"/>
    </xf>
    <xf numFmtId="165" fontId="17" fillId="8" borderId="15" xfId="0" applyNumberFormat="1" applyFont="1" applyFill="1" applyBorder="1" applyAlignment="1">
      <alignment horizontal="center" vertical="center"/>
    </xf>
    <xf numFmtId="165" fontId="17" fillId="8" borderId="2" xfId="0" applyNumberFormat="1" applyFont="1" applyFill="1" applyBorder="1" applyAlignment="1">
      <alignment horizontal="center" vertical="center"/>
    </xf>
    <xf numFmtId="165" fontId="10" fillId="8" borderId="5" xfId="0" applyNumberFormat="1" applyFont="1" applyFill="1" applyBorder="1" applyAlignment="1">
      <alignment horizontal="center" vertical="center" wrapText="1"/>
    </xf>
    <xf numFmtId="0" fontId="17" fillId="8" borderId="15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8" fillId="0" borderId="0" xfId="64" applyFont="1" applyAlignment="1">
      <alignment horizontal="center"/>
    </xf>
    <xf numFmtId="0" fontId="10" fillId="0" borderId="11" xfId="64" applyFont="1" applyBorder="1" applyAlignment="1">
      <alignment horizontal="left"/>
    </xf>
    <xf numFmtId="0" fontId="42" fillId="0" borderId="0" xfId="64" applyFont="1" applyAlignment="1">
      <alignment horizontal="left"/>
    </xf>
    <xf numFmtId="0" fontId="8" fillId="8" borderId="16" xfId="64" applyFont="1" applyFill="1" applyBorder="1" applyAlignment="1">
      <alignment horizontal="center" vertical="center"/>
    </xf>
    <xf numFmtId="2" fontId="10" fillId="8" borderId="16" xfId="0" applyNumberFormat="1" applyFont="1" applyFill="1" applyBorder="1" applyAlignment="1">
      <alignment horizontal="center" vertical="center"/>
    </xf>
    <xf numFmtId="2" fontId="10" fillId="8" borderId="17" xfId="0" applyNumberFormat="1" applyFont="1" applyFill="1" applyBorder="1" applyAlignment="1">
      <alignment horizontal="center" vertical="center"/>
    </xf>
    <xf numFmtId="2" fontId="10" fillId="8" borderId="1" xfId="0" applyNumberFormat="1" applyFont="1" applyFill="1" applyBorder="1" applyAlignment="1">
      <alignment horizontal="center" vertical="center"/>
    </xf>
    <xf numFmtId="2" fontId="10" fillId="8" borderId="5" xfId="0" applyNumberFormat="1" applyFont="1" applyFill="1" applyBorder="1" applyAlignment="1">
      <alignment horizontal="center" vertical="center"/>
    </xf>
    <xf numFmtId="0" fontId="8" fillId="8" borderId="15" xfId="64" applyFont="1" applyFill="1" applyBorder="1" applyAlignment="1">
      <alignment horizontal="center" vertical="center"/>
    </xf>
    <xf numFmtId="0" fontId="8" fillId="8" borderId="2" xfId="64" applyFont="1" applyFill="1" applyBorder="1" applyAlignment="1">
      <alignment horizontal="center" vertical="center"/>
    </xf>
    <xf numFmtId="2" fontId="10" fillId="8" borderId="1" xfId="0" applyNumberFormat="1" applyFont="1" applyFill="1" applyBorder="1" applyAlignment="1">
      <alignment horizontal="center" vertical="center" wrapText="1"/>
    </xf>
    <xf numFmtId="2" fontId="10" fillId="8" borderId="5" xfId="0" applyNumberFormat="1" applyFont="1" applyFill="1" applyBorder="1" applyAlignment="1">
      <alignment horizontal="center" vertical="center" wrapText="1"/>
    </xf>
    <xf numFmtId="0" fontId="8" fillId="8" borderId="17" xfId="64" applyFont="1" applyFill="1" applyBorder="1" applyAlignment="1">
      <alignment horizontal="center" vertical="center"/>
    </xf>
    <xf numFmtId="0" fontId="131" fillId="0" borderId="0" xfId="64" applyFont="1" applyAlignment="1">
      <alignment horizontal="center"/>
    </xf>
    <xf numFmtId="0" fontId="128" fillId="0" borderId="0" xfId="64" applyFont="1" applyBorder="1" applyAlignment="1">
      <alignment horizontal="center"/>
    </xf>
    <xf numFmtId="0" fontId="10" fillId="2" borderId="15" xfId="64" applyFont="1" applyFill="1" applyBorder="1" applyAlignment="1">
      <alignment horizontal="center" vertical="center"/>
    </xf>
    <xf numFmtId="0" fontId="10" fillId="2" borderId="2" xfId="64" applyFont="1" applyFill="1" applyBorder="1" applyAlignment="1">
      <alignment horizontal="center" vertical="center"/>
    </xf>
    <xf numFmtId="0" fontId="9" fillId="2" borderId="19" xfId="64" applyFont="1" applyFill="1" applyBorder="1" applyAlignment="1">
      <alignment horizontal="center" vertical="center"/>
    </xf>
    <xf numFmtId="0" fontId="20" fillId="2" borderId="20" xfId="64" applyFont="1" applyFill="1" applyBorder="1" applyAlignment="1">
      <alignment horizontal="center" vertical="center"/>
    </xf>
    <xf numFmtId="0" fontId="20" fillId="2" borderId="8" xfId="64" applyFont="1" applyFill="1" applyBorder="1" applyAlignment="1">
      <alignment horizontal="center" vertical="center"/>
    </xf>
    <xf numFmtId="0" fontId="21" fillId="0" borderId="0" xfId="64" applyFont="1" applyAlignment="1">
      <alignment horizontal="left" vertical="center"/>
    </xf>
    <xf numFmtId="0" fontId="10" fillId="0" borderId="0" xfId="64" applyFont="1" applyBorder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/>
    </xf>
    <xf numFmtId="0" fontId="128" fillId="0" borderId="12" xfId="0" applyFont="1" applyBorder="1" applyAlignment="1">
      <alignment horizontal="center"/>
    </xf>
    <xf numFmtId="0" fontId="17" fillId="8" borderId="5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8" borderId="15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 wrapText="1"/>
    </xf>
    <xf numFmtId="0" fontId="17" fillId="8" borderId="5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6" fillId="8" borderId="15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left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/>
    </xf>
    <xf numFmtId="0" fontId="134" fillId="0" borderId="0" xfId="0" applyFont="1" applyBorder="1" applyAlignment="1">
      <alignment horizontal="center"/>
    </xf>
    <xf numFmtId="0" fontId="136" fillId="0" borderId="0" xfId="0" applyFont="1" applyAlignment="1">
      <alignment horizontal="center"/>
    </xf>
    <xf numFmtId="165" fontId="10" fillId="0" borderId="0" xfId="64" applyNumberFormat="1" applyFont="1" applyBorder="1" applyAlignment="1">
      <alignment horizontal="left"/>
    </xf>
    <xf numFmtId="0" fontId="33" fillId="0" borderId="0" xfId="64" applyFont="1" applyAlignment="1">
      <alignment horizontal="left" vertical="center"/>
    </xf>
    <xf numFmtId="0" fontId="34" fillId="0" borderId="0" xfId="64" applyFont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8" fillId="8" borderId="15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20" fillId="0" borderId="0" xfId="64" quotePrefix="1" applyFont="1" applyBorder="1" applyAlignment="1">
      <alignment horizontal="right"/>
    </xf>
    <xf numFmtId="0" fontId="20" fillId="0" borderId="0" xfId="64" applyFont="1" applyBorder="1" applyAlignment="1">
      <alignment horizontal="left" wrapText="1"/>
    </xf>
    <xf numFmtId="0" fontId="10" fillId="0" borderId="11" xfId="64" applyFont="1" applyFill="1" applyBorder="1" applyAlignment="1">
      <alignment horizontal="left"/>
    </xf>
    <xf numFmtId="0" fontId="8" fillId="8" borderId="15" xfId="64" applyFont="1" applyFill="1" applyBorder="1" applyAlignment="1">
      <alignment horizontal="center" vertical="center" wrapText="1"/>
    </xf>
    <xf numFmtId="0" fontId="8" fillId="8" borderId="2" xfId="64" applyFont="1" applyFill="1" applyBorder="1" applyAlignment="1">
      <alignment horizontal="center" vertical="center" wrapText="1"/>
    </xf>
    <xf numFmtId="0" fontId="10" fillId="8" borderId="1" xfId="14" applyFont="1" applyFill="1" applyBorder="1" applyAlignment="1">
      <alignment horizontal="center" vertical="center"/>
    </xf>
    <xf numFmtId="0" fontId="10" fillId="8" borderId="5" xfId="14" applyFont="1" applyFill="1" applyBorder="1" applyAlignment="1">
      <alignment horizontal="center" vertical="center"/>
    </xf>
    <xf numFmtId="0" fontId="79" fillId="0" borderId="12" xfId="14" quotePrefix="1" applyFont="1" applyBorder="1" applyAlignment="1">
      <alignment horizontal="right"/>
    </xf>
    <xf numFmtId="0" fontId="8" fillId="8" borderId="16" xfId="64" applyFont="1" applyFill="1" applyBorder="1" applyAlignment="1">
      <alignment horizontal="center"/>
    </xf>
    <xf numFmtId="0" fontId="8" fillId="8" borderId="17" xfId="64" applyFont="1" applyFill="1" applyBorder="1" applyAlignment="1">
      <alignment horizontal="center"/>
    </xf>
    <xf numFmtId="0" fontId="20" fillId="0" borderId="12" xfId="64" quotePrefix="1" applyFont="1" applyBorder="1" applyAlignment="1">
      <alignment horizontal="right"/>
    </xf>
    <xf numFmtId="0" fontId="20" fillId="0" borderId="0" xfId="64" applyFont="1" applyAlignment="1">
      <alignment horizontal="left" vertical="center"/>
    </xf>
    <xf numFmtId="0" fontId="60" fillId="0" borderId="12" xfId="64" applyFont="1" applyBorder="1" applyAlignment="1">
      <alignment horizontal="right"/>
    </xf>
    <xf numFmtId="0" fontId="9" fillId="8" borderId="15" xfId="64" applyFont="1" applyFill="1" applyBorder="1" applyAlignment="1">
      <alignment horizontal="center" vertical="center"/>
    </xf>
    <xf numFmtId="0" fontId="9" fillId="8" borderId="2" xfId="64" applyFont="1" applyFill="1" applyBorder="1" applyAlignment="1">
      <alignment horizontal="center" vertical="center"/>
    </xf>
    <xf numFmtId="0" fontId="9" fillId="8" borderId="16" xfId="64" applyFont="1" applyFill="1" applyBorder="1" applyAlignment="1">
      <alignment horizontal="center" vertical="center" wrapText="1"/>
    </xf>
    <xf numFmtId="0" fontId="9" fillId="8" borderId="17" xfId="64" applyFont="1" applyFill="1" applyBorder="1" applyAlignment="1">
      <alignment horizontal="center" vertical="center" wrapText="1"/>
    </xf>
    <xf numFmtId="0" fontId="9" fillId="8" borderId="5" xfId="64" applyFont="1" applyFill="1" applyBorder="1" applyAlignment="1">
      <alignment horizontal="center" vertical="center" wrapText="1"/>
    </xf>
    <xf numFmtId="0" fontId="17" fillId="8" borderId="15" xfId="64" applyFont="1" applyFill="1" applyBorder="1" applyAlignment="1">
      <alignment horizontal="center" vertical="center"/>
    </xf>
    <xf numFmtId="0" fontId="17" fillId="8" borderId="2" xfId="64" applyFont="1" applyFill="1" applyBorder="1" applyAlignment="1">
      <alignment horizontal="center" vertical="center"/>
    </xf>
    <xf numFmtId="0" fontId="17" fillId="8" borderId="16" xfId="64" applyFont="1" applyFill="1" applyBorder="1" applyAlignment="1">
      <alignment horizontal="center"/>
    </xf>
    <xf numFmtId="0" fontId="17" fillId="8" borderId="17" xfId="64" applyFont="1" applyFill="1" applyBorder="1" applyAlignment="1">
      <alignment horizontal="center"/>
    </xf>
    <xf numFmtId="0" fontId="50" fillId="0" borderId="12" xfId="64" quotePrefix="1" applyFont="1" applyBorder="1" applyAlignment="1">
      <alignment horizontal="right"/>
    </xf>
    <xf numFmtId="0" fontId="20" fillId="8" borderId="1" xfId="64" applyFont="1" applyFill="1" applyBorder="1" applyAlignment="1">
      <alignment horizontal="center" vertical="center" wrapText="1"/>
    </xf>
    <xf numFmtId="0" fontId="20" fillId="8" borderId="5" xfId="64" applyFont="1" applyFill="1" applyBorder="1" applyAlignment="1">
      <alignment horizontal="center" vertical="center" wrapText="1"/>
    </xf>
    <xf numFmtId="0" fontId="20" fillId="0" borderId="11" xfId="64" applyFont="1" applyBorder="1" applyAlignment="1">
      <alignment horizontal="left"/>
    </xf>
    <xf numFmtId="0" fontId="128" fillId="0" borderId="0" xfId="64" applyFont="1" applyAlignment="1">
      <alignment horizontal="center"/>
    </xf>
    <xf numFmtId="0" fontId="9" fillId="8" borderId="15" xfId="64" applyFont="1" applyFill="1" applyBorder="1" applyAlignment="1">
      <alignment horizontal="center" vertical="center" wrapText="1"/>
    </xf>
    <xf numFmtId="0" fontId="9" fillId="8" borderId="2" xfId="64" applyFont="1" applyFill="1" applyBorder="1" applyAlignment="1">
      <alignment horizontal="center" vertical="center" wrapText="1"/>
    </xf>
    <xf numFmtId="0" fontId="45" fillId="0" borderId="0" xfId="64" applyFont="1" applyAlignment="1">
      <alignment horizontal="center"/>
    </xf>
    <xf numFmtId="0" fontId="46" fillId="0" borderId="0" xfId="64" applyFont="1" applyAlignment="1">
      <alignment horizontal="center"/>
    </xf>
    <xf numFmtId="0" fontId="10" fillId="0" borderId="0" xfId="101" applyFont="1" applyFill="1" applyBorder="1" applyAlignment="1">
      <alignment horizontal="left"/>
    </xf>
    <xf numFmtId="0" fontId="13" fillId="0" borderId="0" xfId="101" applyFont="1" applyFill="1" applyBorder="1" applyAlignment="1">
      <alignment horizontal="left" vertical="top" wrapText="1"/>
    </xf>
    <xf numFmtId="0" fontId="13" fillId="0" borderId="0" xfId="101" applyFont="1" applyFill="1" applyBorder="1" applyAlignment="1">
      <alignment horizontal="left" vertical="top" wrapText="1" indent="2"/>
    </xf>
    <xf numFmtId="0" fontId="8" fillId="0" borderId="0" xfId="101" applyFont="1" applyAlignment="1">
      <alignment horizontal="center"/>
    </xf>
    <xf numFmtId="0" fontId="9" fillId="8" borderId="23" xfId="101" applyFont="1" applyFill="1" applyBorder="1" applyAlignment="1">
      <alignment horizontal="center" vertical="center"/>
    </xf>
    <xf numFmtId="0" fontId="9" fillId="8" borderId="2" xfId="101" applyFont="1" applyFill="1" applyBorder="1" applyAlignment="1">
      <alignment horizontal="center" vertical="center"/>
    </xf>
    <xf numFmtId="0" fontId="17" fillId="8" borderId="25" xfId="101" applyFont="1" applyFill="1" applyBorder="1" applyAlignment="1">
      <alignment horizontal="center"/>
    </xf>
    <xf numFmtId="0" fontId="17" fillId="8" borderId="26" xfId="101" applyFont="1" applyFill="1" applyBorder="1" applyAlignment="1">
      <alignment horizontal="center"/>
    </xf>
    <xf numFmtId="0" fontId="9" fillId="8" borderId="27" xfId="101" applyFont="1" applyFill="1" applyBorder="1" applyAlignment="1">
      <alignment horizontal="center"/>
    </xf>
    <xf numFmtId="0" fontId="9" fillId="8" borderId="19" xfId="101" applyFont="1" applyFill="1" applyBorder="1" applyAlignment="1">
      <alignment horizontal="center"/>
    </xf>
    <xf numFmtId="0" fontId="9" fillId="8" borderId="18" xfId="101" applyFont="1" applyFill="1" applyBorder="1" applyAlignment="1">
      <alignment horizontal="center"/>
    </xf>
    <xf numFmtId="0" fontId="9" fillId="8" borderId="21" xfId="101" applyFont="1" applyFill="1" applyBorder="1" applyAlignment="1">
      <alignment horizontal="center"/>
    </xf>
    <xf numFmtId="0" fontId="9" fillId="8" borderId="28" xfId="101" applyFont="1" applyFill="1" applyBorder="1" applyAlignment="1">
      <alignment horizontal="center" vertical="center"/>
    </xf>
    <xf numFmtId="0" fontId="45" fillId="0" borderId="0" xfId="101" applyFont="1" applyAlignment="1">
      <alignment horizontal="center"/>
    </xf>
    <xf numFmtId="0" fontId="46" fillId="0" borderId="12" xfId="101" applyFont="1" applyBorder="1" applyAlignment="1">
      <alignment horizontal="center"/>
    </xf>
    <xf numFmtId="0" fontId="9" fillId="8" borderId="16" xfId="101" applyFont="1" applyFill="1" applyBorder="1" applyAlignment="1">
      <alignment horizontal="center"/>
    </xf>
    <xf numFmtId="0" fontId="9" fillId="8" borderId="17" xfId="101" applyFont="1" applyFill="1" applyBorder="1" applyAlignment="1">
      <alignment horizontal="center"/>
    </xf>
    <xf numFmtId="0" fontId="9" fillId="8" borderId="15" xfId="101" applyFont="1" applyFill="1" applyBorder="1" applyAlignment="1">
      <alignment horizontal="center" vertical="center"/>
    </xf>
    <xf numFmtId="0" fontId="46" fillId="0" borderId="0" xfId="101" applyFont="1" applyAlignment="1">
      <alignment horizontal="center"/>
    </xf>
    <xf numFmtId="0" fontId="8" fillId="0" borderId="0" xfId="113" applyFont="1" applyAlignment="1">
      <alignment horizontal="center"/>
    </xf>
    <xf numFmtId="0" fontId="90" fillId="0" borderId="0" xfId="64" applyFont="1" applyAlignment="1">
      <alignment horizontal="center" wrapText="1"/>
    </xf>
    <xf numFmtId="0" fontId="90" fillId="0" borderId="0" xfId="64" applyFont="1" applyAlignment="1">
      <alignment horizontal="center"/>
    </xf>
    <xf numFmtId="0" fontId="17" fillId="8" borderId="16" xfId="0" applyFont="1" applyFill="1" applyBorder="1" applyAlignment="1">
      <alignment horizontal="center" vertical="center"/>
    </xf>
    <xf numFmtId="0" fontId="17" fillId="8" borderId="17" xfId="0" applyFont="1" applyFill="1" applyBorder="1" applyAlignment="1">
      <alignment horizontal="center" vertical="center"/>
    </xf>
    <xf numFmtId="0" fontId="134" fillId="0" borderId="0" xfId="0" applyFont="1" applyAlignment="1">
      <alignment horizontal="center"/>
    </xf>
    <xf numFmtId="0" fontId="10" fillId="0" borderId="0" xfId="0" applyFont="1" applyBorder="1" applyAlignment="1">
      <alignment horizontal="right" vertical="center"/>
    </xf>
    <xf numFmtId="0" fontId="10" fillId="0" borderId="11" xfId="0" applyFont="1" applyBorder="1" applyAlignment="1">
      <alignment horizontal="left"/>
    </xf>
    <xf numFmtId="0" fontId="45" fillId="0" borderId="0" xfId="0" applyFont="1" applyAlignment="1">
      <alignment horizontal="center"/>
    </xf>
    <xf numFmtId="0" fontId="134" fillId="0" borderId="12" xfId="0" applyFont="1" applyBorder="1" applyAlignment="1">
      <alignment horizontal="center" vertical="center"/>
    </xf>
    <xf numFmtId="0" fontId="134" fillId="0" borderId="0" xfId="0" applyFont="1" applyBorder="1" applyAlignment="1">
      <alignment horizontal="center" vertical="center"/>
    </xf>
    <xf numFmtId="0" fontId="20" fillId="0" borderId="0" xfId="10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9" fillId="8" borderId="15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vertical="center"/>
    </xf>
    <xf numFmtId="165" fontId="10" fillId="8" borderId="1" xfId="0" applyNumberFormat="1" applyFont="1" applyFill="1" applyBorder="1" applyAlignment="1">
      <alignment horizontal="center" vertical="center"/>
    </xf>
    <xf numFmtId="165" fontId="10" fillId="8" borderId="5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top"/>
    </xf>
    <xf numFmtId="0" fontId="10" fillId="0" borderId="12" xfId="0" quotePrefix="1" applyFont="1" applyBorder="1" applyAlignment="1">
      <alignment horizontal="center"/>
    </xf>
    <xf numFmtId="0" fontId="134" fillId="0" borderId="12" xfId="0" applyFont="1" applyBorder="1" applyAlignment="1">
      <alignment horizontal="center"/>
    </xf>
    <xf numFmtId="0" fontId="134" fillId="0" borderId="12" xfId="0" applyFont="1" applyBorder="1" applyAlignment="1">
      <alignment horizontal="center" vertical="top"/>
    </xf>
    <xf numFmtId="0" fontId="10" fillId="0" borderId="12" xfId="101" quotePrefix="1" applyFont="1" applyBorder="1" applyAlignment="1">
      <alignment horizontal="right"/>
    </xf>
    <xf numFmtId="0" fontId="20" fillId="0" borderId="11" xfId="64" applyFont="1" applyBorder="1" applyAlignment="1">
      <alignment horizontal="left" wrapText="1"/>
    </xf>
    <xf numFmtId="0" fontId="10" fillId="0" borderId="0" xfId="101" applyFont="1" applyAlignment="1">
      <alignment horizontal="left"/>
    </xf>
    <xf numFmtId="0" fontId="8" fillId="0" borderId="0" xfId="65" applyFont="1" applyAlignment="1">
      <alignment horizontal="center"/>
    </xf>
    <xf numFmtId="0" fontId="8" fillId="0" borderId="0" xfId="65" applyFont="1" applyBorder="1" applyAlignment="1">
      <alignment horizontal="center"/>
    </xf>
    <xf numFmtId="0" fontId="92" fillId="0" borderId="12" xfId="101" quotePrefix="1" applyFont="1" applyBorder="1" applyAlignment="1">
      <alignment horizontal="right"/>
    </xf>
    <xf numFmtId="0" fontId="92" fillId="0" borderId="12" xfId="101" applyFont="1" applyBorder="1" applyAlignment="1">
      <alignment horizontal="right"/>
    </xf>
    <xf numFmtId="0" fontId="9" fillId="8" borderId="15" xfId="65" applyFont="1" applyFill="1" applyBorder="1" applyAlignment="1">
      <alignment horizontal="center" vertical="center" wrapText="1"/>
    </xf>
    <xf numFmtId="0" fontId="9" fillId="8" borderId="2" xfId="65" applyFont="1" applyFill="1" applyBorder="1" applyAlignment="1">
      <alignment horizontal="center" vertical="center" wrapText="1"/>
    </xf>
    <xf numFmtId="0" fontId="9" fillId="8" borderId="16" xfId="65" applyFont="1" applyFill="1" applyBorder="1" applyAlignment="1">
      <alignment horizontal="center"/>
    </xf>
    <xf numFmtId="0" fontId="9" fillId="8" borderId="17" xfId="65" applyFont="1" applyFill="1" applyBorder="1" applyAlignment="1">
      <alignment horizontal="center"/>
    </xf>
    <xf numFmtId="0" fontId="10" fillId="8" borderId="1" xfId="101" applyFont="1" applyFill="1" applyBorder="1" applyAlignment="1">
      <alignment horizontal="center" vertical="center"/>
    </xf>
    <xf numFmtId="0" fontId="10" fillId="8" borderId="5" xfId="101" applyFont="1" applyFill="1" applyBorder="1" applyAlignment="1">
      <alignment horizontal="center" vertical="center"/>
    </xf>
    <xf numFmtId="0" fontId="10" fillId="0" borderId="0" xfId="101" quotePrefix="1" applyFont="1" applyFill="1" applyBorder="1" applyAlignment="1">
      <alignment horizontal="right"/>
    </xf>
    <xf numFmtId="0" fontId="10" fillId="0" borderId="0" xfId="101" applyFont="1" applyFill="1" applyBorder="1" applyAlignment="1">
      <alignment horizontal="right"/>
    </xf>
    <xf numFmtId="0" fontId="20" fillId="0" borderId="0" xfId="101" quotePrefix="1" applyFont="1" applyAlignment="1">
      <alignment horizontal="left"/>
    </xf>
    <xf numFmtId="0" fontId="20" fillId="0" borderId="0" xfId="101" applyFont="1" applyAlignment="1">
      <alignment horizontal="left"/>
    </xf>
    <xf numFmtId="0" fontId="10" fillId="0" borderId="0" xfId="101" applyFont="1" applyAlignment="1">
      <alignment horizontal="left" vertical="center"/>
    </xf>
    <xf numFmtId="0" fontId="10" fillId="0" borderId="12" xfId="101" applyFont="1" applyBorder="1" applyAlignment="1">
      <alignment horizontal="right"/>
    </xf>
    <xf numFmtId="0" fontId="17" fillId="8" borderId="15" xfId="101" applyFont="1" applyFill="1" applyBorder="1" applyAlignment="1">
      <alignment horizontal="center" vertical="center"/>
    </xf>
    <xf numFmtId="0" fontId="17" fillId="8" borderId="2" xfId="101" applyFont="1" applyFill="1" applyBorder="1" applyAlignment="1">
      <alignment horizontal="center" vertical="center"/>
    </xf>
    <xf numFmtId="0" fontId="17" fillId="8" borderId="16" xfId="101" applyFont="1" applyFill="1" applyBorder="1" applyAlignment="1">
      <alignment horizontal="center" vertical="center" wrapText="1"/>
    </xf>
    <xf numFmtId="0" fontId="9" fillId="8" borderId="16" xfId="101" applyFont="1" applyFill="1" applyBorder="1" applyAlignment="1">
      <alignment horizontal="center" vertical="center" wrapText="1"/>
    </xf>
    <xf numFmtId="0" fontId="10" fillId="8" borderId="17" xfId="101" applyFont="1" applyFill="1" applyBorder="1" applyAlignment="1">
      <alignment horizontal="center" vertical="center" wrapText="1"/>
    </xf>
    <xf numFmtId="0" fontId="10" fillId="8" borderId="5" xfId="101" applyFont="1" applyFill="1" applyBorder="1" applyAlignment="1">
      <alignment horizontal="center" vertical="center" wrapText="1"/>
    </xf>
    <xf numFmtId="0" fontId="82" fillId="0" borderId="0" xfId="64" applyFont="1" applyAlignment="1">
      <alignment horizontal="left"/>
    </xf>
    <xf numFmtId="0" fontId="93" fillId="0" borderId="0" xfId="64" applyFont="1" applyAlignment="1">
      <alignment horizontal="center" vertical="center"/>
    </xf>
    <xf numFmtId="0" fontId="43" fillId="0" borderId="0" xfId="65" applyFont="1" applyBorder="1" applyAlignment="1">
      <alignment horizontal="left"/>
    </xf>
    <xf numFmtId="0" fontId="10" fillId="0" borderId="0" xfId="65" quotePrefix="1" applyFont="1" applyBorder="1" applyAlignment="1">
      <alignment horizontal="right"/>
    </xf>
    <xf numFmtId="0" fontId="10" fillId="0" borderId="0" xfId="65" applyFont="1" applyBorder="1" applyAlignment="1">
      <alignment horizontal="right"/>
    </xf>
    <xf numFmtId="0" fontId="9" fillId="8" borderId="15" xfId="65" applyFont="1" applyFill="1" applyBorder="1" applyAlignment="1">
      <alignment horizontal="center" vertical="center"/>
    </xf>
    <xf numFmtId="0" fontId="9" fillId="8" borderId="2" xfId="65" applyFont="1" applyFill="1" applyBorder="1" applyAlignment="1">
      <alignment horizontal="center" vertical="center"/>
    </xf>
    <xf numFmtId="0" fontId="17" fillId="8" borderId="16" xfId="65" applyFont="1" applyFill="1" applyBorder="1" applyAlignment="1">
      <alignment horizontal="center" vertical="center"/>
    </xf>
    <xf numFmtId="0" fontId="17" fillId="8" borderId="17" xfId="65" applyFont="1" applyFill="1" applyBorder="1" applyAlignment="1">
      <alignment horizontal="center" vertical="center"/>
    </xf>
    <xf numFmtId="0" fontId="10" fillId="8" borderId="1" xfId="90" applyFont="1" applyFill="1" applyBorder="1" applyAlignment="1">
      <alignment horizontal="center" vertical="center" wrapText="1"/>
    </xf>
    <xf numFmtId="0" fontId="10" fillId="8" borderId="5" xfId="90" applyFont="1" applyFill="1" applyBorder="1" applyAlignment="1">
      <alignment horizontal="center" vertical="center" wrapText="1"/>
    </xf>
    <xf numFmtId="0" fontId="45" fillId="0" borderId="0" xfId="65" applyFont="1" applyAlignment="1">
      <alignment horizontal="center"/>
    </xf>
    <xf numFmtId="0" fontId="17" fillId="8" borderId="15" xfId="65" applyFont="1" applyFill="1" applyBorder="1" applyAlignment="1">
      <alignment horizontal="center" vertical="center"/>
    </xf>
    <xf numFmtId="0" fontId="17" fillId="8" borderId="2" xfId="65" applyFont="1" applyFill="1" applyBorder="1" applyAlignment="1">
      <alignment horizontal="center" vertical="center"/>
    </xf>
    <xf numFmtId="0" fontId="10" fillId="8" borderId="1" xfId="65" applyFont="1" applyFill="1" applyBorder="1" applyAlignment="1">
      <alignment horizontal="center" vertical="center" wrapText="1"/>
    </xf>
    <xf numFmtId="0" fontId="10" fillId="8" borderId="5" xfId="65" applyFont="1" applyFill="1" applyBorder="1" applyAlignment="1">
      <alignment horizontal="center" vertical="center" wrapText="1"/>
    </xf>
    <xf numFmtId="0" fontId="131" fillId="0" borderId="0" xfId="90" applyFont="1" applyAlignment="1">
      <alignment horizontal="center"/>
    </xf>
    <xf numFmtId="0" fontId="128" fillId="0" borderId="12" xfId="90" applyFont="1" applyBorder="1" applyAlignment="1">
      <alignment horizontal="center"/>
    </xf>
    <xf numFmtId="0" fontId="128" fillId="0" borderId="0" xfId="90" applyFont="1" applyBorder="1" applyAlignment="1">
      <alignment horizontal="center"/>
    </xf>
    <xf numFmtId="0" fontId="9" fillId="8" borderId="15" xfId="90" applyFont="1" applyFill="1" applyBorder="1" applyAlignment="1">
      <alignment horizontal="center" vertical="center"/>
    </xf>
    <xf numFmtId="0" fontId="9" fillId="8" borderId="2" xfId="90" applyFont="1" applyFill="1" applyBorder="1" applyAlignment="1">
      <alignment horizontal="center" vertical="center"/>
    </xf>
    <xf numFmtId="0" fontId="9" fillId="8" borderId="16" xfId="90" applyFont="1" applyFill="1" applyBorder="1" applyAlignment="1">
      <alignment horizontal="center"/>
    </xf>
    <xf numFmtId="0" fontId="9" fillId="8" borderId="17" xfId="90" applyFont="1" applyFill="1" applyBorder="1" applyAlignment="1">
      <alignment horizontal="center"/>
    </xf>
    <xf numFmtId="0" fontId="140" fillId="0" borderId="0" xfId="90" applyFont="1" applyAlignment="1">
      <alignment horizontal="center"/>
    </xf>
    <xf numFmtId="0" fontId="9" fillId="8" borderId="15" xfId="90" applyFont="1" applyFill="1" applyBorder="1" applyAlignment="1">
      <alignment horizontal="center"/>
    </xf>
    <xf numFmtId="0" fontId="9" fillId="8" borderId="2" xfId="90" applyFont="1" applyFill="1" applyBorder="1" applyAlignment="1">
      <alignment horizontal="center"/>
    </xf>
    <xf numFmtId="0" fontId="46" fillId="0" borderId="0" xfId="9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36" fillId="0" borderId="0" xfId="0" applyFont="1" applyFill="1" applyAlignment="1">
      <alignment horizontal="center" vertical="center"/>
    </xf>
    <xf numFmtId="0" fontId="134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136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134" fillId="0" borderId="0" xfId="0" applyFont="1" applyFill="1" applyAlignment="1">
      <alignment horizontal="center"/>
    </xf>
    <xf numFmtId="0" fontId="7" fillId="0" borderId="24" xfId="0" quotePrefix="1" applyFont="1" applyFill="1" applyBorder="1" applyAlignment="1">
      <alignment horizontal="right"/>
    </xf>
    <xf numFmtId="0" fontId="9" fillId="0" borderId="25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/>
    </xf>
    <xf numFmtId="0" fontId="17" fillId="0" borderId="24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17" fillId="0" borderId="2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 applyProtection="1">
      <alignment horizontal="center" vertical="center"/>
      <protection locked="0"/>
    </xf>
    <xf numFmtId="0" fontId="9" fillId="8" borderId="17" xfId="0" applyFont="1" applyFill="1" applyBorder="1" applyAlignment="1" applyProtection="1">
      <alignment horizontal="center" vertical="center"/>
      <protection locked="0"/>
    </xf>
    <xf numFmtId="0" fontId="20" fillId="0" borderId="0" xfId="90" applyFont="1" applyAlignment="1">
      <alignment horizontal="left" vertical="center"/>
    </xf>
    <xf numFmtId="165" fontId="10" fillId="0" borderId="0" xfId="0" quotePrefix="1" applyNumberFormat="1" applyFont="1" applyBorder="1" applyAlignment="1">
      <alignment horizontal="center"/>
    </xf>
    <xf numFmtId="2" fontId="9" fillId="8" borderId="15" xfId="0" applyNumberFormat="1" applyFont="1" applyFill="1" applyBorder="1" applyAlignment="1">
      <alignment horizontal="center" vertical="center"/>
    </xf>
    <xf numFmtId="2" fontId="9" fillId="8" borderId="2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left" vertical="center"/>
    </xf>
    <xf numFmtId="2" fontId="26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2" fontId="49" fillId="8" borderId="15" xfId="0" applyNumberFormat="1" applyFont="1" applyFill="1" applyBorder="1" applyAlignment="1">
      <alignment horizontal="center" vertical="center"/>
    </xf>
    <xf numFmtId="2" fontId="49" fillId="8" borderId="2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2" fontId="10" fillId="0" borderId="0" xfId="0" quotePrefix="1" applyNumberFormat="1" applyFont="1" applyBorder="1" applyAlignment="1">
      <alignment horizontal="center"/>
    </xf>
    <xf numFmtId="0" fontId="8" fillId="0" borderId="0" xfId="90" applyFont="1" applyAlignment="1">
      <alignment horizontal="center"/>
    </xf>
    <xf numFmtId="0" fontId="10" fillId="0" borderId="12" xfId="90" quotePrefix="1" applyFont="1" applyBorder="1" applyAlignment="1">
      <alignment horizontal="right"/>
    </xf>
    <xf numFmtId="0" fontId="10" fillId="0" borderId="11" xfId="90" applyFont="1" applyBorder="1" applyAlignment="1">
      <alignment horizontal="left" vertical="center"/>
    </xf>
    <xf numFmtId="0" fontId="92" fillId="0" borderId="12" xfId="90" quotePrefix="1" applyFont="1" applyBorder="1" applyAlignment="1">
      <alignment horizontal="right"/>
    </xf>
    <xf numFmtId="0" fontId="92" fillId="0" borderId="12" xfId="90" applyFont="1" applyBorder="1" applyAlignment="1">
      <alignment horizontal="right"/>
    </xf>
    <xf numFmtId="0" fontId="10" fillId="8" borderId="1" xfId="90" applyFont="1" applyFill="1" applyBorder="1" applyAlignment="1">
      <alignment horizontal="center" vertical="center"/>
    </xf>
    <xf numFmtId="0" fontId="10" fillId="8" borderId="5" xfId="90" applyFont="1" applyFill="1" applyBorder="1" applyAlignment="1">
      <alignment horizontal="center" vertical="center"/>
    </xf>
    <xf numFmtId="0" fontId="10" fillId="0" borderId="0" xfId="90" quotePrefix="1" applyFont="1" applyFill="1" applyBorder="1" applyAlignment="1">
      <alignment horizontal="right"/>
    </xf>
    <xf numFmtId="0" fontId="10" fillId="0" borderId="0" xfId="90" applyFont="1" applyFill="1" applyBorder="1" applyAlignment="1">
      <alignment horizontal="right"/>
    </xf>
    <xf numFmtId="0" fontId="10" fillId="0" borderId="11" xfId="90" applyFont="1" applyBorder="1" applyAlignment="1">
      <alignment horizontal="left"/>
    </xf>
    <xf numFmtId="0" fontId="10" fillId="0" borderId="0" xfId="90" quotePrefix="1" applyFont="1" applyBorder="1" applyAlignment="1">
      <alignment horizontal="right"/>
    </xf>
    <xf numFmtId="0" fontId="10" fillId="0" borderId="0" xfId="90" applyFont="1" applyBorder="1" applyAlignment="1">
      <alignment horizontal="right"/>
    </xf>
    <xf numFmtId="0" fontId="17" fillId="8" borderId="16" xfId="90" applyFont="1" applyFill="1" applyBorder="1" applyAlignment="1">
      <alignment horizontal="center" vertical="center" wrapText="1"/>
    </xf>
    <xf numFmtId="0" fontId="9" fillId="8" borderId="16" xfId="90" applyFont="1" applyFill="1" applyBorder="1" applyAlignment="1">
      <alignment horizontal="center" vertical="center" wrapText="1"/>
    </xf>
    <xf numFmtId="0" fontId="9" fillId="8" borderId="17" xfId="90" applyFont="1" applyFill="1" applyBorder="1" applyAlignment="1">
      <alignment horizontal="center" vertical="center" wrapText="1"/>
    </xf>
    <xf numFmtId="0" fontId="9" fillId="8" borderId="5" xfId="90" applyFont="1" applyFill="1" applyBorder="1" applyAlignment="1">
      <alignment horizontal="center" vertical="center" wrapText="1"/>
    </xf>
    <xf numFmtId="0" fontId="10" fillId="0" borderId="11" xfId="90" applyFont="1" applyFill="1" applyBorder="1" applyAlignment="1">
      <alignment horizontal="left" wrapText="1"/>
    </xf>
    <xf numFmtId="0" fontId="8" fillId="0" borderId="0" xfId="90" applyFont="1" applyAlignment="1">
      <alignment horizontal="center" vertical="center"/>
    </xf>
    <xf numFmtId="0" fontId="8" fillId="0" borderId="0" xfId="90" applyFont="1" applyBorder="1" applyAlignment="1">
      <alignment horizontal="center" vertical="center"/>
    </xf>
    <xf numFmtId="0" fontId="10" fillId="0" borderId="11" xfId="90" applyFont="1" applyBorder="1" applyAlignment="1">
      <alignment horizontal="left" wrapText="1"/>
    </xf>
    <xf numFmtId="0" fontId="17" fillId="8" borderId="15" xfId="90" applyFont="1" applyFill="1" applyBorder="1" applyAlignment="1">
      <alignment horizontal="center" vertical="center" wrapText="1"/>
    </xf>
    <xf numFmtId="0" fontId="17" fillId="8" borderId="2" xfId="90" applyFont="1" applyFill="1" applyBorder="1" applyAlignment="1">
      <alignment horizontal="center" vertical="center" wrapText="1"/>
    </xf>
    <xf numFmtId="0" fontId="17" fillId="8" borderId="16" xfId="90" applyFont="1" applyFill="1" applyBorder="1" applyAlignment="1">
      <alignment horizontal="center" vertical="center"/>
    </xf>
    <xf numFmtId="0" fontId="10" fillId="8" borderId="16" xfId="90" applyFont="1" applyFill="1" applyBorder="1" applyAlignment="1">
      <alignment horizontal="center" vertical="center" wrapText="1"/>
    </xf>
    <xf numFmtId="0" fontId="10" fillId="8" borderId="17" xfId="9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right" vertical="center"/>
    </xf>
    <xf numFmtId="0" fontId="9" fillId="8" borderId="16" xfId="0" applyFont="1" applyFill="1" applyBorder="1" applyAlignment="1">
      <alignment horizontal="center"/>
    </xf>
    <xf numFmtId="0" fontId="9" fillId="8" borderId="17" xfId="0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2" fontId="9" fillId="8" borderId="16" xfId="0" applyNumberFormat="1" applyFont="1" applyFill="1" applyBorder="1" applyAlignment="1">
      <alignment horizontal="center"/>
    </xf>
    <xf numFmtId="2" fontId="9" fillId="8" borderId="17" xfId="0" applyNumberFormat="1" applyFont="1" applyFill="1" applyBorder="1" applyAlignment="1">
      <alignment horizontal="center"/>
    </xf>
    <xf numFmtId="2" fontId="136" fillId="0" borderId="0" xfId="0" applyNumberFormat="1" applyFont="1" applyAlignment="1">
      <alignment horizontal="center"/>
    </xf>
    <xf numFmtId="2" fontId="134" fillId="0" borderId="0" xfId="0" applyNumberFormat="1" applyFont="1" applyBorder="1" applyAlignment="1">
      <alignment horizontal="center"/>
    </xf>
    <xf numFmtId="2" fontId="10" fillId="0" borderId="0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2" fontId="128" fillId="0" borderId="0" xfId="0" applyNumberFormat="1" applyFont="1" applyAlignment="1">
      <alignment horizontal="center"/>
    </xf>
    <xf numFmtId="2" fontId="136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/>
    </xf>
    <xf numFmtId="0" fontId="45" fillId="0" borderId="0" xfId="90" applyFont="1" applyAlignment="1">
      <alignment horizontal="center"/>
    </xf>
    <xf numFmtId="2" fontId="10" fillId="0" borderId="11" xfId="90" applyNumberFormat="1" applyFont="1" applyBorder="1" applyAlignment="1">
      <alignment horizontal="left"/>
    </xf>
    <xf numFmtId="0" fontId="10" fillId="0" borderId="0" xfId="90" applyFont="1" applyAlignment="1">
      <alignment horizontal="left" vertical="center"/>
    </xf>
    <xf numFmtId="0" fontId="20" fillId="0" borderId="11" xfId="90" applyFont="1" applyBorder="1" applyAlignment="1">
      <alignment horizontal="left"/>
    </xf>
    <xf numFmtId="0" fontId="20" fillId="0" borderId="0" xfId="90" applyFont="1" applyBorder="1" applyAlignment="1">
      <alignment horizontal="left"/>
    </xf>
    <xf numFmtId="0" fontId="45" fillId="0" borderId="0" xfId="90" applyFont="1" applyBorder="1" applyAlignment="1">
      <alignment horizontal="center" vertical="center"/>
    </xf>
    <xf numFmtId="0" fontId="131" fillId="0" borderId="12" xfId="90" applyFont="1" applyBorder="1" applyAlignment="1">
      <alignment horizontal="center"/>
    </xf>
    <xf numFmtId="0" fontId="140" fillId="0" borderId="0" xfId="0" applyFont="1" applyAlignment="1">
      <alignment horizontal="center"/>
    </xf>
    <xf numFmtId="165" fontId="9" fillId="8" borderId="15" xfId="0" applyNumberFormat="1" applyFont="1" applyFill="1" applyBorder="1" applyAlignment="1">
      <alignment horizontal="center" vertical="center" wrapText="1"/>
    </xf>
    <xf numFmtId="165" fontId="9" fillId="8" borderId="2" xfId="0" applyNumberFormat="1" applyFont="1" applyFill="1" applyBorder="1" applyAlignment="1">
      <alignment horizontal="center" vertical="center" wrapText="1"/>
    </xf>
    <xf numFmtId="165" fontId="9" fillId="8" borderId="16" xfId="0" applyNumberFormat="1" applyFont="1" applyFill="1" applyBorder="1" applyAlignment="1">
      <alignment horizontal="center"/>
    </xf>
    <xf numFmtId="165" fontId="9" fillId="8" borderId="17" xfId="0" applyNumberFormat="1" applyFont="1" applyFill="1" applyBorder="1" applyAlignment="1">
      <alignment horizontal="center"/>
    </xf>
    <xf numFmtId="0" fontId="9" fillId="8" borderId="27" xfId="0" applyFont="1" applyFill="1" applyBorder="1" applyAlignment="1">
      <alignment horizontal="center"/>
    </xf>
    <xf numFmtId="0" fontId="9" fillId="8" borderId="19" xfId="0" applyFont="1" applyFill="1" applyBorder="1" applyAlignment="1">
      <alignment horizontal="center"/>
    </xf>
    <xf numFmtId="0" fontId="9" fillId="8" borderId="21" xfId="0" applyFont="1" applyFill="1" applyBorder="1" applyAlignment="1">
      <alignment horizontal="center"/>
    </xf>
    <xf numFmtId="0" fontId="9" fillId="8" borderId="18" xfId="0" applyFont="1" applyFill="1" applyBorder="1" applyAlignment="1">
      <alignment horizontal="center"/>
    </xf>
    <xf numFmtId="165" fontId="10" fillId="8" borderId="6" xfId="0" applyNumberFormat="1" applyFont="1" applyFill="1" applyBorder="1" applyAlignment="1">
      <alignment horizontal="center" vertical="center" wrapText="1"/>
    </xf>
    <xf numFmtId="165" fontId="10" fillId="8" borderId="25" xfId="0" applyNumberFormat="1" applyFont="1" applyFill="1" applyBorder="1" applyAlignment="1">
      <alignment horizontal="center" vertical="center" wrapText="1"/>
    </xf>
    <xf numFmtId="165" fontId="10" fillId="8" borderId="32" xfId="0" applyNumberFormat="1" applyFont="1" applyFill="1" applyBorder="1" applyAlignment="1">
      <alignment horizontal="center" vertical="center" wrapText="1"/>
    </xf>
    <xf numFmtId="165" fontId="10" fillId="8" borderId="26" xfId="0" applyNumberFormat="1" applyFont="1" applyFill="1" applyBorder="1" applyAlignment="1">
      <alignment horizontal="center" vertical="center" wrapText="1"/>
    </xf>
    <xf numFmtId="0" fontId="136" fillId="0" borderId="0" xfId="0" applyFont="1" applyBorder="1" applyAlignment="1">
      <alignment horizontal="center" vertical="center"/>
    </xf>
    <xf numFmtId="2" fontId="140" fillId="0" borderId="0" xfId="0" applyNumberFormat="1" applyFont="1" applyAlignment="1">
      <alignment horizontal="center"/>
    </xf>
    <xf numFmtId="2" fontId="131" fillId="0" borderId="0" xfId="0" applyNumberFormat="1" applyFont="1" applyBorder="1" applyAlignment="1">
      <alignment horizontal="center"/>
    </xf>
    <xf numFmtId="2" fontId="10" fillId="0" borderId="12" xfId="0" quotePrefix="1" applyNumberFormat="1" applyFont="1" applyBorder="1" applyAlignment="1">
      <alignment horizontal="center"/>
    </xf>
    <xf numFmtId="2" fontId="9" fillId="8" borderId="16" xfId="0" applyNumberFormat="1" applyFont="1" applyFill="1" applyBorder="1" applyAlignment="1" applyProtection="1">
      <alignment horizontal="center" vertical="center"/>
      <protection locked="0"/>
    </xf>
    <xf numFmtId="2" fontId="9" fillId="8" borderId="17" xfId="0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 applyAlignment="1">
      <alignment horizontal="center"/>
    </xf>
    <xf numFmtId="0" fontId="50" fillId="0" borderId="0" xfId="0" applyFont="1" applyBorder="1" applyAlignment="1">
      <alignment horizontal="left" vertical="center"/>
    </xf>
    <xf numFmtId="2" fontId="10" fillId="0" borderId="11" xfId="90" applyNumberFormat="1" applyFont="1" applyBorder="1" applyAlignment="1">
      <alignment horizontal="left" vertical="center"/>
    </xf>
    <xf numFmtId="0" fontId="20" fillId="0" borderId="0" xfId="90" applyFont="1" applyAlignment="1">
      <alignment horizontal="left" vertical="top"/>
    </xf>
    <xf numFmtId="0" fontId="10" fillId="0" borderId="0" xfId="90" applyFont="1" applyFill="1" applyBorder="1" applyAlignment="1">
      <alignment horizontal="left" vertical="top" wrapText="1"/>
    </xf>
    <xf numFmtId="0" fontId="8" fillId="0" borderId="12" xfId="90" applyFont="1" applyBorder="1" applyAlignment="1">
      <alignment horizontal="center"/>
    </xf>
    <xf numFmtId="0" fontId="9" fillId="0" borderId="15" xfId="90" applyFont="1" applyFill="1" applyBorder="1" applyAlignment="1">
      <alignment horizontal="center" vertical="center"/>
    </xf>
    <xf numFmtId="0" fontId="9" fillId="0" borderId="2" xfId="90" applyFont="1" applyFill="1" applyBorder="1" applyAlignment="1">
      <alignment horizontal="center" vertical="center"/>
    </xf>
    <xf numFmtId="0" fontId="9" fillId="0" borderId="16" xfId="90" applyFont="1" applyFill="1" applyBorder="1" applyAlignment="1">
      <alignment horizontal="center"/>
    </xf>
    <xf numFmtId="0" fontId="9" fillId="0" borderId="17" xfId="90" applyFont="1" applyFill="1" applyBorder="1" applyAlignment="1">
      <alignment horizontal="center"/>
    </xf>
    <xf numFmtId="165" fontId="10" fillId="0" borderId="12" xfId="0" applyNumberFormat="1" applyFont="1" applyBorder="1" applyAlignment="1">
      <alignment horizontal="center"/>
    </xf>
    <xf numFmtId="0" fontId="17" fillId="8" borderId="27" xfId="0" applyFont="1" applyFill="1" applyBorder="1" applyAlignment="1">
      <alignment horizontal="center" vertical="center"/>
    </xf>
    <xf numFmtId="0" fontId="17" fillId="8" borderId="19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8" borderId="18" xfId="0" applyFont="1" applyFill="1" applyBorder="1" applyAlignment="1">
      <alignment horizontal="center" vertical="center"/>
    </xf>
    <xf numFmtId="0" fontId="47" fillId="0" borderId="0" xfId="0" applyFont="1" applyAlignment="1">
      <alignment horizontal="center"/>
    </xf>
    <xf numFmtId="0" fontId="17" fillId="8" borderId="16" xfId="0" applyFont="1" applyFill="1" applyBorder="1" applyAlignment="1">
      <alignment horizontal="center"/>
    </xf>
    <xf numFmtId="0" fontId="10" fillId="0" borderId="0" xfId="64" applyFont="1" applyBorder="1" applyAlignment="1">
      <alignment horizontal="left" vertical="center"/>
    </xf>
    <xf numFmtId="0" fontId="17" fillId="8" borderId="16" xfId="64" applyFont="1" applyFill="1" applyBorder="1" applyAlignment="1">
      <alignment horizontal="center" vertical="center"/>
    </xf>
    <xf numFmtId="0" fontId="17" fillId="8" borderId="17" xfId="64" applyFont="1" applyFill="1" applyBorder="1" applyAlignment="1">
      <alignment horizontal="center" vertical="center"/>
    </xf>
    <xf numFmtId="0" fontId="136" fillId="0" borderId="0" xfId="64" applyFont="1" applyAlignment="1">
      <alignment horizontal="center"/>
    </xf>
    <xf numFmtId="0" fontId="134" fillId="0" borderId="0" xfId="64" applyFont="1" applyAlignment="1">
      <alignment horizontal="center"/>
    </xf>
    <xf numFmtId="0" fontId="10" fillId="0" borderId="12" xfId="64" applyFont="1" applyBorder="1" applyAlignment="1">
      <alignment horizontal="right" vertical="center"/>
    </xf>
    <xf numFmtId="0" fontId="9" fillId="8" borderId="1" xfId="64" applyFont="1" applyFill="1" applyBorder="1" applyAlignment="1">
      <alignment horizontal="center" vertical="center" wrapText="1"/>
    </xf>
    <xf numFmtId="0" fontId="134" fillId="0" borderId="12" xfId="64" applyFont="1" applyBorder="1" applyAlignment="1">
      <alignment horizontal="center" vertical="center"/>
    </xf>
    <xf numFmtId="165" fontId="10" fillId="8" borderId="1" xfId="0" applyNumberFormat="1" applyFont="1" applyFill="1" applyBorder="1" applyAlignment="1">
      <alignment vertical="center" wrapText="1"/>
    </xf>
    <xf numFmtId="165" fontId="10" fillId="8" borderId="5" xfId="0" applyNumberFormat="1" applyFont="1" applyFill="1" applyBorder="1" applyAlignment="1">
      <alignment vertical="center" wrapText="1"/>
    </xf>
    <xf numFmtId="2" fontId="10" fillId="0" borderId="0" xfId="64" applyNumberFormat="1" applyFont="1" applyBorder="1" applyAlignment="1">
      <alignment horizontal="left" vertical="center"/>
    </xf>
    <xf numFmtId="2" fontId="26" fillId="0" borderId="0" xfId="64" applyNumberFormat="1" applyFont="1" applyAlignment="1">
      <alignment horizontal="left" vertical="center"/>
    </xf>
    <xf numFmtId="2" fontId="49" fillId="8" borderId="15" xfId="64" applyNumberFormat="1" applyFont="1" applyFill="1" applyBorder="1" applyAlignment="1">
      <alignment horizontal="center" vertical="center"/>
    </xf>
    <xf numFmtId="2" fontId="49" fillId="8" borderId="2" xfId="64" applyNumberFormat="1" applyFont="1" applyFill="1" applyBorder="1" applyAlignment="1">
      <alignment horizontal="center" vertical="center"/>
    </xf>
    <xf numFmtId="2" fontId="136" fillId="0" borderId="0" xfId="64" applyNumberFormat="1" applyFont="1" applyAlignment="1">
      <alignment horizontal="center"/>
    </xf>
    <xf numFmtId="2" fontId="134" fillId="0" borderId="0" xfId="64" applyNumberFormat="1" applyFont="1" applyBorder="1" applyAlignment="1">
      <alignment horizontal="center"/>
    </xf>
    <xf numFmtId="165" fontId="10" fillId="0" borderId="12" xfId="64" quotePrefix="1" applyNumberFormat="1" applyFont="1" applyBorder="1" applyAlignment="1"/>
    <xf numFmtId="2" fontId="9" fillId="8" borderId="15" xfId="64" applyNumberFormat="1" applyFont="1" applyFill="1" applyBorder="1" applyAlignment="1">
      <alignment horizontal="center" vertical="center"/>
    </xf>
    <xf numFmtId="2" fontId="9" fillId="8" borderId="2" xfId="64" applyNumberFormat="1" applyFont="1" applyFill="1" applyBorder="1" applyAlignment="1">
      <alignment horizontal="center" vertical="center"/>
    </xf>
    <xf numFmtId="0" fontId="8" fillId="0" borderId="12" xfId="64" applyFont="1" applyBorder="1" applyAlignment="1">
      <alignment horizontal="center" vertical="top"/>
    </xf>
    <xf numFmtId="0" fontId="9" fillId="0" borderId="3" xfId="64" applyFont="1" applyBorder="1" applyAlignment="1">
      <alignment horizontal="center" vertical="center" wrapText="1"/>
    </xf>
    <xf numFmtId="0" fontId="9" fillId="0" borderId="4" xfId="64" applyFont="1" applyBorder="1" applyAlignment="1">
      <alignment horizontal="center" vertical="center" wrapText="1"/>
    </xf>
    <xf numFmtId="0" fontId="10" fillId="0" borderId="11" xfId="64" applyFont="1" applyBorder="1" applyAlignment="1">
      <alignment horizontal="left" vertical="center"/>
    </xf>
    <xf numFmtId="0" fontId="23" fillId="0" borderId="2" xfId="64" applyFont="1" applyBorder="1" applyAlignment="1">
      <alignment horizontal="center" vertical="center"/>
    </xf>
    <xf numFmtId="165" fontId="10" fillId="8" borderId="5" xfId="64" applyNumberFormat="1" applyFont="1" applyFill="1" applyBorder="1" applyAlignment="1">
      <alignment horizontal="center" vertical="center" wrapText="1"/>
    </xf>
    <xf numFmtId="165" fontId="10" fillId="8" borderId="1" xfId="64" applyNumberFormat="1" applyFont="1" applyFill="1" applyBorder="1" applyAlignment="1">
      <alignment horizontal="center" vertical="center" wrapText="1"/>
    </xf>
    <xf numFmtId="2" fontId="10" fillId="0" borderId="0" xfId="64" applyNumberFormat="1" applyFont="1" applyAlignment="1">
      <alignment horizontal="left" vertical="center"/>
    </xf>
    <xf numFmtId="2" fontId="22" fillId="0" borderId="0" xfId="64" applyNumberFormat="1" applyAlignment="1">
      <alignment horizontal="left" vertical="center"/>
    </xf>
    <xf numFmtId="2" fontId="10" fillId="0" borderId="0" xfId="64" quotePrefix="1" applyNumberFormat="1" applyFont="1" applyBorder="1" applyAlignment="1">
      <alignment horizontal="center"/>
    </xf>
    <xf numFmtId="0" fontId="22" fillId="0" borderId="0" xfId="64" applyAlignment="1"/>
    <xf numFmtId="0" fontId="134" fillId="0" borderId="12" xfId="64" applyFont="1" applyBorder="1" applyAlignment="1">
      <alignment horizontal="center"/>
    </xf>
    <xf numFmtId="0" fontId="20" fillId="0" borderId="11" xfId="90" applyFont="1" applyBorder="1" applyAlignment="1">
      <alignment horizontal="left" vertical="center"/>
    </xf>
    <xf numFmtId="0" fontId="45" fillId="0" borderId="0" xfId="90" applyFont="1" applyBorder="1" applyAlignment="1">
      <alignment horizontal="center"/>
    </xf>
    <xf numFmtId="0" fontId="10" fillId="0" borderId="11" xfId="90" applyFont="1" applyFill="1" applyBorder="1" applyAlignment="1">
      <alignment horizontal="left" vertical="center" wrapText="1"/>
    </xf>
    <xf numFmtId="0" fontId="128" fillId="0" borderId="0" xfId="90" applyFont="1" applyAlignment="1">
      <alignment horizontal="center"/>
    </xf>
    <xf numFmtId="0" fontId="136" fillId="0" borderId="12" xfId="90" applyFont="1" applyBorder="1" applyAlignment="1">
      <alignment horizontal="center"/>
    </xf>
    <xf numFmtId="0" fontId="9" fillId="8" borderId="16" xfId="90" applyFont="1" applyFill="1" applyBorder="1" applyAlignment="1">
      <alignment horizontal="center" vertical="center"/>
    </xf>
    <xf numFmtId="0" fontId="146" fillId="0" borderId="12" xfId="0" applyFont="1" applyBorder="1" applyAlignment="1">
      <alignment horizontal="right" vertical="center"/>
    </xf>
    <xf numFmtId="0" fontId="9" fillId="8" borderId="16" xfId="64" applyFont="1" applyFill="1" applyBorder="1" applyAlignment="1">
      <alignment horizontal="center"/>
    </xf>
    <xf numFmtId="0" fontId="9" fillId="8" borderId="17" xfId="64" applyFont="1" applyFill="1" applyBorder="1" applyAlignment="1">
      <alignment horizontal="center"/>
    </xf>
    <xf numFmtId="0" fontId="9" fillId="0" borderId="0" xfId="64" applyFont="1" applyFill="1" applyBorder="1" applyAlignment="1">
      <alignment horizontal="center"/>
    </xf>
    <xf numFmtId="2" fontId="10" fillId="0" borderId="0" xfId="64" applyNumberFormat="1" applyFont="1" applyFill="1" applyBorder="1" applyAlignment="1">
      <alignment horizontal="center" vertical="center"/>
    </xf>
    <xf numFmtId="165" fontId="10" fillId="0" borderId="0" xfId="64" applyNumberFormat="1" applyFont="1" applyFill="1" applyBorder="1" applyAlignment="1">
      <alignment horizontal="center" vertical="center"/>
    </xf>
    <xf numFmtId="0" fontId="9" fillId="0" borderId="3" xfId="64" applyFont="1" applyFill="1" applyBorder="1" applyAlignment="1">
      <alignment horizontal="center" vertical="center" wrapText="1"/>
    </xf>
    <xf numFmtId="0" fontId="9" fillId="0" borderId="4" xfId="64" applyFont="1" applyFill="1" applyBorder="1" applyAlignment="1">
      <alignment horizontal="center" vertical="center" wrapText="1"/>
    </xf>
    <xf numFmtId="0" fontId="9" fillId="8" borderId="16" xfId="64" applyFont="1" applyFill="1" applyBorder="1" applyAlignment="1" applyProtection="1">
      <alignment horizontal="center" vertical="center"/>
      <protection locked="0"/>
    </xf>
    <xf numFmtId="0" fontId="9" fillId="8" borderId="17" xfId="64" applyFont="1" applyFill="1" applyBorder="1" applyAlignment="1" applyProtection="1">
      <alignment horizontal="center" vertical="center"/>
      <protection locked="0"/>
    </xf>
    <xf numFmtId="0" fontId="9" fillId="0" borderId="0" xfId="64" applyFont="1" applyFill="1" applyBorder="1" applyAlignment="1" applyProtection="1">
      <alignment horizontal="center" vertical="center"/>
      <protection locked="0"/>
    </xf>
    <xf numFmtId="0" fontId="10" fillId="0" borderId="0" xfId="64" applyFont="1" applyAlignment="1">
      <alignment horizontal="left" vertical="center"/>
    </xf>
    <xf numFmtId="165" fontId="10" fillId="0" borderId="0" xfId="64" applyNumberFormat="1" applyFont="1" applyFill="1" applyBorder="1" applyAlignment="1">
      <alignment horizontal="center" vertical="center" wrapText="1"/>
    </xf>
    <xf numFmtId="0" fontId="10" fillId="0" borderId="0" xfId="64" applyFont="1" applyFill="1" applyBorder="1" applyAlignment="1">
      <alignment horizontal="left"/>
    </xf>
    <xf numFmtId="0" fontId="20" fillId="0" borderId="11" xfId="64" applyFont="1" applyBorder="1" applyAlignment="1">
      <alignment horizontal="left" vertical="center" wrapText="1"/>
    </xf>
    <xf numFmtId="0" fontId="45" fillId="0" borderId="0" xfId="65" applyFont="1" applyBorder="1" applyAlignment="1">
      <alignment horizontal="center"/>
    </xf>
    <xf numFmtId="165" fontId="9" fillId="8" borderId="17" xfId="90" applyNumberFormat="1" applyFont="1" applyFill="1" applyBorder="1" applyAlignment="1">
      <alignment horizontal="center" vertical="center" wrapText="1"/>
    </xf>
    <xf numFmtId="165" fontId="9" fillId="8" borderId="5" xfId="90" applyNumberFormat="1" applyFont="1" applyFill="1" applyBorder="1" applyAlignment="1">
      <alignment horizontal="center" vertical="center" wrapText="1"/>
    </xf>
    <xf numFmtId="0" fontId="23" fillId="0" borderId="2" xfId="64" applyFont="1" applyFill="1" applyBorder="1" applyAlignment="1">
      <alignment horizontal="center" vertical="center"/>
    </xf>
    <xf numFmtId="2" fontId="10" fillId="0" borderId="0" xfId="64" quotePrefix="1" applyNumberFormat="1" applyFont="1" applyBorder="1" applyAlignment="1">
      <alignment horizontal="right"/>
    </xf>
    <xf numFmtId="0" fontId="10" fillId="0" borderId="11" xfId="90" applyFont="1" applyBorder="1" applyAlignment="1">
      <alignment horizontal="left" vertical="center" wrapText="1"/>
    </xf>
    <xf numFmtId="0" fontId="46" fillId="0" borderId="12" xfId="90" applyFont="1" applyBorder="1" applyAlignment="1">
      <alignment horizontal="center"/>
    </xf>
    <xf numFmtId="2" fontId="122" fillId="3" borderId="5" xfId="0" applyNumberFormat="1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right" vertical="center" wrapText="1" indent="2"/>
    </xf>
    <xf numFmtId="0" fontId="7" fillId="0" borderId="0" xfId="0" quotePrefix="1" applyFont="1" applyFill="1" applyBorder="1" applyAlignment="1">
      <alignment horizontal="right" vertical="center"/>
    </xf>
    <xf numFmtId="0" fontId="8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95" fillId="0" borderId="2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0" fontId="7" fillId="0" borderId="66" xfId="0" applyFont="1" applyFill="1" applyBorder="1" applyAlignment="1">
      <alignment vertical="center"/>
    </xf>
    <xf numFmtId="0" fontId="22" fillId="0" borderId="13" xfId="0" applyFont="1" applyBorder="1"/>
    <xf numFmtId="0" fontId="8" fillId="0" borderId="2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149" fillId="0" borderId="0" xfId="65" applyFont="1"/>
    <xf numFmtId="0" fontId="45" fillId="0" borderId="0" xfId="65" applyFont="1" applyBorder="1" applyAlignment="1">
      <alignment horizontal="center" vertical="center"/>
    </xf>
    <xf numFmtId="0" fontId="149" fillId="0" borderId="0" xfId="64" applyFont="1"/>
    <xf numFmtId="0" fontId="45" fillId="0" borderId="0" xfId="101" applyFont="1" applyBorder="1" applyAlignment="1">
      <alignment horizontal="center"/>
    </xf>
    <xf numFmtId="0" fontId="24" fillId="0" borderId="1" xfId="101" applyFont="1" applyFill="1" applyBorder="1" applyAlignment="1">
      <alignment horizontal="center" vertical="center"/>
    </xf>
    <xf numFmtId="0" fontId="155" fillId="0" borderId="0" xfId="101" applyFont="1"/>
    <xf numFmtId="0" fontId="10" fillId="0" borderId="1" xfId="0" applyFont="1" applyFill="1" applyBorder="1" applyAlignment="1">
      <alignment vertical="center" wrapText="1"/>
    </xf>
    <xf numFmtId="0" fontId="24" fillId="0" borderId="5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2" xfId="3696" applyFont="1" applyFill="1" applyBorder="1" applyAlignment="1">
      <alignment vertical="top" wrapText="1"/>
    </xf>
    <xf numFmtId="0" fontId="16" fillId="0" borderId="22" xfId="3941" applyFont="1" applyFill="1" applyBorder="1" applyAlignment="1">
      <alignment vertical="top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 vertical="center"/>
    </xf>
    <xf numFmtId="1" fontId="23" fillId="0" borderId="1" xfId="0" applyNumberFormat="1" applyFont="1" applyFill="1" applyBorder="1" applyAlignment="1">
      <alignment horizontal="center"/>
    </xf>
    <xf numFmtId="0" fontId="156" fillId="0" borderId="1" xfId="0" applyFont="1" applyFill="1" applyBorder="1" applyAlignment="1">
      <alignment horizontal="center" vertical="center"/>
    </xf>
    <xf numFmtId="1" fontId="23" fillId="0" borderId="1" xfId="0" applyNumberFormat="1" applyFont="1" applyFill="1" applyBorder="1" applyAlignment="1">
      <alignment horizontal="center" vertical="center"/>
    </xf>
    <xf numFmtId="1" fontId="24" fillId="0" borderId="4" xfId="0" applyNumberFormat="1" applyFont="1" applyFill="1" applyBorder="1" applyAlignment="1">
      <alignment horizontal="center"/>
    </xf>
    <xf numFmtId="0" fontId="157" fillId="0" borderId="0" xfId="64" applyFont="1" applyAlignment="1"/>
    <xf numFmtId="0" fontId="149" fillId="0" borderId="0" xfId="102" applyFont="1"/>
    <xf numFmtId="165" fontId="24" fillId="0" borderId="1" xfId="101" quotePrefix="1" applyNumberFormat="1" applyFont="1" applyFill="1" applyBorder="1" applyAlignment="1">
      <alignment horizontal="center" vertical="center"/>
    </xf>
    <xf numFmtId="0" fontId="24" fillId="0" borderId="1" xfId="101" quotePrefix="1" applyFont="1" applyFill="1" applyBorder="1" applyAlignment="1">
      <alignment horizontal="right" vertical="center"/>
    </xf>
    <xf numFmtId="165" fontId="24" fillId="0" borderId="5" xfId="101" quotePrefix="1" applyNumberFormat="1" applyFont="1" applyFill="1" applyBorder="1" applyAlignment="1">
      <alignment horizontal="center" vertical="center"/>
    </xf>
    <xf numFmtId="165" fontId="24" fillId="0" borderId="4" xfId="101" quotePrefix="1" applyNumberFormat="1" applyFont="1" applyFill="1" applyBorder="1" applyAlignment="1">
      <alignment horizontal="center" vertical="center"/>
    </xf>
    <xf numFmtId="0" fontId="24" fillId="0" borderId="4" xfId="101" quotePrefix="1" applyFont="1" applyFill="1" applyBorder="1" applyAlignment="1">
      <alignment horizontal="right" vertical="center"/>
    </xf>
    <xf numFmtId="165" fontId="24" fillId="0" borderId="7" xfId="101" quotePrefix="1" applyNumberFormat="1" applyFont="1" applyFill="1" applyBorder="1" applyAlignment="1">
      <alignment horizontal="center" vertical="center"/>
    </xf>
    <xf numFmtId="0" fontId="24" fillId="0" borderId="1" xfId="101" quotePrefix="1" applyFont="1" applyFill="1" applyBorder="1" applyAlignment="1">
      <alignment vertical="center"/>
    </xf>
    <xf numFmtId="2" fontId="24" fillId="0" borderId="1" xfId="101" quotePrefix="1" applyNumberFormat="1" applyFont="1" applyFill="1" applyBorder="1" applyAlignment="1">
      <alignment vertical="center"/>
    </xf>
    <xf numFmtId="0" fontId="24" fillId="0" borderId="1" xfId="101" applyFont="1" applyFill="1" applyBorder="1" applyAlignment="1">
      <alignment vertical="center"/>
    </xf>
    <xf numFmtId="165" fontId="24" fillId="0" borderId="1" xfId="101" applyNumberFormat="1" applyFont="1" applyFill="1" applyBorder="1" applyAlignment="1">
      <alignment horizontal="center" vertical="center"/>
    </xf>
    <xf numFmtId="165" fontId="70" fillId="0" borderId="5" xfId="101" applyNumberFormat="1" applyFill="1" applyBorder="1" applyAlignment="1">
      <alignment horizontal="center"/>
    </xf>
    <xf numFmtId="0" fontId="70" fillId="0" borderId="5" xfId="101" applyFill="1" applyBorder="1" applyAlignment="1"/>
    <xf numFmtId="0" fontId="45" fillId="0" borderId="12" xfId="101" applyFont="1" applyBorder="1" applyAlignment="1">
      <alignment horizontal="center"/>
    </xf>
    <xf numFmtId="0" fontId="45" fillId="0" borderId="0" xfId="64" applyFont="1" applyBorder="1" applyAlignment="1">
      <alignment horizontal="center"/>
    </xf>
    <xf numFmtId="0" fontId="149" fillId="0" borderId="0" xfId="14" applyFont="1"/>
    <xf numFmtId="0" fontId="97" fillId="0" borderId="0" xfId="64" applyFont="1"/>
    <xf numFmtId="0" fontId="45" fillId="0" borderId="0" xfId="0" applyFont="1" applyBorder="1" applyAlignment="1">
      <alignment horizontal="center"/>
    </xf>
    <xf numFmtId="1" fontId="24" fillId="0" borderId="1" xfId="0" applyNumberFormat="1" applyFont="1" applyFill="1" applyBorder="1" applyAlignment="1">
      <alignment horizontal="center" vertical="center"/>
    </xf>
    <xf numFmtId="1" fontId="24" fillId="0" borderId="4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top" wrapText="1"/>
    </xf>
    <xf numFmtId="1" fontId="24" fillId="0" borderId="1" xfId="0" applyNumberFormat="1" applyFont="1" applyFill="1" applyBorder="1" applyAlignment="1">
      <alignment horizontal="center" vertical="top" wrapText="1"/>
    </xf>
    <xf numFmtId="165" fontId="24" fillId="0" borderId="6" xfId="0" applyNumberFormat="1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 vertical="top" wrapText="1"/>
    </xf>
    <xf numFmtId="1" fontId="23" fillId="0" borderId="4" xfId="0" applyNumberFormat="1" applyFont="1" applyFill="1" applyBorder="1" applyAlignment="1">
      <alignment horizontal="center" vertical="top" wrapText="1"/>
    </xf>
    <xf numFmtId="0" fontId="16" fillId="0" borderId="22" xfId="3206" applyFont="1" applyFill="1" applyBorder="1" applyAlignment="1">
      <alignment vertical="top" wrapText="1"/>
    </xf>
    <xf numFmtId="0" fontId="16" fillId="0" borderId="22" xfId="3452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23" fillId="0" borderId="4" xfId="0" applyFont="1" applyFill="1" applyBorder="1" applyAlignment="1">
      <alignment horizontal="center" wrapText="1"/>
    </xf>
    <xf numFmtId="165" fontId="23" fillId="0" borderId="4" xfId="0" applyNumberFormat="1" applyFont="1" applyFill="1" applyBorder="1" applyAlignment="1">
      <alignment horizontal="center" vertical="top" wrapText="1"/>
    </xf>
    <xf numFmtId="1" fontId="23" fillId="0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center" vertical="top" wrapText="1"/>
    </xf>
    <xf numFmtId="165" fontId="23" fillId="0" borderId="4" xfId="0" applyNumberFormat="1" applyFont="1" applyBorder="1" applyAlignment="1">
      <alignment horizontal="center" vertical="top" wrapText="1"/>
    </xf>
    <xf numFmtId="165" fontId="24" fillId="0" borderId="6" xfId="0" applyNumberFormat="1" applyFont="1" applyFill="1" applyBorder="1" applyAlignment="1">
      <alignment horizontal="center" vertical="top" wrapText="1"/>
    </xf>
    <xf numFmtId="165" fontId="23" fillId="0" borderId="4" xfId="0" applyNumberFormat="1" applyFont="1" applyFill="1" applyBorder="1" applyAlignment="1">
      <alignment horizontal="center" wrapText="1"/>
    </xf>
    <xf numFmtId="165" fontId="23" fillId="0" borderId="7" xfId="0" applyNumberFormat="1" applyFont="1" applyFill="1" applyBorder="1" applyAlignment="1">
      <alignment horizontal="center" vertical="top" wrapText="1"/>
    </xf>
    <xf numFmtId="0" fontId="45" fillId="0" borderId="0" xfId="64" applyFont="1" applyBorder="1" applyAlignment="1">
      <alignment horizontal="center"/>
    </xf>
    <xf numFmtId="0" fontId="11" fillId="0" borderId="2" xfId="0" applyFont="1" applyFill="1" applyBorder="1" applyAlignment="1">
      <alignment horizontal="left" vertical="top" wrapText="1" indent="1"/>
    </xf>
    <xf numFmtId="0" fontId="25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 indent="1"/>
    </xf>
    <xf numFmtId="0" fontId="10" fillId="0" borderId="3" xfId="0" applyFont="1" applyFill="1" applyBorder="1" applyAlignment="1">
      <alignment horizontal="left" vertical="top" wrapText="1" indent="1"/>
    </xf>
    <xf numFmtId="0" fontId="20" fillId="0" borderId="4" xfId="0" applyFont="1" applyFill="1" applyBorder="1" applyAlignment="1">
      <alignment horizontal="center"/>
    </xf>
    <xf numFmtId="0" fontId="9" fillId="0" borderId="2" xfId="0" applyFont="1" applyFill="1" applyBorder="1" applyAlignment="1">
      <alignment vertical="center" wrapText="1"/>
    </xf>
  </cellXfs>
  <cellStyles count="5168">
    <cellStyle name="20% - Accent1 2" xfId="457"/>
    <cellStyle name="20% - Accent2 2" xfId="458"/>
    <cellStyle name="20% - Accent3 2" xfId="459"/>
    <cellStyle name="20% - Accent4 2" xfId="460"/>
    <cellStyle name="20% - Accent5 2" xfId="461"/>
    <cellStyle name="20% - Accent6 2" xfId="462"/>
    <cellStyle name="40% - Accent1 2" xfId="463"/>
    <cellStyle name="40% - Accent2 2" xfId="464"/>
    <cellStyle name="40% - Accent3 2" xfId="465"/>
    <cellStyle name="40% - Accent4 2" xfId="466"/>
    <cellStyle name="40% - Accent5 2" xfId="467"/>
    <cellStyle name="40% - Accent6 2" xfId="468"/>
    <cellStyle name="60% - Accent1 2" xfId="469"/>
    <cellStyle name="60% - Accent2 2" xfId="470"/>
    <cellStyle name="60% - Accent3 2" xfId="471"/>
    <cellStyle name="60% - Accent4 2" xfId="472"/>
    <cellStyle name="60% - Accent5 2" xfId="473"/>
    <cellStyle name="60% - Accent6 2" xfId="474"/>
    <cellStyle name="Accent1 2" xfId="475"/>
    <cellStyle name="Accent2 2" xfId="476"/>
    <cellStyle name="Accent3 2" xfId="477"/>
    <cellStyle name="Accent4 2" xfId="478"/>
    <cellStyle name="Accent5 2" xfId="479"/>
    <cellStyle name="Accent6 2" xfId="480"/>
    <cellStyle name="Bad 2" xfId="481"/>
    <cellStyle name="Calculation 2" xfId="482"/>
    <cellStyle name="Check Cell 2" xfId="483"/>
    <cellStyle name="Comma 10 3" xfId="431"/>
    <cellStyle name="Comma 13" xfId="432"/>
    <cellStyle name="Comma 14 2" xfId="433"/>
    <cellStyle name="Comma 2" xfId="1"/>
    <cellStyle name="Comma 2 10" xfId="199"/>
    <cellStyle name="Comma 2 11" xfId="201"/>
    <cellStyle name="Comma 2 12" xfId="203"/>
    <cellStyle name="Comma 2 13" xfId="205"/>
    <cellStyle name="Comma 2 14" xfId="207"/>
    <cellStyle name="Comma 2 15" xfId="209"/>
    <cellStyle name="Comma 2 16" xfId="211"/>
    <cellStyle name="Comma 2 17" xfId="213"/>
    <cellStyle name="Comma 2 18" xfId="215"/>
    <cellStyle name="Comma 2 19" xfId="217"/>
    <cellStyle name="Comma 2 2" xfId="2"/>
    <cellStyle name="Comma 2 2 2" xfId="3"/>
    <cellStyle name="Comma 2 20" xfId="219"/>
    <cellStyle name="Comma 2 21" xfId="221"/>
    <cellStyle name="Comma 2 22" xfId="223"/>
    <cellStyle name="Comma 2 23" xfId="225"/>
    <cellStyle name="Comma 2 24" xfId="227"/>
    <cellStyle name="Comma 2 25" xfId="229"/>
    <cellStyle name="Comma 2 26" xfId="231"/>
    <cellStyle name="Comma 2 27" xfId="233"/>
    <cellStyle name="Comma 2 28" xfId="235"/>
    <cellStyle name="Comma 2 29" xfId="237"/>
    <cellStyle name="Comma 2 3" xfId="4"/>
    <cellStyle name="Comma 2 30" xfId="239"/>
    <cellStyle name="Comma 2 31" xfId="241"/>
    <cellStyle name="Comma 2 32" xfId="243"/>
    <cellStyle name="Comma 2 33" xfId="245"/>
    <cellStyle name="Comma 2 34" xfId="248"/>
    <cellStyle name="Comma 2 35" xfId="247"/>
    <cellStyle name="Comma 2 36" xfId="251"/>
    <cellStyle name="Comma 2 37" xfId="254"/>
    <cellStyle name="Comma 2 38" xfId="256"/>
    <cellStyle name="Comma 2 39" xfId="259"/>
    <cellStyle name="Comma 2 4" xfId="5"/>
    <cellStyle name="Comma 2 4 2" xfId="434"/>
    <cellStyle name="Comma 2 40" xfId="262"/>
    <cellStyle name="Comma 2 41" xfId="265"/>
    <cellStyle name="Comma 2 42" xfId="268"/>
    <cellStyle name="Comma 2 43" xfId="271"/>
    <cellStyle name="Comma 2 44" xfId="274"/>
    <cellStyle name="Comma 2 45" xfId="277"/>
    <cellStyle name="Comma 2 46" xfId="280"/>
    <cellStyle name="Comma 2 47" xfId="283"/>
    <cellStyle name="Comma 2 48" xfId="286"/>
    <cellStyle name="Comma 2 49" xfId="289"/>
    <cellStyle name="Comma 2 5" xfId="6"/>
    <cellStyle name="Comma 2 50" xfId="292"/>
    <cellStyle name="Comma 2 51" xfId="295"/>
    <cellStyle name="Comma 2 52" xfId="298"/>
    <cellStyle name="Comma 2 53" xfId="301"/>
    <cellStyle name="Comma 2 54" xfId="304"/>
    <cellStyle name="Comma 2 55" xfId="306"/>
    <cellStyle name="Comma 2 56" xfId="308"/>
    <cellStyle name="Comma 2 57" xfId="311"/>
    <cellStyle name="Comma 2 58" xfId="314"/>
    <cellStyle name="Comma 2 59" xfId="317"/>
    <cellStyle name="Comma 2 6" xfId="7"/>
    <cellStyle name="Comma 2 60" xfId="320"/>
    <cellStyle name="Comma 2 61" xfId="323"/>
    <cellStyle name="Comma 2 62" xfId="326"/>
    <cellStyle name="Comma 2 63" xfId="329"/>
    <cellStyle name="Comma 2 64" xfId="332"/>
    <cellStyle name="Comma 2 65" xfId="335"/>
    <cellStyle name="Comma 2 66" xfId="338"/>
    <cellStyle name="Comma 2 67" xfId="341"/>
    <cellStyle name="Comma 2 68" xfId="344"/>
    <cellStyle name="Comma 2 69" xfId="347"/>
    <cellStyle name="Comma 2 7" xfId="8"/>
    <cellStyle name="Comma 2 70" xfId="350"/>
    <cellStyle name="Comma 2 71" xfId="355"/>
    <cellStyle name="Comma 2 72" xfId="359"/>
    <cellStyle name="Comma 2 73" xfId="354"/>
    <cellStyle name="Comma 2 74" xfId="364"/>
    <cellStyle name="Comma 2 75" xfId="367"/>
    <cellStyle name="Comma 2 76" xfId="371"/>
    <cellStyle name="Comma 2 77" xfId="356"/>
    <cellStyle name="Comma 2 78" xfId="360"/>
    <cellStyle name="Comma 2 79" xfId="361"/>
    <cellStyle name="Comma 2 8" xfId="179"/>
    <cellStyle name="Comma 2 80" xfId="363"/>
    <cellStyle name="Comma 2 81" xfId="505"/>
    <cellStyle name="Comma 2 82" xfId="1001"/>
    <cellStyle name="Comma 2 83" xfId="1245"/>
    <cellStyle name="Comma 2 84" xfId="1490"/>
    <cellStyle name="Comma 2 85" xfId="1735"/>
    <cellStyle name="Comma 2 86" xfId="1980"/>
    <cellStyle name="Comma 2 87" xfId="2225"/>
    <cellStyle name="Comma 2 88" xfId="2470"/>
    <cellStyle name="Comma 2 89" xfId="2600"/>
    <cellStyle name="Comma 2 9" xfId="197"/>
    <cellStyle name="Comma 2 90" xfId="2960"/>
    <cellStyle name="Comma 2 91" xfId="3205"/>
    <cellStyle name="Comma 2 92" xfId="3451"/>
    <cellStyle name="Comma 2 93" xfId="3695"/>
    <cellStyle name="Comma 2 94" xfId="3940"/>
    <cellStyle name="Comma 2 95" xfId="4071"/>
    <cellStyle name="Comma 2 96" xfId="4425"/>
    <cellStyle name="Comma 2 97" xfId="4659"/>
    <cellStyle name="Comma 2 98" xfId="4866"/>
    <cellStyle name="Comma 2 99" xfId="4962"/>
    <cellStyle name="Comma 3" xfId="9"/>
    <cellStyle name="Comma 3 2" xfId="10"/>
    <cellStyle name="Comma 3 3" xfId="435"/>
    <cellStyle name="Comma 3 4" xfId="436"/>
    <cellStyle name="Comma 3 5" xfId="437"/>
    <cellStyle name="Comma 3 6" xfId="438"/>
    <cellStyle name="Comma 3 7" xfId="439"/>
    <cellStyle name="Comma 32" xfId="440"/>
    <cellStyle name="Comma 32 10" xfId="2657"/>
    <cellStyle name="Comma 32 11" xfId="2903"/>
    <cellStyle name="Comma 32 12" xfId="3148"/>
    <cellStyle name="Comma 32 13" xfId="3394"/>
    <cellStyle name="Comma 32 14" xfId="3640"/>
    <cellStyle name="Comma 32 15" xfId="3884"/>
    <cellStyle name="Comma 32 16" xfId="4129"/>
    <cellStyle name="Comma 32 17" xfId="4371"/>
    <cellStyle name="Comma 32 18" xfId="4609"/>
    <cellStyle name="Comma 32 19" xfId="4820"/>
    <cellStyle name="Comma 32 2" xfId="500"/>
    <cellStyle name="Comma 32 2 10" xfId="2962"/>
    <cellStyle name="Comma 32 2 11" xfId="3208"/>
    <cellStyle name="Comma 32 2 12" xfId="3454"/>
    <cellStyle name="Comma 32 2 13" xfId="3698"/>
    <cellStyle name="Comma 32 2 14" xfId="3943"/>
    <cellStyle name="Comma 32 2 15" xfId="4184"/>
    <cellStyle name="Comma 32 2 16" xfId="4428"/>
    <cellStyle name="Comma 32 2 17" xfId="4662"/>
    <cellStyle name="Comma 32 2 18" xfId="4869"/>
    <cellStyle name="Comma 32 2 19" xfId="4989"/>
    <cellStyle name="Comma 32 2 2" xfId="1004"/>
    <cellStyle name="Comma 32 2 20" xfId="4984"/>
    <cellStyle name="Comma 32 2 3" xfId="1247"/>
    <cellStyle name="Comma 32 2 4" xfId="1492"/>
    <cellStyle name="Comma 32 2 5" xfId="1737"/>
    <cellStyle name="Comma 32 2 6" xfId="1982"/>
    <cellStyle name="Comma 32 2 7" xfId="2227"/>
    <cellStyle name="Comma 32 2 8" xfId="2472"/>
    <cellStyle name="Comma 32 2 9" xfId="2714"/>
    <cellStyle name="Comma 32 20" xfId="4972"/>
    <cellStyle name="Comma 32 21" xfId="4776"/>
    <cellStyle name="Comma 32 3" xfId="944"/>
    <cellStyle name="Comma 32 4" xfId="1189"/>
    <cellStyle name="Comma 32 5" xfId="1433"/>
    <cellStyle name="Comma 32 6" xfId="1678"/>
    <cellStyle name="Comma 32 7" xfId="1923"/>
    <cellStyle name="Comma 32 8" xfId="2168"/>
    <cellStyle name="Comma 32 9" xfId="2413"/>
    <cellStyle name="Comma 4" xfId="441"/>
    <cellStyle name="Comma 5" xfId="11"/>
    <cellStyle name="Comma 6" xfId="442"/>
    <cellStyle name="Comma 7" xfId="12"/>
    <cellStyle name="Explanatory Text 2" xfId="484"/>
    <cellStyle name="Good 2" xfId="485"/>
    <cellStyle name="Heading 1 2" xfId="486"/>
    <cellStyle name="Heading 2 2" xfId="487"/>
    <cellStyle name="Heading 3 2" xfId="488"/>
    <cellStyle name="Heading 4 2" xfId="489"/>
    <cellStyle name="Hyperlink 2" xfId="13"/>
    <cellStyle name="Input 2" xfId="490"/>
    <cellStyle name="Linked Cell 2" xfId="491"/>
    <cellStyle name="Linked Cell 2 10" xfId="2954"/>
    <cellStyle name="Linked Cell 2 11" xfId="3199"/>
    <cellStyle name="Linked Cell 2 12" xfId="3445"/>
    <cellStyle name="Linked Cell 2 13" xfId="3690"/>
    <cellStyle name="Linked Cell 2 14" xfId="3934"/>
    <cellStyle name="Linked Cell 2 15" xfId="4178"/>
    <cellStyle name="Linked Cell 2 16" xfId="4419"/>
    <cellStyle name="Linked Cell 2 17" xfId="4654"/>
    <cellStyle name="Linked Cell 2 18" xfId="4861"/>
    <cellStyle name="Linked Cell 2 19" xfId="4983"/>
    <cellStyle name="Linked Cell 2 2" xfId="995"/>
    <cellStyle name="Linked Cell 2 20" xfId="4971"/>
    <cellStyle name="Linked Cell 2 3" xfId="1240"/>
    <cellStyle name="Linked Cell 2 4" xfId="1484"/>
    <cellStyle name="Linked Cell 2 5" xfId="1729"/>
    <cellStyle name="Linked Cell 2 6" xfId="1974"/>
    <cellStyle name="Linked Cell 2 7" xfId="2219"/>
    <cellStyle name="Linked Cell 2 8" xfId="2464"/>
    <cellStyle name="Linked Cell 2 9" xfId="2708"/>
    <cellStyle name="Neutral 2" xfId="492"/>
    <cellStyle name="Normal" xfId="0" builtinId="0"/>
    <cellStyle name="Normal 10" xfId="14"/>
    <cellStyle name="Normal 10 2" xfId="443"/>
    <cellStyle name="Normal 10 2 10" xfId="2906"/>
    <cellStyle name="Normal 10 2 11" xfId="3151"/>
    <cellStyle name="Normal 10 2 12" xfId="3397"/>
    <cellStyle name="Normal 10 2 13" xfId="3643"/>
    <cellStyle name="Normal 10 2 14" xfId="3887"/>
    <cellStyle name="Normal 10 2 15" xfId="4132"/>
    <cellStyle name="Normal 10 2 16" xfId="4374"/>
    <cellStyle name="Normal 10 2 17" xfId="4612"/>
    <cellStyle name="Normal 10 2 18" xfId="4823"/>
    <cellStyle name="Normal 10 2 19" xfId="4973"/>
    <cellStyle name="Normal 10 2 2" xfId="947"/>
    <cellStyle name="Normal 10 2 20" xfId="4970"/>
    <cellStyle name="Normal 10 2 3" xfId="1192"/>
    <cellStyle name="Normal 10 2 4" xfId="1436"/>
    <cellStyle name="Normal 10 2 5" xfId="1681"/>
    <cellStyle name="Normal 10 2 6" xfId="1926"/>
    <cellStyle name="Normal 10 2 7" xfId="2171"/>
    <cellStyle name="Normal 10 2 8" xfId="2416"/>
    <cellStyle name="Normal 10 2 9" xfId="2660"/>
    <cellStyle name="Normal 10 3" xfId="501"/>
    <cellStyle name="Normal 10 3 10" xfId="2963"/>
    <cellStyle name="Normal 10 3 11" xfId="3209"/>
    <cellStyle name="Normal 10 3 12" xfId="3455"/>
    <cellStyle name="Normal 10 3 13" xfId="3699"/>
    <cellStyle name="Normal 10 3 14" xfId="3944"/>
    <cellStyle name="Normal 10 3 15" xfId="4185"/>
    <cellStyle name="Normal 10 3 16" xfId="4429"/>
    <cellStyle name="Normal 10 3 17" xfId="4663"/>
    <cellStyle name="Normal 10 3 18" xfId="4870"/>
    <cellStyle name="Normal 10 3 19" xfId="4990"/>
    <cellStyle name="Normal 10 3 2" xfId="1005"/>
    <cellStyle name="Normal 10 3 20" xfId="4969"/>
    <cellStyle name="Normal 10 3 3" xfId="1248"/>
    <cellStyle name="Normal 10 3 4" xfId="1493"/>
    <cellStyle name="Normal 10 3 5" xfId="1738"/>
    <cellStyle name="Normal 10 3 6" xfId="1983"/>
    <cellStyle name="Normal 10 3 7" xfId="2228"/>
    <cellStyle name="Normal 10 3 8" xfId="2473"/>
    <cellStyle name="Normal 10 3 9" xfId="2715"/>
    <cellStyle name="Normal 100" xfId="15"/>
    <cellStyle name="Normal 100 10" xfId="2098"/>
    <cellStyle name="Normal 100 11" xfId="2522"/>
    <cellStyle name="Normal 100 12" xfId="2774"/>
    <cellStyle name="Normal 100 13" xfId="3019"/>
    <cellStyle name="Normal 100 14" xfId="3265"/>
    <cellStyle name="Normal 100 15" xfId="3511"/>
    <cellStyle name="Normal 100 16" xfId="3570"/>
    <cellStyle name="Normal 100 17" xfId="3993"/>
    <cellStyle name="Normal 100 18" xfId="4243"/>
    <cellStyle name="Normal 100 19" xfId="4483"/>
    <cellStyle name="Normal 100 2" xfId="519"/>
    <cellStyle name="Normal 100 20" xfId="4968"/>
    <cellStyle name="Normal 100 3" xfId="678"/>
    <cellStyle name="Normal 100 4" xfId="821"/>
    <cellStyle name="Normal 100 5" xfId="1060"/>
    <cellStyle name="Normal 100 6" xfId="1304"/>
    <cellStyle name="Normal 100 7" xfId="1549"/>
    <cellStyle name="Normal 100 8" xfId="1794"/>
    <cellStyle name="Normal 100 9" xfId="2039"/>
    <cellStyle name="Normal 101" xfId="16"/>
    <cellStyle name="Normal 101 10" xfId="2293"/>
    <cellStyle name="Normal 101 11" xfId="2524"/>
    <cellStyle name="Normal 101 12" xfId="2777"/>
    <cellStyle name="Normal 101 13" xfId="3022"/>
    <cellStyle name="Normal 101 14" xfId="3268"/>
    <cellStyle name="Normal 101 15" xfId="3514"/>
    <cellStyle name="Normal 101 16" xfId="3764"/>
    <cellStyle name="Normal 101 17" xfId="3995"/>
    <cellStyle name="Normal 101 18" xfId="4246"/>
    <cellStyle name="Normal 101 19" xfId="4486"/>
    <cellStyle name="Normal 101 2" xfId="520"/>
    <cellStyle name="Normal 101 20" xfId="4477"/>
    <cellStyle name="Normal 101 3" xfId="677"/>
    <cellStyle name="Normal 101 4" xfId="511"/>
    <cellStyle name="Normal 101 5" xfId="1063"/>
    <cellStyle name="Normal 101 6" xfId="1307"/>
    <cellStyle name="Normal 101 7" xfId="1552"/>
    <cellStyle name="Normal 101 8" xfId="1797"/>
    <cellStyle name="Normal 101 9" xfId="2042"/>
    <cellStyle name="Normal 102" xfId="17"/>
    <cellStyle name="Normal 102 10" xfId="2296"/>
    <cellStyle name="Normal 102 11" xfId="2526"/>
    <cellStyle name="Normal 102 12" xfId="2780"/>
    <cellStyle name="Normal 102 13" xfId="3025"/>
    <cellStyle name="Normal 102 14" xfId="3271"/>
    <cellStyle name="Normal 102 15" xfId="3517"/>
    <cellStyle name="Normal 102 16" xfId="3767"/>
    <cellStyle name="Normal 102 17" xfId="3997"/>
    <cellStyle name="Normal 102 18" xfId="4249"/>
    <cellStyle name="Normal 102 19" xfId="4489"/>
    <cellStyle name="Normal 102 2" xfId="521"/>
    <cellStyle name="Normal 102 20" xfId="4474"/>
    <cellStyle name="Normal 102 3" xfId="676"/>
    <cellStyle name="Normal 102 4" xfId="824"/>
    <cellStyle name="Normal 102 5" xfId="1066"/>
    <cellStyle name="Normal 102 6" xfId="1310"/>
    <cellStyle name="Normal 102 7" xfId="1555"/>
    <cellStyle name="Normal 102 8" xfId="1800"/>
    <cellStyle name="Normal 102 9" xfId="2045"/>
    <cellStyle name="Normal 103" xfId="18"/>
    <cellStyle name="Normal 103 10" xfId="2299"/>
    <cellStyle name="Normal 103 11" xfId="2529"/>
    <cellStyle name="Normal 103 12" xfId="2277"/>
    <cellStyle name="Normal 103 13" xfId="2833"/>
    <cellStyle name="Normal 103 14" xfId="3078"/>
    <cellStyle name="Normal 103 15" xfId="3324"/>
    <cellStyle name="Normal 103 16" xfId="3770"/>
    <cellStyle name="Normal 103 17" xfId="4000"/>
    <cellStyle name="Normal 103 18" xfId="3748"/>
    <cellStyle name="Normal 103 19" xfId="4302"/>
    <cellStyle name="Normal 103 2" xfId="522"/>
    <cellStyle name="Normal 103 20" xfId="4629"/>
    <cellStyle name="Normal 103 3" xfId="675"/>
    <cellStyle name="Normal 103 4" xfId="827"/>
    <cellStyle name="Normal 103 5" xfId="874"/>
    <cellStyle name="Normal 103 6" xfId="793"/>
    <cellStyle name="Normal 103 7" xfId="1363"/>
    <cellStyle name="Normal 103 8" xfId="1608"/>
    <cellStyle name="Normal 103 9" xfId="1853"/>
    <cellStyle name="Normal 104" xfId="19"/>
    <cellStyle name="Normal 104 10" xfId="2712"/>
    <cellStyle name="Normal 104 11" xfId="2532"/>
    <cellStyle name="Normal 104 12" xfId="2783"/>
    <cellStyle name="Normal 104 13" xfId="3028"/>
    <cellStyle name="Normal 104 14" xfId="3274"/>
    <cellStyle name="Normal 104 15" xfId="3520"/>
    <cellStyle name="Normal 104 16" xfId="4182"/>
    <cellStyle name="Normal 104 17" xfId="4003"/>
    <cellStyle name="Normal 104 18" xfId="4252"/>
    <cellStyle name="Normal 104 19" xfId="4492"/>
    <cellStyle name="Normal 104 2" xfId="523"/>
    <cellStyle name="Normal 104 20" xfId="4942"/>
    <cellStyle name="Normal 104 3" xfId="674"/>
    <cellStyle name="Normal 104 4" xfId="830"/>
    <cellStyle name="Normal 104 5" xfId="1069"/>
    <cellStyle name="Normal 104 6" xfId="1313"/>
    <cellStyle name="Normal 104 7" xfId="1558"/>
    <cellStyle name="Normal 104 8" xfId="1803"/>
    <cellStyle name="Normal 104 9" xfId="2048"/>
    <cellStyle name="Normal 105" xfId="20"/>
    <cellStyle name="Normal 105 10" xfId="2711"/>
    <cellStyle name="Normal 105 11" xfId="2535"/>
    <cellStyle name="Normal 105 12" xfId="2786"/>
    <cellStyle name="Normal 105 13" xfId="3031"/>
    <cellStyle name="Normal 105 14" xfId="3277"/>
    <cellStyle name="Normal 105 15" xfId="3523"/>
    <cellStyle name="Normal 105 16" xfId="4181"/>
    <cellStyle name="Normal 105 17" xfId="4006"/>
    <cellStyle name="Normal 105 18" xfId="4255"/>
    <cellStyle name="Normal 105 19" xfId="4495"/>
    <cellStyle name="Normal 105 2" xfId="524"/>
    <cellStyle name="Normal 105 20" xfId="4703"/>
    <cellStyle name="Normal 105 3" xfId="673"/>
    <cellStyle name="Normal 105 4" xfId="833"/>
    <cellStyle name="Normal 105 5" xfId="1072"/>
    <cellStyle name="Normal 105 6" xfId="1316"/>
    <cellStyle name="Normal 105 7" xfId="1561"/>
    <cellStyle name="Normal 105 8" xfId="1806"/>
    <cellStyle name="Normal 105 9" xfId="2051"/>
    <cellStyle name="Normal 106" xfId="21"/>
    <cellStyle name="Normal 106 10" xfId="2332"/>
    <cellStyle name="Normal 106 11" xfId="2343"/>
    <cellStyle name="Normal 106 12" xfId="2789"/>
    <cellStyle name="Normal 106 13" xfId="3034"/>
    <cellStyle name="Normal 106 14" xfId="3280"/>
    <cellStyle name="Normal 106 15" xfId="3526"/>
    <cellStyle name="Normal 106 16" xfId="3803"/>
    <cellStyle name="Normal 106 17" xfId="3814"/>
    <cellStyle name="Normal 106 18" xfId="4258"/>
    <cellStyle name="Normal 106 19" xfId="4498"/>
    <cellStyle name="Normal 106 2" xfId="525"/>
    <cellStyle name="Normal 106 20" xfId="4940"/>
    <cellStyle name="Normal 106 3" xfId="672"/>
    <cellStyle name="Normal 106 4" xfId="1244"/>
    <cellStyle name="Normal 106 5" xfId="1075"/>
    <cellStyle name="Normal 106 6" xfId="1319"/>
    <cellStyle name="Normal 106 7" xfId="1564"/>
    <cellStyle name="Normal 106 8" xfId="1809"/>
    <cellStyle name="Normal 106 9" xfId="2054"/>
    <cellStyle name="Normal 107" xfId="22"/>
    <cellStyle name="Normal 107 10" xfId="1784"/>
    <cellStyle name="Normal 107 11" xfId="2958"/>
    <cellStyle name="Normal 107 12" xfId="3203"/>
    <cellStyle name="Normal 107 13" xfId="3449"/>
    <cellStyle name="Normal 107 14" xfId="3694"/>
    <cellStyle name="Normal 107 15" xfId="3938"/>
    <cellStyle name="Normal 107 16" xfId="3255"/>
    <cellStyle name="Normal 107 17" xfId="4423"/>
    <cellStyle name="Normal 107 18" xfId="4658"/>
    <cellStyle name="Normal 107 19" xfId="4865"/>
    <cellStyle name="Normal 107 2" xfId="526"/>
    <cellStyle name="Normal 107 20" xfId="4939"/>
    <cellStyle name="Normal 107 3" xfId="999"/>
    <cellStyle name="Normal 107 4" xfId="1243"/>
    <cellStyle name="Normal 107 5" xfId="1488"/>
    <cellStyle name="Normal 107 6" xfId="1733"/>
    <cellStyle name="Normal 107 7" xfId="1978"/>
    <cellStyle name="Normal 107 8" xfId="2223"/>
    <cellStyle name="Normal 107 9" xfId="2468"/>
    <cellStyle name="Normal 108" xfId="23"/>
    <cellStyle name="Normal 108 10" xfId="2457"/>
    <cellStyle name="Normal 108 11" xfId="2957"/>
    <cellStyle name="Normal 108 12" xfId="3202"/>
    <cellStyle name="Normal 108 13" xfId="3448"/>
    <cellStyle name="Normal 108 14" xfId="3693"/>
    <cellStyle name="Normal 108 15" xfId="3937"/>
    <cellStyle name="Normal 108 16" xfId="3927"/>
    <cellStyle name="Normal 108 17" xfId="4422"/>
    <cellStyle name="Normal 108 18" xfId="4657"/>
    <cellStyle name="Normal 108 19" xfId="4864"/>
    <cellStyle name="Normal 108 2" xfId="527"/>
    <cellStyle name="Normal 108 20" xfId="4935"/>
    <cellStyle name="Normal 108 3" xfId="998"/>
    <cellStyle name="Normal 108 4" xfId="858"/>
    <cellStyle name="Normal 108 5" xfId="1487"/>
    <cellStyle name="Normal 108 6" xfId="1732"/>
    <cellStyle name="Normal 108 7" xfId="1977"/>
    <cellStyle name="Normal 108 8" xfId="2222"/>
    <cellStyle name="Normal 108 9" xfId="2467"/>
    <cellStyle name="Normal 109" xfId="24"/>
    <cellStyle name="Normal 109 10" xfId="2366"/>
    <cellStyle name="Normal 109 11" xfId="2014"/>
    <cellStyle name="Normal 109 12" xfId="2822"/>
    <cellStyle name="Normal 109 13" xfId="3067"/>
    <cellStyle name="Normal 109 14" xfId="3313"/>
    <cellStyle name="Normal 109 15" xfId="3559"/>
    <cellStyle name="Normal 109 16" xfId="3837"/>
    <cellStyle name="Normal 109 17" xfId="3486"/>
    <cellStyle name="Normal 109 18" xfId="4291"/>
    <cellStyle name="Normal 109 19" xfId="4531"/>
    <cellStyle name="Normal 109 2" xfId="528"/>
    <cellStyle name="Normal 109 20" xfId="4948"/>
    <cellStyle name="Normal 109 3" xfId="661"/>
    <cellStyle name="Normal 109 4" xfId="514"/>
    <cellStyle name="Normal 109 5" xfId="1108"/>
    <cellStyle name="Normal 109 6" xfId="1352"/>
    <cellStyle name="Normal 109 7" xfId="1597"/>
    <cellStyle name="Normal 109 8" xfId="1842"/>
    <cellStyle name="Normal 109 9" xfId="2087"/>
    <cellStyle name="Normal 11" xfId="25"/>
    <cellStyle name="Normal 11 10" xfId="1294"/>
    <cellStyle name="Normal 11 11" xfId="1539"/>
    <cellStyle name="Normal 11 12" xfId="2249"/>
    <cellStyle name="Normal 11 13" xfId="2271"/>
    <cellStyle name="Normal 11 14" xfId="2434"/>
    <cellStyle name="Normal 11 15" xfId="2510"/>
    <cellStyle name="Normal 11 16" xfId="2764"/>
    <cellStyle name="Normal 11 17" xfId="3009"/>
    <cellStyle name="Normal 11 18" xfId="3720"/>
    <cellStyle name="Normal 11 19" xfId="3742"/>
    <cellStyle name="Normal 11 2" xfId="258"/>
    <cellStyle name="Normal 11 20" xfId="3905"/>
    <cellStyle name="Normal 11 21" xfId="3981"/>
    <cellStyle name="Normal 11 22" xfId="4945"/>
    <cellStyle name="Normal 11 3" xfId="393"/>
    <cellStyle name="Normal 11 4" xfId="529"/>
    <cellStyle name="Normal 11 5" xfId="650"/>
    <cellStyle name="Normal 11 6" xfId="989"/>
    <cellStyle name="Normal 11 7" xfId="682"/>
    <cellStyle name="Normal 11 8" xfId="810"/>
    <cellStyle name="Normal 11 9" xfId="1050"/>
    <cellStyle name="Normal 110" xfId="26"/>
    <cellStyle name="Normal 110 10" xfId="2645"/>
    <cellStyle name="Normal 110 11" xfId="2034"/>
    <cellStyle name="Normal 110 12" xfId="2947"/>
    <cellStyle name="Normal 110 13" xfId="3192"/>
    <cellStyle name="Normal 110 14" xfId="3438"/>
    <cellStyle name="Normal 110 15" xfId="3683"/>
    <cellStyle name="Normal 110 16" xfId="4117"/>
    <cellStyle name="Normal 110 17" xfId="3506"/>
    <cellStyle name="Normal 110 18" xfId="4412"/>
    <cellStyle name="Normal 110 19" xfId="4647"/>
    <cellStyle name="Normal 110 2" xfId="530"/>
    <cellStyle name="Normal 110 20" xfId="4938"/>
    <cellStyle name="Normal 110 3" xfId="639"/>
    <cellStyle name="Normal 110 4" xfId="897"/>
    <cellStyle name="Normal 110 5" xfId="1233"/>
    <cellStyle name="Normal 110 6" xfId="1477"/>
    <cellStyle name="Normal 110 7" xfId="1722"/>
    <cellStyle name="Normal 110 8" xfId="1967"/>
    <cellStyle name="Normal 110 9" xfId="2212"/>
    <cellStyle name="Normal 111" xfId="27"/>
    <cellStyle name="Normal 111 10" xfId="2607"/>
    <cellStyle name="Normal 111 11" xfId="2709"/>
    <cellStyle name="Normal 111 12" xfId="2856"/>
    <cellStyle name="Normal 111 13" xfId="3101"/>
    <cellStyle name="Normal 111 14" xfId="3347"/>
    <cellStyle name="Normal 111 15" xfId="3593"/>
    <cellStyle name="Normal 111 16" xfId="4079"/>
    <cellStyle name="Normal 111 17" xfId="4179"/>
    <cellStyle name="Normal 111 18" xfId="4325"/>
    <cellStyle name="Normal 111 19" xfId="4563"/>
    <cellStyle name="Normal 111 2" xfId="531"/>
    <cellStyle name="Normal 111 20" xfId="4934"/>
    <cellStyle name="Normal 111 3" xfId="628"/>
    <cellStyle name="Normal 111 4" xfId="780"/>
    <cellStyle name="Normal 111 5" xfId="961"/>
    <cellStyle name="Normal 111 6" xfId="1386"/>
    <cellStyle name="Normal 111 7" xfId="1631"/>
    <cellStyle name="Normal 111 8" xfId="1876"/>
    <cellStyle name="Normal 111 9" xfId="2121"/>
    <cellStyle name="Normal 112" xfId="28"/>
    <cellStyle name="Normal 112 10" xfId="2644"/>
    <cellStyle name="Normal 112 11" xfId="2614"/>
    <cellStyle name="Normal 112 12" xfId="2739"/>
    <cellStyle name="Normal 112 13" xfId="2984"/>
    <cellStyle name="Normal 112 14" xfId="3230"/>
    <cellStyle name="Normal 112 15" xfId="3476"/>
    <cellStyle name="Normal 112 16" xfId="4116"/>
    <cellStyle name="Normal 112 17" xfId="4086"/>
    <cellStyle name="Normal 112 18" xfId="4209"/>
    <cellStyle name="Normal 112 19" xfId="4450"/>
    <cellStyle name="Normal 112 2" xfId="532"/>
    <cellStyle name="Normal 112 20" xfId="4931"/>
    <cellStyle name="Normal 112 3" xfId="617"/>
    <cellStyle name="Normal 112 4" xfId="1177"/>
    <cellStyle name="Normal 112 5" xfId="1147"/>
    <cellStyle name="Normal 112 6" xfId="1269"/>
    <cellStyle name="Normal 112 7" xfId="1514"/>
    <cellStyle name="Normal 112 8" xfId="1759"/>
    <cellStyle name="Normal 112 9" xfId="2004"/>
    <cellStyle name="Normal 113" xfId="29"/>
    <cellStyle name="Normal 113 10" xfId="2604"/>
    <cellStyle name="Normal 113 11" xfId="2891"/>
    <cellStyle name="Normal 113 12" xfId="3136"/>
    <cellStyle name="Normal 113 13" xfId="3382"/>
    <cellStyle name="Normal 113 14" xfId="3628"/>
    <cellStyle name="Normal 113 15" xfId="3872"/>
    <cellStyle name="Normal 113 16" xfId="4076"/>
    <cellStyle name="Normal 113 17" xfId="4359"/>
    <cellStyle name="Normal 113 18" xfId="4597"/>
    <cellStyle name="Normal 113 19" xfId="4808"/>
    <cellStyle name="Normal 113 2" xfId="533"/>
    <cellStyle name="Normal 113 20" xfId="4459"/>
    <cellStyle name="Normal 113 3" xfId="932"/>
    <cellStyle name="Normal 113 4" xfId="1139"/>
    <cellStyle name="Normal 113 5" xfId="1421"/>
    <cellStyle name="Normal 113 6" xfId="1666"/>
    <cellStyle name="Normal 113 7" xfId="1911"/>
    <cellStyle name="Normal 113 8" xfId="2156"/>
    <cellStyle name="Normal 113 9" xfId="2401"/>
    <cellStyle name="Normal 114" xfId="30"/>
    <cellStyle name="Normal 114 10" xfId="2643"/>
    <cellStyle name="Normal 114 11" xfId="2853"/>
    <cellStyle name="Normal 114 12" xfId="3098"/>
    <cellStyle name="Normal 114 13" xfId="3344"/>
    <cellStyle name="Normal 114 14" xfId="3590"/>
    <cellStyle name="Normal 114 15" xfId="3834"/>
    <cellStyle name="Normal 114 16" xfId="4115"/>
    <cellStyle name="Normal 114 17" xfId="4322"/>
    <cellStyle name="Normal 114 18" xfId="4560"/>
    <cellStyle name="Normal 114 19" xfId="4777"/>
    <cellStyle name="Normal 114 2" xfId="534"/>
    <cellStyle name="Normal 114 20" xfId="4929"/>
    <cellStyle name="Normal 114 3" xfId="894"/>
    <cellStyle name="Normal 114 4" xfId="1176"/>
    <cellStyle name="Normal 114 5" xfId="1383"/>
    <cellStyle name="Normal 114 6" xfId="1628"/>
    <cellStyle name="Normal 114 7" xfId="1873"/>
    <cellStyle name="Normal 114 8" xfId="2118"/>
    <cellStyle name="Normal 114 9" xfId="2363"/>
    <cellStyle name="Normal 115" xfId="31"/>
    <cellStyle name="Normal 115 10" xfId="2601"/>
    <cellStyle name="Normal 115 11" xfId="2890"/>
    <cellStyle name="Normal 115 12" xfId="3135"/>
    <cellStyle name="Normal 115 13" xfId="3381"/>
    <cellStyle name="Normal 115 14" xfId="3627"/>
    <cellStyle name="Normal 115 15" xfId="3871"/>
    <cellStyle name="Normal 115 16" xfId="4072"/>
    <cellStyle name="Normal 115 17" xfId="4358"/>
    <cellStyle name="Normal 115 18" xfId="4596"/>
    <cellStyle name="Normal 115 19" xfId="4807"/>
    <cellStyle name="Normal 115 2" xfId="535"/>
    <cellStyle name="Normal 115 20" xfId="4927"/>
    <cellStyle name="Normal 115 3" xfId="931"/>
    <cellStyle name="Normal 115 4" xfId="1136"/>
    <cellStyle name="Normal 115 5" xfId="1420"/>
    <cellStyle name="Normal 115 6" xfId="1665"/>
    <cellStyle name="Normal 115 7" xfId="1910"/>
    <cellStyle name="Normal 115 8" xfId="2155"/>
    <cellStyle name="Normal 115 9" xfId="2400"/>
    <cellStyle name="Normal 116" xfId="32"/>
    <cellStyle name="Normal 116 10" xfId="2640"/>
    <cellStyle name="Normal 116 11" xfId="2850"/>
    <cellStyle name="Normal 116 12" xfId="3095"/>
    <cellStyle name="Normal 116 13" xfId="3341"/>
    <cellStyle name="Normal 116 14" xfId="3587"/>
    <cellStyle name="Normal 116 15" xfId="3831"/>
    <cellStyle name="Normal 116 16" xfId="4112"/>
    <cellStyle name="Normal 116 17" xfId="4319"/>
    <cellStyle name="Normal 116 18" xfId="4557"/>
    <cellStyle name="Normal 116 19" xfId="4774"/>
    <cellStyle name="Normal 116 2" xfId="536"/>
    <cellStyle name="Normal 116 20" xfId="4925"/>
    <cellStyle name="Normal 116 3" xfId="891"/>
    <cellStyle name="Normal 116 4" xfId="1175"/>
    <cellStyle name="Normal 116 5" xfId="1380"/>
    <cellStyle name="Normal 116 6" xfId="1625"/>
    <cellStyle name="Normal 116 7" xfId="1870"/>
    <cellStyle name="Normal 116 8" xfId="2115"/>
    <cellStyle name="Normal 116 9" xfId="2360"/>
    <cellStyle name="Normal 117" xfId="33"/>
    <cellStyle name="Normal 117 10" xfId="2570"/>
    <cellStyle name="Normal 117 11" xfId="2889"/>
    <cellStyle name="Normal 117 12" xfId="3134"/>
    <cellStyle name="Normal 117 13" xfId="3380"/>
    <cellStyle name="Normal 117 14" xfId="3626"/>
    <cellStyle name="Normal 117 15" xfId="3870"/>
    <cellStyle name="Normal 117 16" xfId="4041"/>
    <cellStyle name="Normal 117 17" xfId="4357"/>
    <cellStyle name="Normal 117 18" xfId="4595"/>
    <cellStyle name="Normal 117 19" xfId="4806"/>
    <cellStyle name="Normal 117 2" xfId="537"/>
    <cellStyle name="Normal 117 20" xfId="4923"/>
    <cellStyle name="Normal 117 3" xfId="930"/>
    <cellStyle name="Normal 117 4" xfId="1132"/>
    <cellStyle name="Normal 117 5" xfId="1419"/>
    <cellStyle name="Normal 117 6" xfId="1664"/>
    <cellStyle name="Normal 117 7" xfId="1909"/>
    <cellStyle name="Normal 117 8" xfId="2154"/>
    <cellStyle name="Normal 117 9" xfId="2399"/>
    <cellStyle name="Normal 118" xfId="34"/>
    <cellStyle name="Normal 118 10" xfId="2639"/>
    <cellStyle name="Normal 118 11" xfId="2846"/>
    <cellStyle name="Normal 118 12" xfId="3091"/>
    <cellStyle name="Normal 118 13" xfId="3337"/>
    <cellStyle name="Normal 118 14" xfId="3583"/>
    <cellStyle name="Normal 118 15" xfId="3827"/>
    <cellStyle name="Normal 118 16" xfId="4111"/>
    <cellStyle name="Normal 118 17" xfId="4315"/>
    <cellStyle name="Normal 118 18" xfId="4553"/>
    <cellStyle name="Normal 118 19" xfId="4771"/>
    <cellStyle name="Normal 118 2" xfId="538"/>
    <cellStyle name="Normal 118 20" xfId="4921"/>
    <cellStyle name="Normal 118 3" xfId="887"/>
    <cellStyle name="Normal 118 4" xfId="1172"/>
    <cellStyle name="Normal 118 5" xfId="1376"/>
    <cellStyle name="Normal 118 6" xfId="1621"/>
    <cellStyle name="Normal 118 7" xfId="1866"/>
    <cellStyle name="Normal 118 8" xfId="2111"/>
    <cellStyle name="Normal 118 9" xfId="2356"/>
    <cellStyle name="Normal 119" xfId="35"/>
    <cellStyle name="Normal 119 10" xfId="2567"/>
    <cellStyle name="Normal 119 11" xfId="2886"/>
    <cellStyle name="Normal 119 12" xfId="3131"/>
    <cellStyle name="Normal 119 13" xfId="3377"/>
    <cellStyle name="Normal 119 14" xfId="3623"/>
    <cellStyle name="Normal 119 15" xfId="3867"/>
    <cellStyle name="Normal 119 16" xfId="4038"/>
    <cellStyle name="Normal 119 17" xfId="4354"/>
    <cellStyle name="Normal 119 18" xfId="4592"/>
    <cellStyle name="Normal 119 19" xfId="4805"/>
    <cellStyle name="Normal 119 2" xfId="539"/>
    <cellStyle name="Normal 119 20" xfId="4919"/>
    <cellStyle name="Normal 119 3" xfId="927"/>
    <cellStyle name="Normal 119 4" xfId="1101"/>
    <cellStyle name="Normal 119 5" xfId="1416"/>
    <cellStyle name="Normal 119 6" xfId="1661"/>
    <cellStyle name="Normal 119 7" xfId="1906"/>
    <cellStyle name="Normal 119 8" xfId="2151"/>
    <cellStyle name="Normal 119 9" xfId="2396"/>
    <cellStyle name="Normal 12" xfId="36"/>
    <cellStyle name="Normal 12 10" xfId="2080"/>
    <cellStyle name="Normal 12 11" xfId="2325"/>
    <cellStyle name="Normal 12 12" xfId="2638"/>
    <cellStyle name="Normal 12 13" xfId="2815"/>
    <cellStyle name="Normal 12 14" xfId="3060"/>
    <cellStyle name="Normal 12 15" xfId="3306"/>
    <cellStyle name="Normal 12 16" xfId="3552"/>
    <cellStyle name="Normal 12 17" xfId="3796"/>
    <cellStyle name="Normal 12 18" xfId="4110"/>
    <cellStyle name="Normal 12 19" xfId="4284"/>
    <cellStyle name="Normal 12 2" xfId="261"/>
    <cellStyle name="Normal 12 20" xfId="4524"/>
    <cellStyle name="Normal 12 21" xfId="4746"/>
    <cellStyle name="Normal 12 22" xfId="4917"/>
    <cellStyle name="Normal 12 3" xfId="394"/>
    <cellStyle name="Normal 12 4" xfId="540"/>
    <cellStyle name="Normal 12 5" xfId="856"/>
    <cellStyle name="Normal 12 6" xfId="1171"/>
    <cellStyle name="Normal 12 7" xfId="1345"/>
    <cellStyle name="Normal 12 8" xfId="1590"/>
    <cellStyle name="Normal 12 9" xfId="1835"/>
    <cellStyle name="Normal 120" xfId="37"/>
    <cellStyle name="Normal 120 10" xfId="2564"/>
    <cellStyle name="Normal 120 11" xfId="2885"/>
    <cellStyle name="Normal 120 12" xfId="3130"/>
    <cellStyle name="Normal 120 13" xfId="3376"/>
    <cellStyle name="Normal 120 14" xfId="3622"/>
    <cellStyle name="Normal 120 15" xfId="3866"/>
    <cellStyle name="Normal 120 16" xfId="4035"/>
    <cellStyle name="Normal 120 17" xfId="4353"/>
    <cellStyle name="Normal 120 18" xfId="4591"/>
    <cellStyle name="Normal 120 19" xfId="4804"/>
    <cellStyle name="Normal 120 2" xfId="541"/>
    <cellStyle name="Normal 120 20" xfId="4913"/>
    <cellStyle name="Normal 120 3" xfId="926"/>
    <cellStyle name="Normal 120 4" xfId="1098"/>
    <cellStyle name="Normal 120 5" xfId="1415"/>
    <cellStyle name="Normal 120 6" xfId="1660"/>
    <cellStyle name="Normal 120 7" xfId="1905"/>
    <cellStyle name="Normal 120 8" xfId="2150"/>
    <cellStyle name="Normal 120 9" xfId="2395"/>
    <cellStyle name="Normal 121" xfId="38"/>
    <cellStyle name="Normal 121 10" xfId="2637"/>
    <cellStyle name="Normal 121 11" xfId="2812"/>
    <cellStyle name="Normal 121 12" xfId="3057"/>
    <cellStyle name="Normal 121 13" xfId="3303"/>
    <cellStyle name="Normal 121 14" xfId="3549"/>
    <cellStyle name="Normal 121 15" xfId="3793"/>
    <cellStyle name="Normal 121 16" xfId="4109"/>
    <cellStyle name="Normal 121 17" xfId="4281"/>
    <cellStyle name="Normal 121 18" xfId="4521"/>
    <cellStyle name="Normal 121 19" xfId="4743"/>
    <cellStyle name="Normal 121 2" xfId="542"/>
    <cellStyle name="Normal 121 20" xfId="4763"/>
    <cellStyle name="Normal 121 3" xfId="853"/>
    <cellStyle name="Normal 121 4" xfId="1170"/>
    <cellStyle name="Normal 121 5" xfId="1342"/>
    <cellStyle name="Normal 121 6" xfId="1587"/>
    <cellStyle name="Normal 121 7" xfId="1832"/>
    <cellStyle name="Normal 121 8" xfId="2077"/>
    <cellStyle name="Normal 121 9" xfId="2322"/>
    <cellStyle name="Normal 122" xfId="39"/>
    <cellStyle name="Normal 122 10" xfId="2561"/>
    <cellStyle name="Normal 122 11" xfId="2884"/>
    <cellStyle name="Normal 122 12" xfId="3129"/>
    <cellStyle name="Normal 122 13" xfId="3375"/>
    <cellStyle name="Normal 122 14" xfId="3621"/>
    <cellStyle name="Normal 122 15" xfId="3865"/>
    <cellStyle name="Normal 122 16" xfId="4032"/>
    <cellStyle name="Normal 122 17" xfId="4352"/>
    <cellStyle name="Normal 122 18" xfId="4590"/>
    <cellStyle name="Normal 122 19" xfId="4803"/>
    <cellStyle name="Normal 122 2" xfId="543"/>
    <cellStyle name="Normal 122 20" xfId="4911"/>
    <cellStyle name="Normal 122 3" xfId="925"/>
    <cellStyle name="Normal 122 4" xfId="1095"/>
    <cellStyle name="Normal 122 5" xfId="1414"/>
    <cellStyle name="Normal 122 6" xfId="1659"/>
    <cellStyle name="Normal 122 7" xfId="1904"/>
    <cellStyle name="Normal 122 8" xfId="2149"/>
    <cellStyle name="Normal 122 9" xfId="2394"/>
    <cellStyle name="Normal 123" xfId="40"/>
    <cellStyle name="Normal 123 10" xfId="2419"/>
    <cellStyle name="Normal 123 11" xfId="2809"/>
    <cellStyle name="Normal 123 12" xfId="3054"/>
    <cellStyle name="Normal 123 13" xfId="3300"/>
    <cellStyle name="Normal 123 14" xfId="3546"/>
    <cellStyle name="Normal 123 15" xfId="3790"/>
    <cellStyle name="Normal 123 16" xfId="3890"/>
    <cellStyle name="Normal 123 17" xfId="4278"/>
    <cellStyle name="Normal 123 18" xfId="4518"/>
    <cellStyle name="Normal 123 19" xfId="4740"/>
    <cellStyle name="Normal 123 2" xfId="544"/>
    <cellStyle name="Normal 123 20" xfId="4909"/>
    <cellStyle name="Normal 123 3" xfId="850"/>
    <cellStyle name="Normal 123 4" xfId="1169"/>
    <cellStyle name="Normal 123 5" xfId="1339"/>
    <cellStyle name="Normal 123 6" xfId="1584"/>
    <cellStyle name="Normal 123 7" xfId="1829"/>
    <cellStyle name="Normal 123 8" xfId="2074"/>
    <cellStyle name="Normal 123 9" xfId="2319"/>
    <cellStyle name="Normal 124" xfId="41"/>
    <cellStyle name="Normal 124 10" xfId="2636"/>
    <cellStyle name="Normal 124 11" xfId="2883"/>
    <cellStyle name="Normal 124 12" xfId="3128"/>
    <cellStyle name="Normal 124 13" xfId="3374"/>
    <cellStyle name="Normal 124 14" xfId="3620"/>
    <cellStyle name="Normal 124 15" xfId="3864"/>
    <cellStyle name="Normal 124 16" xfId="4108"/>
    <cellStyle name="Normal 124 17" xfId="4351"/>
    <cellStyle name="Normal 124 18" xfId="4589"/>
    <cellStyle name="Normal 124 19" xfId="4802"/>
    <cellStyle name="Normal 124 2" xfId="545"/>
    <cellStyle name="Normal 124 20" xfId="4907"/>
    <cellStyle name="Normal 124 3" xfId="924"/>
    <cellStyle name="Normal 124 4" xfId="1092"/>
    <cellStyle name="Normal 124 5" xfId="1413"/>
    <cellStyle name="Normal 124 6" xfId="1658"/>
    <cellStyle name="Normal 124 7" xfId="1903"/>
    <cellStyle name="Normal 124 8" xfId="2148"/>
    <cellStyle name="Normal 124 9" xfId="2393"/>
    <cellStyle name="Normal 125" xfId="42"/>
    <cellStyle name="Normal 125 10" xfId="2558"/>
    <cellStyle name="Normal 125 11" xfId="2806"/>
    <cellStyle name="Normal 125 12" xfId="3051"/>
    <cellStyle name="Normal 125 13" xfId="3297"/>
    <cellStyle name="Normal 125 14" xfId="3543"/>
    <cellStyle name="Normal 125 15" xfId="3787"/>
    <cellStyle name="Normal 125 16" xfId="4029"/>
    <cellStyle name="Normal 125 17" xfId="4275"/>
    <cellStyle name="Normal 125 18" xfId="4515"/>
    <cellStyle name="Normal 125 19" xfId="4737"/>
    <cellStyle name="Normal 125 2" xfId="546"/>
    <cellStyle name="Normal 125 20" xfId="4905"/>
    <cellStyle name="Normal 125 3" xfId="847"/>
    <cellStyle name="Normal 125 4" xfId="950"/>
    <cellStyle name="Normal 125 5" xfId="1336"/>
    <cellStyle name="Normal 125 6" xfId="1581"/>
    <cellStyle name="Normal 125 7" xfId="1826"/>
    <cellStyle name="Normal 125 8" xfId="2071"/>
    <cellStyle name="Normal 125 9" xfId="2316"/>
    <cellStyle name="Normal 126" xfId="43"/>
    <cellStyle name="Normal 126 10" xfId="2635"/>
    <cellStyle name="Normal 126 11" xfId="2382"/>
    <cellStyle name="Normal 126 12" xfId="2909"/>
    <cellStyle name="Normal 126 13" xfId="3154"/>
    <cellStyle name="Normal 126 14" xfId="3400"/>
    <cellStyle name="Normal 126 15" xfId="3646"/>
    <cellStyle name="Normal 126 16" xfId="4107"/>
    <cellStyle name="Normal 126 17" xfId="3853"/>
    <cellStyle name="Normal 126 18" xfId="4377"/>
    <cellStyle name="Normal 126 19" xfId="4615"/>
    <cellStyle name="Normal 126 2" xfId="547"/>
    <cellStyle name="Normal 126 20" xfId="4903"/>
    <cellStyle name="Normal 126 3" xfId="606"/>
    <cellStyle name="Normal 126 4" xfId="1168"/>
    <cellStyle name="Normal 126 5" xfId="1194"/>
    <cellStyle name="Normal 126 6" xfId="1439"/>
    <cellStyle name="Normal 126 7" xfId="1684"/>
    <cellStyle name="Normal 126 8" xfId="1929"/>
    <cellStyle name="Normal 126 9" xfId="2174"/>
    <cellStyle name="Normal 127" xfId="44"/>
    <cellStyle name="Normal 127 10" xfId="2555"/>
    <cellStyle name="Normal 127 11" xfId="2882"/>
    <cellStyle name="Normal 127 12" xfId="3127"/>
    <cellStyle name="Normal 127 13" xfId="3373"/>
    <cellStyle name="Normal 127 14" xfId="3619"/>
    <cellStyle name="Normal 127 15" xfId="3863"/>
    <cellStyle name="Normal 127 16" xfId="4026"/>
    <cellStyle name="Normal 127 17" xfId="4350"/>
    <cellStyle name="Normal 127 18" xfId="4588"/>
    <cellStyle name="Normal 127 19" xfId="4801"/>
    <cellStyle name="Normal 127 2" xfId="548"/>
    <cellStyle name="Normal 127 20" xfId="4901"/>
    <cellStyle name="Normal 127 3" xfId="923"/>
    <cellStyle name="Normal 127 4" xfId="1089"/>
    <cellStyle name="Normal 127 5" xfId="1412"/>
    <cellStyle name="Normal 127 6" xfId="1657"/>
    <cellStyle name="Normal 127 7" xfId="1902"/>
    <cellStyle name="Normal 127 8" xfId="2147"/>
    <cellStyle name="Normal 127 9" xfId="2392"/>
    <cellStyle name="Normal 128" xfId="45"/>
    <cellStyle name="Normal 128 10" xfId="2634"/>
    <cellStyle name="Normal 128 11" xfId="2803"/>
    <cellStyle name="Normal 128 12" xfId="3048"/>
    <cellStyle name="Normal 128 13" xfId="3294"/>
    <cellStyle name="Normal 128 14" xfId="3540"/>
    <cellStyle name="Normal 128 15" xfId="3784"/>
    <cellStyle name="Normal 128 16" xfId="4106"/>
    <cellStyle name="Normal 128 17" xfId="4272"/>
    <cellStyle name="Normal 128 18" xfId="4512"/>
    <cellStyle name="Normal 128 19" xfId="4734"/>
    <cellStyle name="Normal 128 2" xfId="549"/>
    <cellStyle name="Normal 128 20" xfId="4899"/>
    <cellStyle name="Normal 128 3" xfId="844"/>
    <cellStyle name="Normal 128 4" xfId="1167"/>
    <cellStyle name="Normal 128 5" xfId="1333"/>
    <cellStyle name="Normal 128 6" xfId="1578"/>
    <cellStyle name="Normal 128 7" xfId="1823"/>
    <cellStyle name="Normal 128 8" xfId="2068"/>
    <cellStyle name="Normal 128 9" xfId="2313"/>
    <cellStyle name="Normal 129" xfId="46"/>
    <cellStyle name="Normal 129 10" xfId="2552"/>
    <cellStyle name="Normal 129 11" xfId="2881"/>
    <cellStyle name="Normal 129 12" xfId="3126"/>
    <cellStyle name="Normal 129 13" xfId="3372"/>
    <cellStyle name="Normal 129 14" xfId="3618"/>
    <cellStyle name="Normal 129 15" xfId="3862"/>
    <cellStyle name="Normal 129 16" xfId="4023"/>
    <cellStyle name="Normal 129 17" xfId="4349"/>
    <cellStyle name="Normal 129 18" xfId="4587"/>
    <cellStyle name="Normal 129 19" xfId="4800"/>
    <cellStyle name="Normal 129 2" xfId="550"/>
    <cellStyle name="Normal 129 20" xfId="4897"/>
    <cellStyle name="Normal 129 3" xfId="922"/>
    <cellStyle name="Normal 129 4" xfId="1086"/>
    <cellStyle name="Normal 129 5" xfId="1411"/>
    <cellStyle name="Normal 129 6" xfId="1656"/>
    <cellStyle name="Normal 129 7" xfId="1901"/>
    <cellStyle name="Normal 129 8" xfId="2146"/>
    <cellStyle name="Normal 129 9" xfId="2391"/>
    <cellStyle name="Normal 13" xfId="47"/>
    <cellStyle name="Normal 13 10" xfId="2065"/>
    <cellStyle name="Normal 13 11" xfId="2310"/>
    <cellStyle name="Normal 13 12" xfId="2633"/>
    <cellStyle name="Normal 13 13" xfId="2800"/>
    <cellStyle name="Normal 13 14" xfId="3045"/>
    <cellStyle name="Normal 13 15" xfId="3291"/>
    <cellStyle name="Normal 13 16" xfId="3537"/>
    <cellStyle name="Normal 13 17" xfId="3781"/>
    <cellStyle name="Normal 13 18" xfId="4105"/>
    <cellStyle name="Normal 13 19" xfId="4269"/>
    <cellStyle name="Normal 13 2" xfId="264"/>
    <cellStyle name="Normal 13 20" xfId="4509"/>
    <cellStyle name="Normal 13 21" xfId="4731"/>
    <cellStyle name="Normal 13 22" xfId="4895"/>
    <cellStyle name="Normal 13 3" xfId="395"/>
    <cellStyle name="Normal 13 4" xfId="551"/>
    <cellStyle name="Normal 13 5" xfId="841"/>
    <cellStyle name="Normal 13 6" xfId="1166"/>
    <cellStyle name="Normal 13 7" xfId="1330"/>
    <cellStyle name="Normal 13 8" xfId="1575"/>
    <cellStyle name="Normal 13 9" xfId="1820"/>
    <cellStyle name="Normal 130" xfId="48"/>
    <cellStyle name="Normal 130 10" xfId="2549"/>
    <cellStyle name="Normal 130 11" xfId="2880"/>
    <cellStyle name="Normal 130 12" xfId="3125"/>
    <cellStyle name="Normal 130 13" xfId="3371"/>
    <cellStyle name="Normal 130 14" xfId="3617"/>
    <cellStyle name="Normal 130 15" xfId="3861"/>
    <cellStyle name="Normal 130 16" xfId="4020"/>
    <cellStyle name="Normal 130 17" xfId="4348"/>
    <cellStyle name="Normal 130 18" xfId="4586"/>
    <cellStyle name="Normal 130 19" xfId="4799"/>
    <cellStyle name="Normal 130 2" xfId="552"/>
    <cellStyle name="Normal 130 20" xfId="4892"/>
    <cellStyle name="Normal 130 3" xfId="921"/>
    <cellStyle name="Normal 130 4" xfId="1083"/>
    <cellStyle name="Normal 130 5" xfId="1410"/>
    <cellStyle name="Normal 130 6" xfId="1655"/>
    <cellStyle name="Normal 130 7" xfId="1900"/>
    <cellStyle name="Normal 130 8" xfId="2145"/>
    <cellStyle name="Normal 130 9" xfId="2390"/>
    <cellStyle name="Normal 131" xfId="49"/>
    <cellStyle name="Normal 131 10" xfId="2632"/>
    <cellStyle name="Normal 131 11" xfId="2797"/>
    <cellStyle name="Normal 131 12" xfId="3042"/>
    <cellStyle name="Normal 131 13" xfId="3288"/>
    <cellStyle name="Normal 131 14" xfId="3534"/>
    <cellStyle name="Normal 131 15" xfId="3778"/>
    <cellStyle name="Normal 131 16" xfId="4104"/>
    <cellStyle name="Normal 131 17" xfId="4266"/>
    <cellStyle name="Normal 131 18" xfId="4506"/>
    <cellStyle name="Normal 131 19" xfId="4728"/>
    <cellStyle name="Normal 131 2" xfId="553"/>
    <cellStyle name="Normal 131 20" xfId="4890"/>
    <cellStyle name="Normal 131 3" xfId="838"/>
    <cellStyle name="Normal 131 4" xfId="1165"/>
    <cellStyle name="Normal 131 5" xfId="1327"/>
    <cellStyle name="Normal 131 6" xfId="1572"/>
    <cellStyle name="Normal 131 7" xfId="1817"/>
    <cellStyle name="Normal 131 8" xfId="2062"/>
    <cellStyle name="Normal 131 9" xfId="2307"/>
    <cellStyle name="Normal 132" xfId="50"/>
    <cellStyle name="Normal 132 10" xfId="2546"/>
    <cellStyle name="Normal 132 11" xfId="2879"/>
    <cellStyle name="Normal 132 12" xfId="3124"/>
    <cellStyle name="Normal 132 13" xfId="3370"/>
    <cellStyle name="Normal 132 14" xfId="3616"/>
    <cellStyle name="Normal 132 15" xfId="3860"/>
    <cellStyle name="Normal 132 16" xfId="4017"/>
    <cellStyle name="Normal 132 17" xfId="4347"/>
    <cellStyle name="Normal 132 18" xfId="4585"/>
    <cellStyle name="Normal 132 19" xfId="4798"/>
    <cellStyle name="Normal 132 2" xfId="554"/>
    <cellStyle name="Normal 132 20" xfId="4888"/>
    <cellStyle name="Normal 132 3" xfId="920"/>
    <cellStyle name="Normal 132 4" xfId="1080"/>
    <cellStyle name="Normal 132 5" xfId="1409"/>
    <cellStyle name="Normal 132 6" xfId="1654"/>
    <cellStyle name="Normal 132 7" xfId="1899"/>
    <cellStyle name="Normal 132 8" xfId="2144"/>
    <cellStyle name="Normal 132 9" xfId="2389"/>
    <cellStyle name="Normal 133" xfId="51"/>
    <cellStyle name="Normal 133 10" xfId="2631"/>
    <cellStyle name="Normal 133 11" xfId="2794"/>
    <cellStyle name="Normal 133 12" xfId="3039"/>
    <cellStyle name="Normal 133 13" xfId="3285"/>
    <cellStyle name="Normal 133 14" xfId="3531"/>
    <cellStyle name="Normal 133 15" xfId="3775"/>
    <cellStyle name="Normal 133 16" xfId="4103"/>
    <cellStyle name="Normal 133 17" xfId="4263"/>
    <cellStyle name="Normal 133 18" xfId="4503"/>
    <cellStyle name="Normal 133 19" xfId="4725"/>
    <cellStyle name="Normal 133 2" xfId="555"/>
    <cellStyle name="Normal 133 20" xfId="4886"/>
    <cellStyle name="Normal 133 3" xfId="835"/>
    <cellStyle name="Normal 133 4" xfId="1164"/>
    <cellStyle name="Normal 133 5" xfId="1324"/>
    <cellStyle name="Normal 133 6" xfId="1569"/>
    <cellStyle name="Normal 133 7" xfId="1814"/>
    <cellStyle name="Normal 133 8" xfId="2059"/>
    <cellStyle name="Normal 133 9" xfId="2304"/>
    <cellStyle name="Normal 134" xfId="52"/>
    <cellStyle name="Normal 134 10" xfId="2543"/>
    <cellStyle name="Normal 134 11" xfId="2878"/>
    <cellStyle name="Normal 134 12" xfId="3123"/>
    <cellStyle name="Normal 134 13" xfId="3369"/>
    <cellStyle name="Normal 134 14" xfId="3615"/>
    <cellStyle name="Normal 134 15" xfId="3859"/>
    <cellStyle name="Normal 134 16" xfId="4014"/>
    <cellStyle name="Normal 134 17" xfId="4346"/>
    <cellStyle name="Normal 134 18" xfId="4584"/>
    <cellStyle name="Normal 134 19" xfId="4797"/>
    <cellStyle name="Normal 134 2" xfId="556"/>
    <cellStyle name="Normal 134 20" xfId="4884"/>
    <cellStyle name="Normal 134 3" xfId="919"/>
    <cellStyle name="Normal 134 4" xfId="1077"/>
    <cellStyle name="Normal 134 5" xfId="1408"/>
    <cellStyle name="Normal 134 6" xfId="1653"/>
    <cellStyle name="Normal 134 7" xfId="1898"/>
    <cellStyle name="Normal 134 8" xfId="2143"/>
    <cellStyle name="Normal 134 9" xfId="2388"/>
    <cellStyle name="Normal 135" xfId="53"/>
    <cellStyle name="Normal 135 10" xfId="2630"/>
    <cellStyle name="Normal 135 11" xfId="2791"/>
    <cellStyle name="Normal 135 12" xfId="3036"/>
    <cellStyle name="Normal 135 13" xfId="3282"/>
    <cellStyle name="Normal 135 14" xfId="3528"/>
    <cellStyle name="Normal 135 15" xfId="3772"/>
    <cellStyle name="Normal 135 16" xfId="4102"/>
    <cellStyle name="Normal 135 17" xfId="4260"/>
    <cellStyle name="Normal 135 18" xfId="4500"/>
    <cellStyle name="Normal 135 19" xfId="4722"/>
    <cellStyle name="Normal 135 2" xfId="557"/>
    <cellStyle name="Normal 135 20" xfId="4882"/>
    <cellStyle name="Normal 135 3" xfId="832"/>
    <cellStyle name="Normal 135 4" xfId="1163"/>
    <cellStyle name="Normal 135 5" xfId="1321"/>
    <cellStyle name="Normal 135 6" xfId="1566"/>
    <cellStyle name="Normal 135 7" xfId="1811"/>
    <cellStyle name="Normal 135 8" xfId="2056"/>
    <cellStyle name="Normal 135 9" xfId="2301"/>
    <cellStyle name="Normal 136" xfId="54"/>
    <cellStyle name="Normal 136 10" xfId="2540"/>
    <cellStyle name="Normal 136 11" xfId="2877"/>
    <cellStyle name="Normal 136 12" xfId="3122"/>
    <cellStyle name="Normal 136 13" xfId="3368"/>
    <cellStyle name="Normal 136 14" xfId="3614"/>
    <cellStyle name="Normal 136 15" xfId="3858"/>
    <cellStyle name="Normal 136 16" xfId="4011"/>
    <cellStyle name="Normal 136 17" xfId="4345"/>
    <cellStyle name="Normal 136 18" xfId="4583"/>
    <cellStyle name="Normal 136 19" xfId="4796"/>
    <cellStyle name="Normal 136 2" xfId="558"/>
    <cellStyle name="Normal 136 20" xfId="4880"/>
    <cellStyle name="Normal 136 3" xfId="918"/>
    <cellStyle name="Normal 136 4" xfId="1074"/>
    <cellStyle name="Normal 136 5" xfId="1407"/>
    <cellStyle name="Normal 136 6" xfId="1652"/>
    <cellStyle name="Normal 136 7" xfId="1897"/>
    <cellStyle name="Normal 136 8" xfId="2142"/>
    <cellStyle name="Normal 136 9" xfId="2387"/>
    <cellStyle name="Normal 137" xfId="55"/>
    <cellStyle name="Normal 137 10" xfId="2629"/>
    <cellStyle name="Normal 137 11" xfId="2788"/>
    <cellStyle name="Normal 137 12" xfId="3033"/>
    <cellStyle name="Normal 137 13" xfId="3279"/>
    <cellStyle name="Normal 137 14" xfId="3525"/>
    <cellStyle name="Normal 137 15" xfId="3769"/>
    <cellStyle name="Normal 137 16" xfId="4101"/>
    <cellStyle name="Normal 137 17" xfId="4257"/>
    <cellStyle name="Normal 137 18" xfId="4497"/>
    <cellStyle name="Normal 137 19" xfId="4720"/>
    <cellStyle name="Normal 137 2" xfId="559"/>
    <cellStyle name="Normal 137 20" xfId="4878"/>
    <cellStyle name="Normal 137 3" xfId="829"/>
    <cellStyle name="Normal 137 4" xfId="1162"/>
    <cellStyle name="Normal 137 5" xfId="1318"/>
    <cellStyle name="Normal 137 6" xfId="1563"/>
    <cellStyle name="Normal 137 7" xfId="1808"/>
    <cellStyle name="Normal 137 8" xfId="2053"/>
    <cellStyle name="Normal 137 9" xfId="2298"/>
    <cellStyle name="Normal 138" xfId="56"/>
    <cellStyle name="Normal 138 10" xfId="2537"/>
    <cellStyle name="Normal 138 11" xfId="2876"/>
    <cellStyle name="Normal 138 12" xfId="3121"/>
    <cellStyle name="Normal 138 13" xfId="3367"/>
    <cellStyle name="Normal 138 14" xfId="3613"/>
    <cellStyle name="Normal 138 15" xfId="3857"/>
    <cellStyle name="Normal 138 16" xfId="4008"/>
    <cellStyle name="Normal 138 17" xfId="4344"/>
    <cellStyle name="Normal 138 18" xfId="4582"/>
    <cellStyle name="Normal 138 19" xfId="4795"/>
    <cellStyle name="Normal 138 2" xfId="560"/>
    <cellStyle name="Normal 138 20" xfId="4876"/>
    <cellStyle name="Normal 138 3" xfId="917"/>
    <cellStyle name="Normal 138 4" xfId="1071"/>
    <cellStyle name="Normal 138 5" xfId="1406"/>
    <cellStyle name="Normal 138 6" xfId="1651"/>
    <cellStyle name="Normal 138 7" xfId="1896"/>
    <cellStyle name="Normal 138 8" xfId="2141"/>
    <cellStyle name="Normal 138 9" xfId="2386"/>
    <cellStyle name="Normal 139" xfId="57"/>
    <cellStyle name="Normal 139 10" xfId="2628"/>
    <cellStyle name="Normal 139 11" xfId="2785"/>
    <cellStyle name="Normal 139 12" xfId="3030"/>
    <cellStyle name="Normal 139 13" xfId="3276"/>
    <cellStyle name="Normal 139 14" xfId="3522"/>
    <cellStyle name="Normal 139 15" xfId="3766"/>
    <cellStyle name="Normal 139 16" xfId="4100"/>
    <cellStyle name="Normal 139 17" xfId="4254"/>
    <cellStyle name="Normal 139 18" xfId="4494"/>
    <cellStyle name="Normal 139 19" xfId="4718"/>
    <cellStyle name="Normal 139 2" xfId="561"/>
    <cellStyle name="Normal 139 20" xfId="4874"/>
    <cellStyle name="Normal 139 3" xfId="826"/>
    <cellStyle name="Normal 139 4" xfId="1161"/>
    <cellStyle name="Normal 139 5" xfId="1315"/>
    <cellStyle name="Normal 139 6" xfId="1560"/>
    <cellStyle name="Normal 139 7" xfId="1805"/>
    <cellStyle name="Normal 139 8" xfId="2050"/>
    <cellStyle name="Normal 139 9" xfId="2295"/>
    <cellStyle name="Normal 14" xfId="58"/>
    <cellStyle name="Normal 14 10" xfId="2140"/>
    <cellStyle name="Normal 14 11" xfId="2385"/>
    <cellStyle name="Normal 14 12" xfId="2534"/>
    <cellStyle name="Normal 14 13" xfId="2875"/>
    <cellStyle name="Normal 14 14" xfId="3120"/>
    <cellStyle name="Normal 14 15" xfId="3366"/>
    <cellStyle name="Normal 14 16" xfId="3612"/>
    <cellStyle name="Normal 14 17" xfId="3856"/>
    <cellStyle name="Normal 14 18" xfId="4005"/>
    <cellStyle name="Normal 14 19" xfId="4343"/>
    <cellStyle name="Normal 14 2" xfId="267"/>
    <cellStyle name="Normal 14 20" xfId="4581"/>
    <cellStyle name="Normal 14 21" xfId="4794"/>
    <cellStyle name="Normal 14 22" xfId="4967"/>
    <cellStyle name="Normal 14 3" xfId="396"/>
    <cellStyle name="Normal 14 4" xfId="562"/>
    <cellStyle name="Normal 14 5" xfId="916"/>
    <cellStyle name="Normal 14 6" xfId="1068"/>
    <cellStyle name="Normal 14 7" xfId="1405"/>
    <cellStyle name="Normal 14 8" xfId="1650"/>
    <cellStyle name="Normal 14 9" xfId="1895"/>
    <cellStyle name="Normal 140" xfId="430"/>
    <cellStyle name="Normal 140 10" xfId="2893"/>
    <cellStyle name="Normal 140 11" xfId="3138"/>
    <cellStyle name="Normal 140 12" xfId="3384"/>
    <cellStyle name="Normal 140 13" xfId="3630"/>
    <cellStyle name="Normal 140 14" xfId="3874"/>
    <cellStyle name="Normal 140 15" xfId="4119"/>
    <cellStyle name="Normal 140 16" xfId="4361"/>
    <cellStyle name="Normal 140 17" xfId="4599"/>
    <cellStyle name="Normal 140 18" xfId="4810"/>
    <cellStyle name="Normal 140 19" xfId="4964"/>
    <cellStyle name="Normal 140 2" xfId="934"/>
    <cellStyle name="Normal 140 20" xfId="4837"/>
    <cellStyle name="Normal 140 3" xfId="1179"/>
    <cellStyle name="Normal 140 4" xfId="1423"/>
    <cellStyle name="Normal 140 5" xfId="1668"/>
    <cellStyle name="Normal 140 6" xfId="1913"/>
    <cellStyle name="Normal 140 7" xfId="2158"/>
    <cellStyle name="Normal 140 8" xfId="2403"/>
    <cellStyle name="Normal 140 9" xfId="2647"/>
    <cellStyle name="Normal 141" xfId="499"/>
    <cellStyle name="Normal 141 10" xfId="2961"/>
    <cellStyle name="Normal 141 11" xfId="3207"/>
    <cellStyle name="Normal 141 12" xfId="3453"/>
    <cellStyle name="Normal 141 13" xfId="3697"/>
    <cellStyle name="Normal 141 14" xfId="3942"/>
    <cellStyle name="Normal 141 15" xfId="4183"/>
    <cellStyle name="Normal 141 16" xfId="4427"/>
    <cellStyle name="Normal 141 17" xfId="4661"/>
    <cellStyle name="Normal 141 18" xfId="4868"/>
    <cellStyle name="Normal 141 19" xfId="4988"/>
    <cellStyle name="Normal 141 2" xfId="1003"/>
    <cellStyle name="Normal 141 20" xfId="4839"/>
    <cellStyle name="Normal 141 3" xfId="1246"/>
    <cellStyle name="Normal 141 4" xfId="1491"/>
    <cellStyle name="Normal 141 5" xfId="1736"/>
    <cellStyle name="Normal 141 6" xfId="1981"/>
    <cellStyle name="Normal 141 7" xfId="2226"/>
    <cellStyle name="Normal 141 8" xfId="2471"/>
    <cellStyle name="Normal 141 9" xfId="2713"/>
    <cellStyle name="Normal 15" xfId="59"/>
    <cellStyle name="Normal 15 10" xfId="2047"/>
    <cellStyle name="Normal 15 11" xfId="2292"/>
    <cellStyle name="Normal 15 12" xfId="2627"/>
    <cellStyle name="Normal 15 13" xfId="2782"/>
    <cellStyle name="Normal 15 14" xfId="3027"/>
    <cellStyle name="Normal 15 15" xfId="3273"/>
    <cellStyle name="Normal 15 16" xfId="3519"/>
    <cellStyle name="Normal 15 17" xfId="3763"/>
    <cellStyle name="Normal 15 18" xfId="4099"/>
    <cellStyle name="Normal 15 19" xfId="4251"/>
    <cellStyle name="Normal 15 2" xfId="270"/>
    <cellStyle name="Normal 15 20" xfId="4491"/>
    <cellStyle name="Normal 15 21" xfId="4716"/>
    <cellStyle name="Normal 15 22" xfId="4841"/>
    <cellStyle name="Normal 15 3" xfId="397"/>
    <cellStyle name="Normal 15 4" xfId="563"/>
    <cellStyle name="Normal 15 5" xfId="823"/>
    <cellStyle name="Normal 15 6" xfId="1160"/>
    <cellStyle name="Normal 15 7" xfId="1312"/>
    <cellStyle name="Normal 15 8" xfId="1557"/>
    <cellStyle name="Normal 15 9" xfId="1802"/>
    <cellStyle name="Normal 150" xfId="3206"/>
    <cellStyle name="Normal 151" xfId="3452"/>
    <cellStyle name="Normal 152" xfId="3696"/>
    <cellStyle name="Normal 153" xfId="3941"/>
    <cellStyle name="Normal 154" xfId="4075"/>
    <cellStyle name="Normal 155" xfId="4426"/>
    <cellStyle name="Normal 156" xfId="4660"/>
    <cellStyle name="Normal 157" xfId="4867"/>
    <cellStyle name="Normal 158" xfId="4987"/>
    <cellStyle name="Normal 16" xfId="60"/>
    <cellStyle name="Normal 16 10" xfId="2139"/>
    <cellStyle name="Normal 16 11" xfId="2384"/>
    <cellStyle name="Normal 16 12" xfId="2531"/>
    <cellStyle name="Normal 16 13" xfId="2874"/>
    <cellStyle name="Normal 16 14" xfId="3119"/>
    <cellStyle name="Normal 16 15" xfId="3365"/>
    <cellStyle name="Normal 16 16" xfId="3611"/>
    <cellStyle name="Normal 16 17" xfId="3855"/>
    <cellStyle name="Normal 16 18" xfId="4002"/>
    <cellStyle name="Normal 16 19" xfId="4342"/>
    <cellStyle name="Normal 16 2" xfId="273"/>
    <cellStyle name="Normal 16 20" xfId="4580"/>
    <cellStyle name="Normal 16 21" xfId="4793"/>
    <cellStyle name="Normal 16 22" xfId="4845"/>
    <cellStyle name="Normal 16 3" xfId="398"/>
    <cellStyle name="Normal 16 4" xfId="564"/>
    <cellStyle name="Normal 16 5" xfId="915"/>
    <cellStyle name="Normal 16 6" xfId="1065"/>
    <cellStyle name="Normal 16 7" xfId="1404"/>
    <cellStyle name="Normal 16 8" xfId="1649"/>
    <cellStyle name="Normal 16 9" xfId="1894"/>
    <cellStyle name="Normal 17" xfId="61"/>
    <cellStyle name="Normal 17 10" xfId="2044"/>
    <cellStyle name="Normal 17 11" xfId="2289"/>
    <cellStyle name="Normal 17 12" xfId="2135"/>
    <cellStyle name="Normal 17 13" xfId="2779"/>
    <cellStyle name="Normal 17 14" xfId="3024"/>
    <cellStyle name="Normal 17 15" xfId="3270"/>
    <cellStyle name="Normal 17 16" xfId="3516"/>
    <cellStyle name="Normal 17 17" xfId="3760"/>
    <cellStyle name="Normal 17 18" xfId="3607"/>
    <cellStyle name="Normal 17 19" xfId="4248"/>
    <cellStyle name="Normal 17 2" xfId="276"/>
    <cellStyle name="Normal 17 20" xfId="4488"/>
    <cellStyle name="Normal 17 21" xfId="4714"/>
    <cellStyle name="Normal 17 22" xfId="4849"/>
    <cellStyle name="Normal 17 3" xfId="399"/>
    <cellStyle name="Normal 17 4" xfId="565"/>
    <cellStyle name="Normal 17 5" xfId="820"/>
    <cellStyle name="Normal 17 6" xfId="1159"/>
    <cellStyle name="Normal 17 7" xfId="1309"/>
    <cellStyle name="Normal 17 8" xfId="1554"/>
    <cellStyle name="Normal 17 9" xfId="1799"/>
    <cellStyle name="Normal 18" xfId="62"/>
    <cellStyle name="Normal 18 10" xfId="2138"/>
    <cellStyle name="Normal 18 11" xfId="2383"/>
    <cellStyle name="Normal 18 12" xfId="2258"/>
    <cellStyle name="Normal 18 13" xfId="2873"/>
    <cellStyle name="Normal 18 14" xfId="3118"/>
    <cellStyle name="Normal 18 15" xfId="3364"/>
    <cellStyle name="Normal 18 16" xfId="3610"/>
    <cellStyle name="Normal 18 17" xfId="3854"/>
    <cellStyle name="Normal 18 18" xfId="3729"/>
    <cellStyle name="Normal 18 19" xfId="4341"/>
    <cellStyle name="Normal 18 2" xfId="279"/>
    <cellStyle name="Normal 18 20" xfId="4579"/>
    <cellStyle name="Normal 18 21" xfId="4792"/>
    <cellStyle name="Normal 18 22" xfId="4852"/>
    <cellStyle name="Normal 18 3" xfId="400"/>
    <cellStyle name="Normal 18 4" xfId="566"/>
    <cellStyle name="Normal 18 5" xfId="914"/>
    <cellStyle name="Normal 18 6" xfId="1062"/>
    <cellStyle name="Normal 18 7" xfId="1403"/>
    <cellStyle name="Normal 18 8" xfId="1648"/>
    <cellStyle name="Normal 18 9" xfId="1893"/>
    <cellStyle name="Normal 19" xfId="63"/>
    <cellStyle name="Normal 19 10" xfId="2041"/>
    <cellStyle name="Normal 19 11" xfId="2286"/>
    <cellStyle name="Normal 19 12" xfId="2626"/>
    <cellStyle name="Normal 19 13" xfId="2776"/>
    <cellStyle name="Normal 19 14" xfId="3021"/>
    <cellStyle name="Normal 19 15" xfId="3267"/>
    <cellStyle name="Normal 19 16" xfId="3513"/>
    <cellStyle name="Normal 19 17" xfId="3757"/>
    <cellStyle name="Normal 19 18" xfId="4098"/>
    <cellStyle name="Normal 19 19" xfId="4245"/>
    <cellStyle name="Normal 19 2" xfId="282"/>
    <cellStyle name="Normal 19 20" xfId="4485"/>
    <cellStyle name="Normal 19 21" xfId="4712"/>
    <cellStyle name="Normal 19 22" xfId="4812"/>
    <cellStyle name="Normal 19 3" xfId="401"/>
    <cellStyle name="Normal 19 4" xfId="567"/>
    <cellStyle name="Normal 19 5" xfId="817"/>
    <cellStyle name="Normal 19 6" xfId="578"/>
    <cellStyle name="Normal 19 7" xfId="1306"/>
    <cellStyle name="Normal 19 8" xfId="1551"/>
    <cellStyle name="Normal 19 9" xfId="1796"/>
    <cellStyle name="Normal 2" xfId="64"/>
    <cellStyle name="Normal 2 2" xfId="65"/>
    <cellStyle name="Normal 2 2 2" xfId="66"/>
    <cellStyle name="Normal 2 2 3" xfId="444"/>
    <cellStyle name="Normal 2 2 4" xfId="445"/>
    <cellStyle name="Normal 2 2 5" xfId="446"/>
    <cellStyle name="Normal 2 2 6" xfId="447"/>
    <cellStyle name="Normal 2 2 7" xfId="448"/>
    <cellStyle name="Normal 2 3" xfId="67"/>
    <cellStyle name="Normal 2 3 2" xfId="68"/>
    <cellStyle name="Normal 2 3 3" xfId="449"/>
    <cellStyle name="Normal 2 3 4" xfId="450"/>
    <cellStyle name="Normal 2 3 5" xfId="451"/>
    <cellStyle name="Normal 2 3 6" xfId="452"/>
    <cellStyle name="Normal 2 3 7" xfId="453"/>
    <cellStyle name="Normal 2 4" xfId="69"/>
    <cellStyle name="Normal 2 4 2" xfId="188"/>
    <cellStyle name="Normal 2 4 2 10" xfId="2483"/>
    <cellStyle name="Normal 2 4 2 11" xfId="2737"/>
    <cellStyle name="Normal 2 4 2 12" xfId="2982"/>
    <cellStyle name="Normal 2 4 2 13" xfId="3228"/>
    <cellStyle name="Normal 2 4 2 14" xfId="3474"/>
    <cellStyle name="Normal 2 4 2 15" xfId="3718"/>
    <cellStyle name="Normal 2 4 2 16" xfId="3954"/>
    <cellStyle name="Normal 2 4 2 17" xfId="4207"/>
    <cellStyle name="Normal 2 4 2 18" xfId="4448"/>
    <cellStyle name="Normal 2 4 2 19" xfId="4682"/>
    <cellStyle name="Normal 2 4 2 2" xfId="692"/>
    <cellStyle name="Normal 2 4 2 20" xfId="4966"/>
    <cellStyle name="Normal 2 4 2 3" xfId="781"/>
    <cellStyle name="Normal 2 4 2 4" xfId="1023"/>
    <cellStyle name="Normal 2 4 2 5" xfId="1267"/>
    <cellStyle name="Normal 2 4 2 6" xfId="1512"/>
    <cellStyle name="Normal 2 4 2 7" xfId="1757"/>
    <cellStyle name="Normal 2 4 2 8" xfId="2002"/>
    <cellStyle name="Normal 2 4 2 9" xfId="2247"/>
    <cellStyle name="Normal 2 4 3" xfId="182"/>
    <cellStyle name="Normal 2 4 3 10" xfId="2501"/>
    <cellStyle name="Normal 2 4 3 11" xfId="2274"/>
    <cellStyle name="Normal 2 4 3 12" xfId="2837"/>
    <cellStyle name="Normal 2 4 3 13" xfId="3082"/>
    <cellStyle name="Normal 2 4 3 14" xfId="3328"/>
    <cellStyle name="Normal 2 4 3 15" xfId="3574"/>
    <cellStyle name="Normal 2 4 3 16" xfId="3972"/>
    <cellStyle name="Normal 2 4 3 17" xfId="3745"/>
    <cellStyle name="Normal 2 4 3 18" xfId="4306"/>
    <cellStyle name="Normal 2 4 3 19" xfId="4545"/>
    <cellStyle name="Normal 2 4 3 2" xfId="686"/>
    <cellStyle name="Normal 2 4 3 20" xfId="4965"/>
    <cellStyle name="Normal 2 4 3 3" xfId="796"/>
    <cellStyle name="Normal 2 4 3 4" xfId="878"/>
    <cellStyle name="Normal 2 4 3 5" xfId="1119"/>
    <cellStyle name="Normal 2 4 3 6" xfId="1367"/>
    <cellStyle name="Normal 2 4 3 7" xfId="1612"/>
    <cellStyle name="Normal 2 4 3 8" xfId="1857"/>
    <cellStyle name="Normal 2 4 3 9" xfId="2102"/>
    <cellStyle name="Normal 2 5" xfId="70"/>
    <cellStyle name="Normal 2 6" xfId="71"/>
    <cellStyle name="Normal 2 7" xfId="72"/>
    <cellStyle name="Normal 2 8" xfId="73"/>
    <cellStyle name="Normal 2_Compile annya 2068 Poush" xfId="74"/>
    <cellStyle name="Normal 20" xfId="75"/>
    <cellStyle name="Normal 20 10" xfId="2028"/>
    <cellStyle name="Normal 20 11" xfId="2273"/>
    <cellStyle name="Normal 20 12" xfId="2671"/>
    <cellStyle name="Normal 20 13" xfId="2763"/>
    <cellStyle name="Normal 20 14" xfId="3008"/>
    <cellStyle name="Normal 20 15" xfId="3254"/>
    <cellStyle name="Normal 20 16" xfId="3500"/>
    <cellStyle name="Normal 20 17" xfId="3744"/>
    <cellStyle name="Normal 20 18" xfId="4143"/>
    <cellStyle name="Normal 20 19" xfId="4233"/>
    <cellStyle name="Normal 20 2" xfId="285"/>
    <cellStyle name="Normal 20 20" xfId="4473"/>
    <cellStyle name="Normal 20 21" xfId="4705"/>
    <cellStyle name="Normal 20 22" xfId="4982"/>
    <cellStyle name="Normal 20 3" xfId="402"/>
    <cellStyle name="Normal 20 4" xfId="579"/>
    <cellStyle name="Normal 20 5" xfId="804"/>
    <cellStyle name="Normal 20 6" xfId="1155"/>
    <cellStyle name="Normal 20 7" xfId="1293"/>
    <cellStyle name="Normal 20 8" xfId="1538"/>
    <cellStyle name="Normal 20 9" xfId="1783"/>
    <cellStyle name="Normal 21" xfId="76"/>
    <cellStyle name="Normal 21 10" xfId="2134"/>
    <cellStyle name="Normal 21 11" xfId="2379"/>
    <cellStyle name="Normal 21 12" xfId="2622"/>
    <cellStyle name="Normal 21 13" xfId="2869"/>
    <cellStyle name="Normal 21 14" xfId="3114"/>
    <cellStyle name="Normal 21 15" xfId="3360"/>
    <cellStyle name="Normal 21 16" xfId="3606"/>
    <cellStyle name="Normal 21 17" xfId="3850"/>
    <cellStyle name="Normal 21 18" xfId="4094"/>
    <cellStyle name="Normal 21 19" xfId="4338"/>
    <cellStyle name="Normal 21 2" xfId="288"/>
    <cellStyle name="Normal 21 20" xfId="4576"/>
    <cellStyle name="Normal 21 21" xfId="4791"/>
    <cellStyle name="Normal 21 22" xfId="4981"/>
    <cellStyle name="Normal 21 3" xfId="403"/>
    <cellStyle name="Normal 21 4" xfId="580"/>
    <cellStyle name="Normal 21 5" xfId="910"/>
    <cellStyle name="Normal 21 6" xfId="1046"/>
    <cellStyle name="Normal 21 7" xfId="1399"/>
    <cellStyle name="Normal 21 8" xfId="1644"/>
    <cellStyle name="Normal 21 9" xfId="1889"/>
    <cellStyle name="Normal 22" xfId="77"/>
    <cellStyle name="Normal 22 10" xfId="2025"/>
    <cellStyle name="Normal 22 11" xfId="2270"/>
    <cellStyle name="Normal 22 12" xfId="2512"/>
    <cellStyle name="Normal 22 13" xfId="2760"/>
    <cellStyle name="Normal 22 14" xfId="3005"/>
    <cellStyle name="Normal 22 15" xfId="3251"/>
    <cellStyle name="Normal 22 16" xfId="3497"/>
    <cellStyle name="Normal 22 17" xfId="3741"/>
    <cellStyle name="Normal 22 18" xfId="3983"/>
    <cellStyle name="Normal 22 19" xfId="4230"/>
    <cellStyle name="Normal 22 2" xfId="291"/>
    <cellStyle name="Normal 22 20" xfId="4470"/>
    <cellStyle name="Normal 22 21" xfId="4702"/>
    <cellStyle name="Normal 22 22" xfId="4980"/>
    <cellStyle name="Normal 22 3" xfId="404"/>
    <cellStyle name="Normal 22 4" xfId="581"/>
    <cellStyle name="Normal 22 5" xfId="801"/>
    <cellStyle name="Normal 22 6" xfId="1203"/>
    <cellStyle name="Normal 22 7" xfId="1290"/>
    <cellStyle name="Normal 22 8" xfId="1535"/>
    <cellStyle name="Normal 22 9" xfId="1780"/>
    <cellStyle name="Normal 23" xfId="78"/>
    <cellStyle name="Normal 23 10" xfId="2182"/>
    <cellStyle name="Normal 23 11" xfId="2427"/>
    <cellStyle name="Normal 23 12" xfId="2621"/>
    <cellStyle name="Normal 23 13" xfId="2917"/>
    <cellStyle name="Normal 23 14" xfId="3162"/>
    <cellStyle name="Normal 23 15" xfId="3408"/>
    <cellStyle name="Normal 23 16" xfId="3654"/>
    <cellStyle name="Normal 23 17" xfId="3898"/>
    <cellStyle name="Normal 23 18" xfId="4093"/>
    <cellStyle name="Normal 23 19" xfId="4385"/>
    <cellStyle name="Normal 23 2" xfId="294"/>
    <cellStyle name="Normal 23 20" xfId="4623"/>
    <cellStyle name="Normal 23 21" xfId="4833"/>
    <cellStyle name="Normal 23 22" xfId="4979"/>
    <cellStyle name="Normal 23 3" xfId="405"/>
    <cellStyle name="Normal 23 4" xfId="582"/>
    <cellStyle name="Normal 23 5" xfId="958"/>
    <cellStyle name="Normal 23 6" xfId="1154"/>
    <cellStyle name="Normal 23 7" xfId="1447"/>
    <cellStyle name="Normal 23 8" xfId="1692"/>
    <cellStyle name="Normal 23 9" xfId="1937"/>
    <cellStyle name="Normal 23_Reporting Format_all forms" xfId="454"/>
    <cellStyle name="Normal 24" xfId="79"/>
    <cellStyle name="Normal 24 10" xfId="2133"/>
    <cellStyle name="Normal 24 11" xfId="2378"/>
    <cellStyle name="Normal 24 12" xfId="2509"/>
    <cellStyle name="Normal 24 13" xfId="2868"/>
    <cellStyle name="Normal 24 14" xfId="3113"/>
    <cellStyle name="Normal 24 15" xfId="3359"/>
    <cellStyle name="Normal 24 16" xfId="3605"/>
    <cellStyle name="Normal 24 17" xfId="3849"/>
    <cellStyle name="Normal 24 18" xfId="3980"/>
    <cellStyle name="Normal 24 19" xfId="4337"/>
    <cellStyle name="Normal 24 2" xfId="297"/>
    <cellStyle name="Normal 24 20" xfId="4575"/>
    <cellStyle name="Normal 24 21" xfId="4790"/>
    <cellStyle name="Normal 24 22" xfId="4978"/>
    <cellStyle name="Normal 24 3" xfId="406"/>
    <cellStyle name="Normal 24 4" xfId="583"/>
    <cellStyle name="Normal 24 5" xfId="909"/>
    <cellStyle name="Normal 24 6" xfId="1043"/>
    <cellStyle name="Normal 24 7" xfId="1398"/>
    <cellStyle name="Normal 24 8" xfId="1643"/>
    <cellStyle name="Normal 24 9" xfId="1888"/>
    <cellStyle name="Normal 25" xfId="80"/>
    <cellStyle name="Normal 25 10" xfId="2022"/>
    <cellStyle name="Normal 25 11" xfId="2267"/>
    <cellStyle name="Normal 25 12" xfId="2620"/>
    <cellStyle name="Normal 25 13" xfId="2757"/>
    <cellStyle name="Normal 25 14" xfId="3002"/>
    <cellStyle name="Normal 25 15" xfId="3248"/>
    <cellStyle name="Normal 25 16" xfId="3494"/>
    <cellStyle name="Normal 25 17" xfId="3738"/>
    <cellStyle name="Normal 25 18" xfId="4092"/>
    <cellStyle name="Normal 25 19" xfId="4227"/>
    <cellStyle name="Normal 25 2" xfId="300"/>
    <cellStyle name="Normal 25 20" xfId="4467"/>
    <cellStyle name="Normal 25 21" xfId="4699"/>
    <cellStyle name="Normal 25 22" xfId="4977"/>
    <cellStyle name="Normal 25 3" xfId="407"/>
    <cellStyle name="Normal 25 4" xfId="584"/>
    <cellStyle name="Normal 25 5" xfId="798"/>
    <cellStyle name="Normal 25 6" xfId="1153"/>
    <cellStyle name="Normal 25 7" xfId="1287"/>
    <cellStyle name="Normal 25 8" xfId="1532"/>
    <cellStyle name="Normal 25 9" xfId="1777"/>
    <cellStyle name="Normal 26" xfId="81"/>
    <cellStyle name="Normal 26 10" xfId="2132"/>
    <cellStyle name="Normal 26 11" xfId="2377"/>
    <cellStyle name="Normal 26 12" xfId="2506"/>
    <cellStyle name="Normal 26 13" xfId="2867"/>
    <cellStyle name="Normal 26 14" xfId="3112"/>
    <cellStyle name="Normal 26 15" xfId="3358"/>
    <cellStyle name="Normal 26 16" xfId="3604"/>
    <cellStyle name="Normal 26 17" xfId="3848"/>
    <cellStyle name="Normal 26 18" xfId="3977"/>
    <cellStyle name="Normal 26 19" xfId="4336"/>
    <cellStyle name="Normal 26 2" xfId="303"/>
    <cellStyle name="Normal 26 20" xfId="4574"/>
    <cellStyle name="Normal 26 21" xfId="4789"/>
    <cellStyle name="Normal 26 22" xfId="4976"/>
    <cellStyle name="Normal 26 3" xfId="408"/>
    <cellStyle name="Normal 26 4" xfId="585"/>
    <cellStyle name="Normal 26 5" xfId="908"/>
    <cellStyle name="Normal 26 6" xfId="1040"/>
    <cellStyle name="Normal 26 7" xfId="1397"/>
    <cellStyle name="Normal 26 8" xfId="1642"/>
    <cellStyle name="Normal 26 9" xfId="1887"/>
    <cellStyle name="Normal 27" xfId="82"/>
    <cellStyle name="Normal 27 10" xfId="2019"/>
    <cellStyle name="Normal 27 11" xfId="2264"/>
    <cellStyle name="Normal 27 12" xfId="2619"/>
    <cellStyle name="Normal 27 13" xfId="2754"/>
    <cellStyle name="Normal 27 14" xfId="2999"/>
    <cellStyle name="Normal 27 15" xfId="3245"/>
    <cellStyle name="Normal 27 16" xfId="3491"/>
    <cellStyle name="Normal 27 17" xfId="3735"/>
    <cellStyle name="Normal 27 18" xfId="4091"/>
    <cellStyle name="Normal 27 19" xfId="4224"/>
    <cellStyle name="Normal 27 2" xfId="375"/>
    <cellStyle name="Normal 27 20" xfId="4464"/>
    <cellStyle name="Normal 27 21" xfId="4696"/>
    <cellStyle name="Normal 27 22" xfId="4993"/>
    <cellStyle name="Normal 27 3" xfId="424"/>
    <cellStyle name="Normal 27 4" xfId="586"/>
    <cellStyle name="Normal 27 5" xfId="795"/>
    <cellStyle name="Normal 27 6" xfId="1152"/>
    <cellStyle name="Normal 27 7" xfId="1284"/>
    <cellStyle name="Normal 27 8" xfId="1529"/>
    <cellStyle name="Normal 27 9" xfId="1774"/>
    <cellStyle name="Normal 28" xfId="83"/>
    <cellStyle name="Normal 28 10" xfId="2131"/>
    <cellStyle name="Normal 28 11" xfId="2376"/>
    <cellStyle name="Normal 28 12" xfId="2503"/>
    <cellStyle name="Normal 28 13" xfId="2866"/>
    <cellStyle name="Normal 28 14" xfId="3111"/>
    <cellStyle name="Normal 28 15" xfId="3357"/>
    <cellStyle name="Normal 28 16" xfId="3603"/>
    <cellStyle name="Normal 28 17" xfId="3847"/>
    <cellStyle name="Normal 28 18" xfId="3974"/>
    <cellStyle name="Normal 28 19" xfId="4335"/>
    <cellStyle name="Normal 28 2" xfId="379"/>
    <cellStyle name="Normal 28 20" xfId="4573"/>
    <cellStyle name="Normal 28 21" xfId="4788"/>
    <cellStyle name="Normal 28 22" xfId="4994"/>
    <cellStyle name="Normal 28 3" xfId="425"/>
    <cellStyle name="Normal 28 4" xfId="587"/>
    <cellStyle name="Normal 28 5" xfId="907"/>
    <cellStyle name="Normal 28 6" xfId="1037"/>
    <cellStyle name="Normal 28 7" xfId="1396"/>
    <cellStyle name="Normal 28 8" xfId="1641"/>
    <cellStyle name="Normal 28 9" xfId="1886"/>
    <cellStyle name="Normal 29" xfId="84"/>
    <cellStyle name="Normal 29 10" xfId="2016"/>
    <cellStyle name="Normal 29 11" xfId="2261"/>
    <cellStyle name="Normal 29 12" xfId="2380"/>
    <cellStyle name="Normal 29 13" xfId="2751"/>
    <cellStyle name="Normal 29 14" xfId="2996"/>
    <cellStyle name="Normal 29 15" xfId="3242"/>
    <cellStyle name="Normal 29 16" xfId="3488"/>
    <cellStyle name="Normal 29 17" xfId="3732"/>
    <cellStyle name="Normal 29 18" xfId="3851"/>
    <cellStyle name="Normal 29 19" xfId="4221"/>
    <cellStyle name="Normal 29 2" xfId="310"/>
    <cellStyle name="Normal 29 20" xfId="4461"/>
    <cellStyle name="Normal 29 21" xfId="4693"/>
    <cellStyle name="Normal 29 22" xfId="4995"/>
    <cellStyle name="Normal 29 3" xfId="409"/>
    <cellStyle name="Normal 29 4" xfId="588"/>
    <cellStyle name="Normal 29 5" xfId="792"/>
    <cellStyle name="Normal 29 6" xfId="1151"/>
    <cellStyle name="Normal 29 7" xfId="1281"/>
    <cellStyle name="Normal 29 8" xfId="1526"/>
    <cellStyle name="Normal 29 9" xfId="1771"/>
    <cellStyle name="Normal 3" xfId="85"/>
    <cellStyle name="Normal 3 10" xfId="196"/>
    <cellStyle name="Normal 3 10 10" xfId="2440"/>
    <cellStyle name="Normal 3 10 11" xfId="2719"/>
    <cellStyle name="Normal 3 10 12" xfId="2921"/>
    <cellStyle name="Normal 3 10 13" xfId="3166"/>
    <cellStyle name="Normal 3 10 14" xfId="3412"/>
    <cellStyle name="Normal 3 10 15" xfId="3658"/>
    <cellStyle name="Normal 3 10 16" xfId="3911"/>
    <cellStyle name="Normal 3 10 17" xfId="4189"/>
    <cellStyle name="Normal 3 10 18" xfId="4389"/>
    <cellStyle name="Normal 3 10 19" xfId="4627"/>
    <cellStyle name="Normal 3 10 2" xfId="700"/>
    <cellStyle name="Normal 3 10 20" xfId="4997"/>
    <cellStyle name="Normal 3 10 3" xfId="763"/>
    <cellStyle name="Normal 3 10 4" xfId="963"/>
    <cellStyle name="Normal 3 10 5" xfId="1207"/>
    <cellStyle name="Normal 3 10 6" xfId="1451"/>
    <cellStyle name="Normal 3 10 7" xfId="1696"/>
    <cellStyle name="Normal 3 10 8" xfId="1941"/>
    <cellStyle name="Normal 3 10 9" xfId="2186"/>
    <cellStyle name="Normal 3 100" xfId="3602"/>
    <cellStyle name="Normal 3 101" xfId="3846"/>
    <cellStyle name="Normal 3 102" xfId="3747"/>
    <cellStyle name="Normal 3 103" xfId="4334"/>
    <cellStyle name="Normal 3 104" xfId="4572"/>
    <cellStyle name="Normal 3 105" xfId="4787"/>
    <cellStyle name="Normal 3 106" xfId="4996"/>
    <cellStyle name="Normal 3 11" xfId="198"/>
    <cellStyle name="Normal 3 11 10" xfId="2442"/>
    <cellStyle name="Normal 3 11 11" xfId="2677"/>
    <cellStyle name="Normal 3 11 12" xfId="2926"/>
    <cellStyle name="Normal 3 11 13" xfId="3171"/>
    <cellStyle name="Normal 3 11 14" xfId="3417"/>
    <cellStyle name="Normal 3 11 15" xfId="3663"/>
    <cellStyle name="Normal 3 11 16" xfId="3913"/>
    <cellStyle name="Normal 3 11 17" xfId="4149"/>
    <cellStyle name="Normal 3 11 18" xfId="4394"/>
    <cellStyle name="Normal 3 11 19" xfId="4631"/>
    <cellStyle name="Normal 3 11 2" xfId="702"/>
    <cellStyle name="Normal 3 11 20" xfId="4998"/>
    <cellStyle name="Normal 3 11 3" xfId="758"/>
    <cellStyle name="Normal 3 11 4" xfId="968"/>
    <cellStyle name="Normal 3 11 5" xfId="1212"/>
    <cellStyle name="Normal 3 11 6" xfId="1456"/>
    <cellStyle name="Normal 3 11 7" xfId="1701"/>
    <cellStyle name="Normal 3 11 8" xfId="1946"/>
    <cellStyle name="Normal 3 11 9" xfId="2191"/>
    <cellStyle name="Normal 3 12" xfId="200"/>
    <cellStyle name="Normal 3 12 10" xfId="2446"/>
    <cellStyle name="Normal 3 12 11" xfId="2680"/>
    <cellStyle name="Normal 3 12 12" xfId="2929"/>
    <cellStyle name="Normal 3 12 13" xfId="3174"/>
    <cellStyle name="Normal 3 12 14" xfId="3420"/>
    <cellStyle name="Normal 3 12 15" xfId="3666"/>
    <cellStyle name="Normal 3 12 16" xfId="3916"/>
    <cellStyle name="Normal 3 12 17" xfId="4152"/>
    <cellStyle name="Normal 3 12 18" xfId="4397"/>
    <cellStyle name="Normal 3 12 19" xfId="4634"/>
    <cellStyle name="Normal 3 12 2" xfId="704"/>
    <cellStyle name="Normal 3 12 20" xfId="4999"/>
    <cellStyle name="Normal 3 12 3" xfId="751"/>
    <cellStyle name="Normal 3 12 4" xfId="971"/>
    <cellStyle name="Normal 3 12 5" xfId="1215"/>
    <cellStyle name="Normal 3 12 6" xfId="1459"/>
    <cellStyle name="Normal 3 12 7" xfId="1704"/>
    <cellStyle name="Normal 3 12 8" xfId="1949"/>
    <cellStyle name="Normal 3 12 9" xfId="2194"/>
    <cellStyle name="Normal 3 13" xfId="202"/>
    <cellStyle name="Normal 3 13 10" xfId="2355"/>
    <cellStyle name="Normal 3 13 11" xfId="2685"/>
    <cellStyle name="Normal 3 13 12" xfId="2934"/>
    <cellStyle name="Normal 3 13 13" xfId="3179"/>
    <cellStyle name="Normal 3 13 14" xfId="3425"/>
    <cellStyle name="Normal 3 13 15" xfId="3671"/>
    <cellStyle name="Normal 3 13 16" xfId="3826"/>
    <cellStyle name="Normal 3 13 17" xfId="4156"/>
    <cellStyle name="Normal 3 13 18" xfId="4401"/>
    <cellStyle name="Normal 3 13 19" xfId="4637"/>
    <cellStyle name="Normal 3 13 2" xfId="706"/>
    <cellStyle name="Normal 3 13 20" xfId="5000"/>
    <cellStyle name="Normal 3 13 3" xfId="749"/>
    <cellStyle name="Normal 3 13 4" xfId="976"/>
    <cellStyle name="Normal 3 13 5" xfId="1220"/>
    <cellStyle name="Normal 3 13 6" xfId="1464"/>
    <cellStyle name="Normal 3 13 7" xfId="1709"/>
    <cellStyle name="Normal 3 13 8" xfId="1954"/>
    <cellStyle name="Normal 3 13 9" xfId="2199"/>
    <cellStyle name="Normal 3 14" xfId="204"/>
    <cellStyle name="Normal 3 14 10" xfId="2452"/>
    <cellStyle name="Normal 3 14 11" xfId="2689"/>
    <cellStyle name="Normal 3 14 12" xfId="2938"/>
    <cellStyle name="Normal 3 14 13" xfId="3183"/>
    <cellStyle name="Normal 3 14 14" xfId="3429"/>
    <cellStyle name="Normal 3 14 15" xfId="3675"/>
    <cellStyle name="Normal 3 14 16" xfId="3922"/>
    <cellStyle name="Normal 3 14 17" xfId="4160"/>
    <cellStyle name="Normal 3 14 18" xfId="4404"/>
    <cellStyle name="Normal 3 14 19" xfId="4640"/>
    <cellStyle name="Normal 3 14 2" xfId="708"/>
    <cellStyle name="Normal 3 14 20" xfId="5001"/>
    <cellStyle name="Normal 3 14 3" xfId="745"/>
    <cellStyle name="Normal 3 14 4" xfId="980"/>
    <cellStyle name="Normal 3 14 5" xfId="1224"/>
    <cellStyle name="Normal 3 14 6" xfId="1468"/>
    <cellStyle name="Normal 3 14 7" xfId="1713"/>
    <cellStyle name="Normal 3 14 8" xfId="1958"/>
    <cellStyle name="Normal 3 14 9" xfId="2203"/>
    <cellStyle name="Normal 3 15" xfId="206"/>
    <cellStyle name="Normal 3 15 10" xfId="2456"/>
    <cellStyle name="Normal 3 15 11" xfId="2691"/>
    <cellStyle name="Normal 3 15 12" xfId="2940"/>
    <cellStyle name="Normal 3 15 13" xfId="3185"/>
    <cellStyle name="Normal 3 15 14" xfId="3431"/>
    <cellStyle name="Normal 3 15 15" xfId="3677"/>
    <cellStyle name="Normal 3 15 16" xfId="3926"/>
    <cellStyle name="Normal 3 15 17" xfId="4162"/>
    <cellStyle name="Normal 3 15 18" xfId="4406"/>
    <cellStyle name="Normal 3 15 19" xfId="4642"/>
    <cellStyle name="Normal 3 15 2" xfId="710"/>
    <cellStyle name="Normal 3 15 20" xfId="5002"/>
    <cellStyle name="Normal 3 15 3" xfId="508"/>
    <cellStyle name="Normal 3 15 4" xfId="982"/>
    <cellStyle name="Normal 3 15 5" xfId="1226"/>
    <cellStyle name="Normal 3 15 6" xfId="1470"/>
    <cellStyle name="Normal 3 15 7" xfId="1715"/>
    <cellStyle name="Normal 3 15 8" xfId="1960"/>
    <cellStyle name="Normal 3 15 9" xfId="2205"/>
    <cellStyle name="Normal 3 16" xfId="208"/>
    <cellStyle name="Normal 3 16 10" xfId="1950"/>
    <cellStyle name="Normal 3 16 11" xfId="2695"/>
    <cellStyle name="Normal 3 16 12" xfId="2944"/>
    <cellStyle name="Normal 3 16 13" xfId="3189"/>
    <cellStyle name="Normal 3 16 14" xfId="3435"/>
    <cellStyle name="Normal 3 16 15" xfId="3681"/>
    <cellStyle name="Normal 3 16 16" xfId="3421"/>
    <cellStyle name="Normal 3 16 17" xfId="4165"/>
    <cellStyle name="Normal 3 16 18" xfId="4409"/>
    <cellStyle name="Normal 3 16 19" xfId="4645"/>
    <cellStyle name="Normal 3 16 2" xfId="712"/>
    <cellStyle name="Normal 3 16 20" xfId="5003"/>
    <cellStyle name="Normal 3 16 3" xfId="739"/>
    <cellStyle name="Normal 3 16 4" xfId="986"/>
    <cellStyle name="Normal 3 16 5" xfId="1230"/>
    <cellStyle name="Normal 3 16 6" xfId="1474"/>
    <cellStyle name="Normal 3 16 7" xfId="1719"/>
    <cellStyle name="Normal 3 16 8" xfId="1964"/>
    <cellStyle name="Normal 3 16 9" xfId="2209"/>
    <cellStyle name="Normal 3 17" xfId="210"/>
    <cellStyle name="Normal 3 17 10" xfId="1962"/>
    <cellStyle name="Normal 3 17 11" xfId="2699"/>
    <cellStyle name="Normal 3 17 12" xfId="2895"/>
    <cellStyle name="Normal 3 17 13" xfId="3140"/>
    <cellStyle name="Normal 3 17 14" xfId="3386"/>
    <cellStyle name="Normal 3 17 15" xfId="3632"/>
    <cellStyle name="Normal 3 17 16" xfId="3433"/>
    <cellStyle name="Normal 3 17 17" xfId="4169"/>
    <cellStyle name="Normal 3 17 18" xfId="4363"/>
    <cellStyle name="Normal 3 17 19" xfId="4601"/>
    <cellStyle name="Normal 3 17 2" xfId="714"/>
    <cellStyle name="Normal 3 17 20" xfId="5004"/>
    <cellStyle name="Normal 3 17 3" xfId="735"/>
    <cellStyle name="Normal 3 17 4" xfId="937"/>
    <cellStyle name="Normal 3 17 5" xfId="1181"/>
    <cellStyle name="Normal 3 17 6" xfId="1425"/>
    <cellStyle name="Normal 3 17 7" xfId="1670"/>
    <cellStyle name="Normal 3 17 8" xfId="1915"/>
    <cellStyle name="Normal 3 17 9" xfId="2160"/>
    <cellStyle name="Normal 3 18" xfId="212"/>
    <cellStyle name="Normal 3 18 10" xfId="721"/>
    <cellStyle name="Normal 3 18 11" xfId="2650"/>
    <cellStyle name="Normal 3 18 12" xfId="2450"/>
    <cellStyle name="Normal 3 18 13" xfId="2687"/>
    <cellStyle name="Normal 3 18 14" xfId="2936"/>
    <cellStyle name="Normal 3 18 15" xfId="3181"/>
    <cellStyle name="Normal 3 18 16" xfId="2224"/>
    <cellStyle name="Normal 3 18 17" xfId="4122"/>
    <cellStyle name="Normal 3 18 18" xfId="3920"/>
    <cellStyle name="Normal 3 18 19" xfId="4158"/>
    <cellStyle name="Normal 3 18 2" xfId="716"/>
    <cellStyle name="Normal 3 18 20" xfId="5005"/>
    <cellStyle name="Normal 3 18 3" xfId="731"/>
    <cellStyle name="Normal 3 18 4" xfId="709"/>
    <cellStyle name="Normal 3 18 5" xfId="747"/>
    <cellStyle name="Normal 3 18 6" xfId="978"/>
    <cellStyle name="Normal 3 18 7" xfId="1222"/>
    <cellStyle name="Normal 3 18 8" xfId="1466"/>
    <cellStyle name="Normal 3 18 9" xfId="1711"/>
    <cellStyle name="Normal 3 19" xfId="214"/>
    <cellStyle name="Normal 3 19 10" xfId="2469"/>
    <cellStyle name="Normal 3 19 11" xfId="2110"/>
    <cellStyle name="Normal 3 19 12" xfId="1460"/>
    <cellStyle name="Normal 3 19 13" xfId="2648"/>
    <cellStyle name="Normal 3 19 14" xfId="2444"/>
    <cellStyle name="Normal 3 19 15" xfId="2681"/>
    <cellStyle name="Normal 3 19 16" xfId="3939"/>
    <cellStyle name="Normal 3 19 17" xfId="3582"/>
    <cellStyle name="Normal 3 19 18" xfId="2930"/>
    <cellStyle name="Normal 3 19 19" xfId="4120"/>
    <cellStyle name="Normal 3 19 2" xfId="718"/>
    <cellStyle name="Normal 3 19 20" xfId="5006"/>
    <cellStyle name="Normal 3 19 3" xfId="727"/>
    <cellStyle name="Normal 3 19 4" xfId="717"/>
    <cellStyle name="Normal 3 19 5" xfId="733"/>
    <cellStyle name="Normal 3 19 6" xfId="705"/>
    <cellStyle name="Normal 3 19 7" xfId="755"/>
    <cellStyle name="Normal 3 19 8" xfId="972"/>
    <cellStyle name="Normal 3 19 9" xfId="1216"/>
    <cellStyle name="Normal 3 2" xfId="86"/>
    <cellStyle name="Normal 3 2 2" xfId="87"/>
    <cellStyle name="Normal 3 2 3" xfId="456"/>
    <cellStyle name="Normal 3 2 3 10" xfId="2919"/>
    <cellStyle name="Normal 3 2 3 11" xfId="3164"/>
    <cellStyle name="Normal 3 2 3 12" xfId="3410"/>
    <cellStyle name="Normal 3 2 3 13" xfId="3656"/>
    <cellStyle name="Normal 3 2 3 14" xfId="3900"/>
    <cellStyle name="Normal 3 2 3 15" xfId="4145"/>
    <cellStyle name="Normal 3 2 3 16" xfId="4387"/>
    <cellStyle name="Normal 3 2 3 17" xfId="4625"/>
    <cellStyle name="Normal 3 2 3 18" xfId="4835"/>
    <cellStyle name="Normal 3 2 3 19" xfId="4975"/>
    <cellStyle name="Normal 3 2 3 2" xfId="960"/>
    <cellStyle name="Normal 3 2 3 20" xfId="5007"/>
    <cellStyle name="Normal 3 2 3 3" xfId="1205"/>
    <cellStyle name="Normal 3 2 3 4" xfId="1449"/>
    <cellStyle name="Normal 3 2 3 5" xfId="1694"/>
    <cellStyle name="Normal 3 2 3 6" xfId="1939"/>
    <cellStyle name="Normal 3 2 3 7" xfId="2184"/>
    <cellStyle name="Normal 3 2 3 8" xfId="2429"/>
    <cellStyle name="Normal 3 2 3 9" xfId="2673"/>
    <cellStyle name="Normal 3 2 4" xfId="503"/>
    <cellStyle name="Normal 3 2 4 10" xfId="2965"/>
    <cellStyle name="Normal 3 2 4 11" xfId="3211"/>
    <cellStyle name="Normal 3 2 4 12" xfId="3457"/>
    <cellStyle name="Normal 3 2 4 13" xfId="3701"/>
    <cellStyle name="Normal 3 2 4 14" xfId="3946"/>
    <cellStyle name="Normal 3 2 4 15" xfId="4187"/>
    <cellStyle name="Normal 3 2 4 16" xfId="4431"/>
    <cellStyle name="Normal 3 2 4 17" xfId="4665"/>
    <cellStyle name="Normal 3 2 4 18" xfId="4872"/>
    <cellStyle name="Normal 3 2 4 19" xfId="4992"/>
    <cellStyle name="Normal 3 2 4 2" xfId="1007"/>
    <cellStyle name="Normal 3 2 4 20" xfId="5008"/>
    <cellStyle name="Normal 3 2 4 3" xfId="1250"/>
    <cellStyle name="Normal 3 2 4 4" xfId="1495"/>
    <cellStyle name="Normal 3 2 4 5" xfId="1740"/>
    <cellStyle name="Normal 3 2 4 6" xfId="1985"/>
    <cellStyle name="Normal 3 2 4 7" xfId="2230"/>
    <cellStyle name="Normal 3 2 4 8" xfId="2475"/>
    <cellStyle name="Normal 3 2 4 9" xfId="2717"/>
    <cellStyle name="Normal 3 20" xfId="216"/>
    <cellStyle name="Normal 3 20 10" xfId="725"/>
    <cellStyle name="Normal 3 20 11" xfId="2592"/>
    <cellStyle name="Normal 3 20 12" xfId="2849"/>
    <cellStyle name="Normal 3 20 13" xfId="3094"/>
    <cellStyle name="Normal 3 20 14" xfId="3340"/>
    <cellStyle name="Normal 3 20 15" xfId="3586"/>
    <cellStyle name="Normal 3 20 16" xfId="2211"/>
    <cellStyle name="Normal 3 20 17" xfId="4063"/>
    <cellStyle name="Normal 3 20 18" xfId="4318"/>
    <cellStyle name="Normal 3 20 19" xfId="4556"/>
    <cellStyle name="Normal 3 20 2" xfId="720"/>
    <cellStyle name="Normal 3 20 20" xfId="5009"/>
    <cellStyle name="Normal 3 20 3" xfId="723"/>
    <cellStyle name="Normal 3 20 4" xfId="890"/>
    <cellStyle name="Normal 3 20 5" xfId="1131"/>
    <cellStyle name="Normal 3 20 6" xfId="1379"/>
    <cellStyle name="Normal 3 20 7" xfId="1624"/>
    <cellStyle name="Normal 3 20 8" xfId="1869"/>
    <cellStyle name="Normal 3 20 9" xfId="2114"/>
    <cellStyle name="Normal 3 21" xfId="218"/>
    <cellStyle name="Normal 3 21 10" xfId="1705"/>
    <cellStyle name="Normal 3 21 11" xfId="1717"/>
    <cellStyle name="Normal 3 21 12" xfId="2596"/>
    <cellStyle name="Normal 3 21 13" xfId="2959"/>
    <cellStyle name="Normal 3 21 14" xfId="3204"/>
    <cellStyle name="Normal 3 21 15" xfId="3450"/>
    <cellStyle name="Normal 3 21 16" xfId="3175"/>
    <cellStyle name="Normal 3 21 17" xfId="3187"/>
    <cellStyle name="Normal 3 21 18" xfId="4067"/>
    <cellStyle name="Normal 3 21 19" xfId="4424"/>
    <cellStyle name="Normal 3 21 2" xfId="722"/>
    <cellStyle name="Normal 3 21 20" xfId="5010"/>
    <cellStyle name="Normal 3 21 3" xfId="506"/>
    <cellStyle name="Normal 3 21 4" xfId="507"/>
    <cellStyle name="Normal 3 21 5" xfId="1000"/>
    <cellStyle name="Normal 3 21 6" xfId="1135"/>
    <cellStyle name="Normal 3 21 7" xfId="1489"/>
    <cellStyle name="Normal 3 21 8" xfId="1734"/>
    <cellStyle name="Normal 3 21 9" xfId="1979"/>
    <cellStyle name="Normal 3 22" xfId="220"/>
    <cellStyle name="Normal 3 22 10" xfId="2207"/>
    <cellStyle name="Normal 3 22 11" xfId="2359"/>
    <cellStyle name="Normal 3 22 12" xfId="2197"/>
    <cellStyle name="Normal 3 22 13" xfId="2405"/>
    <cellStyle name="Normal 3 22 14" xfId="2693"/>
    <cellStyle name="Normal 3 22 15" xfId="2942"/>
    <cellStyle name="Normal 3 22 16" xfId="3679"/>
    <cellStyle name="Normal 3 22 17" xfId="3830"/>
    <cellStyle name="Normal 3 22 18" xfId="3669"/>
    <cellStyle name="Normal 3 22 19" xfId="3876"/>
    <cellStyle name="Normal 3 22 2" xfId="724"/>
    <cellStyle name="Normal 3 22 20" xfId="5011"/>
    <cellStyle name="Normal 3 22 3" xfId="719"/>
    <cellStyle name="Normal 3 22 4" xfId="729"/>
    <cellStyle name="Normal 3 22 5" xfId="713"/>
    <cellStyle name="Normal 3 22 6" xfId="741"/>
    <cellStyle name="Normal 3 22 7" xfId="984"/>
    <cellStyle name="Normal 3 22 8" xfId="1228"/>
    <cellStyle name="Normal 3 22 9" xfId="1472"/>
    <cellStyle name="Normal 3 23" xfId="222"/>
    <cellStyle name="Normal 3 23 10" xfId="2201"/>
    <cellStyle name="Normal 3 23 11" xfId="1956"/>
    <cellStyle name="Normal 3 23 12" xfId="2697"/>
    <cellStyle name="Normal 3 23 13" xfId="2946"/>
    <cellStyle name="Normal 3 23 14" xfId="3191"/>
    <cellStyle name="Normal 3 23 15" xfId="3437"/>
    <cellStyle name="Normal 3 23 16" xfId="3673"/>
    <cellStyle name="Normal 3 23 17" xfId="3427"/>
    <cellStyle name="Normal 3 23 18" xfId="4167"/>
    <cellStyle name="Normal 3 23 19" xfId="4411"/>
    <cellStyle name="Normal 3 23 2" xfId="726"/>
    <cellStyle name="Normal 3 23 20" xfId="5012"/>
    <cellStyle name="Normal 3 23 3" xfId="715"/>
    <cellStyle name="Normal 3 23 4" xfId="737"/>
    <cellStyle name="Normal 3 23 5" xfId="935"/>
    <cellStyle name="Normal 3 23 6" xfId="1232"/>
    <cellStyle name="Normal 3 23 7" xfId="1476"/>
    <cellStyle name="Normal 3 23 8" xfId="1721"/>
    <cellStyle name="Normal 3 23 9" xfId="1966"/>
    <cellStyle name="Normal 3 24" xfId="224"/>
    <cellStyle name="Normal 3 24 10" xfId="2195"/>
    <cellStyle name="Normal 3 24 11" xfId="2454"/>
    <cellStyle name="Normal 3 24 12" xfId="2588"/>
    <cellStyle name="Normal 3 24 13" xfId="2845"/>
    <cellStyle name="Normal 3 24 14" xfId="3090"/>
    <cellStyle name="Normal 3 24 15" xfId="3336"/>
    <cellStyle name="Normal 3 24 16" xfId="3667"/>
    <cellStyle name="Normal 3 24 17" xfId="3924"/>
    <cellStyle name="Normal 3 24 18" xfId="4059"/>
    <cellStyle name="Normal 3 24 19" xfId="4314"/>
    <cellStyle name="Normal 3 24 2" xfId="728"/>
    <cellStyle name="Normal 3 24 20" xfId="5013"/>
    <cellStyle name="Normal 3 24 3" xfId="711"/>
    <cellStyle name="Normal 3 24 4" xfId="743"/>
    <cellStyle name="Normal 3 24 5" xfId="886"/>
    <cellStyle name="Normal 3 24 6" xfId="1127"/>
    <cellStyle name="Normal 3 24 7" xfId="1375"/>
    <cellStyle name="Normal 3 24 8" xfId="1620"/>
    <cellStyle name="Normal 3 24 9" xfId="1865"/>
    <cellStyle name="Normal 3 25" xfId="226"/>
    <cellStyle name="Normal 3 25 10" xfId="2649"/>
    <cellStyle name="Normal 3 25 11" xfId="2448"/>
    <cellStyle name="Normal 3 25 12" xfId="2683"/>
    <cellStyle name="Normal 3 25 13" xfId="2932"/>
    <cellStyle name="Normal 3 25 14" xfId="3177"/>
    <cellStyle name="Normal 3 25 15" xfId="3423"/>
    <cellStyle name="Normal 3 25 16" xfId="4121"/>
    <cellStyle name="Normal 3 25 17" xfId="3918"/>
    <cellStyle name="Normal 3 25 18" xfId="4154"/>
    <cellStyle name="Normal 3 25 19" xfId="4399"/>
    <cellStyle name="Normal 3 25 2" xfId="730"/>
    <cellStyle name="Normal 3 25 20" xfId="5014"/>
    <cellStyle name="Normal 3 25 3" xfId="707"/>
    <cellStyle name="Normal 3 25 4" xfId="752"/>
    <cellStyle name="Normal 3 25 5" xfId="974"/>
    <cellStyle name="Normal 3 25 6" xfId="1218"/>
    <cellStyle name="Normal 3 25 7" xfId="1462"/>
    <cellStyle name="Normal 3 25 8" xfId="1707"/>
    <cellStyle name="Normal 3 25 9" xfId="1952"/>
    <cellStyle name="Normal 3 26" xfId="228"/>
    <cellStyle name="Normal 3 26 10" xfId="2700"/>
    <cellStyle name="Normal 3 26 11" xfId="2896"/>
    <cellStyle name="Normal 3 26 12" xfId="3141"/>
    <cellStyle name="Normal 3 26 13" xfId="3387"/>
    <cellStyle name="Normal 3 26 14" xfId="3633"/>
    <cellStyle name="Normal 3 26 15" xfId="3877"/>
    <cellStyle name="Normal 3 26 16" xfId="4170"/>
    <cellStyle name="Normal 3 26 17" xfId="4364"/>
    <cellStyle name="Normal 3 26 18" xfId="4602"/>
    <cellStyle name="Normal 3 26 19" xfId="4813"/>
    <cellStyle name="Normal 3 26 2" xfId="732"/>
    <cellStyle name="Normal 3 26 20" xfId="5015"/>
    <cellStyle name="Normal 3 26 3" xfId="703"/>
    <cellStyle name="Normal 3 26 4" xfId="1182"/>
    <cellStyle name="Normal 3 26 5" xfId="1426"/>
    <cellStyle name="Normal 3 26 6" xfId="1671"/>
    <cellStyle name="Normal 3 26 7" xfId="1916"/>
    <cellStyle name="Normal 3 26 8" xfId="2161"/>
    <cellStyle name="Normal 3 26 9" xfId="2406"/>
    <cellStyle name="Normal 3 27" xfId="230"/>
    <cellStyle name="Normal 3 27 10" xfId="2698"/>
    <cellStyle name="Normal 3 27 11" xfId="2894"/>
    <cellStyle name="Normal 3 27 12" xfId="3139"/>
    <cellStyle name="Normal 3 27 13" xfId="3385"/>
    <cellStyle name="Normal 3 27 14" xfId="3631"/>
    <cellStyle name="Normal 3 27 15" xfId="3875"/>
    <cellStyle name="Normal 3 27 16" xfId="4168"/>
    <cellStyle name="Normal 3 27 17" xfId="4362"/>
    <cellStyle name="Normal 3 27 18" xfId="4600"/>
    <cellStyle name="Normal 3 27 19" xfId="4811"/>
    <cellStyle name="Normal 3 27 2" xfId="734"/>
    <cellStyle name="Normal 3 27 20" xfId="5016"/>
    <cellStyle name="Normal 3 27 3" xfId="936"/>
    <cellStyle name="Normal 3 27 4" xfId="1180"/>
    <cellStyle name="Normal 3 27 5" xfId="1424"/>
    <cellStyle name="Normal 3 27 6" xfId="1669"/>
    <cellStyle name="Normal 3 27 7" xfId="1914"/>
    <cellStyle name="Normal 3 27 8" xfId="2159"/>
    <cellStyle name="Normal 3 27 9" xfId="2404"/>
    <cellStyle name="Normal 3 28" xfId="232"/>
    <cellStyle name="Normal 3 28 10" xfId="2696"/>
    <cellStyle name="Normal 3 28 11" xfId="2945"/>
    <cellStyle name="Normal 3 28 12" xfId="3190"/>
    <cellStyle name="Normal 3 28 13" xfId="3436"/>
    <cellStyle name="Normal 3 28 14" xfId="3682"/>
    <cellStyle name="Normal 3 28 15" xfId="3925"/>
    <cellStyle name="Normal 3 28 16" xfId="4166"/>
    <cellStyle name="Normal 3 28 17" xfId="4410"/>
    <cellStyle name="Normal 3 28 18" xfId="4646"/>
    <cellStyle name="Normal 3 28 19" xfId="4854"/>
    <cellStyle name="Normal 3 28 2" xfId="736"/>
    <cellStyle name="Normal 3 28 20" xfId="5017"/>
    <cellStyle name="Normal 3 28 3" xfId="987"/>
    <cellStyle name="Normal 3 28 4" xfId="1231"/>
    <cellStyle name="Normal 3 28 5" xfId="1475"/>
    <cellStyle name="Normal 3 28 6" xfId="1720"/>
    <cellStyle name="Normal 3 28 7" xfId="1965"/>
    <cellStyle name="Normal 3 28 8" xfId="2210"/>
    <cellStyle name="Normal 3 28 9" xfId="2455"/>
    <cellStyle name="Normal 3 29" xfId="234"/>
    <cellStyle name="Normal 3 29 10" xfId="2694"/>
    <cellStyle name="Normal 3 29 11" xfId="2943"/>
    <cellStyle name="Normal 3 29 12" xfId="3188"/>
    <cellStyle name="Normal 3 29 13" xfId="3434"/>
    <cellStyle name="Normal 3 29 14" xfId="3680"/>
    <cellStyle name="Normal 3 29 15" xfId="3923"/>
    <cellStyle name="Normal 3 29 16" xfId="4164"/>
    <cellStyle name="Normal 3 29 17" xfId="4408"/>
    <cellStyle name="Normal 3 29 18" xfId="4644"/>
    <cellStyle name="Normal 3 29 19" xfId="4853"/>
    <cellStyle name="Normal 3 29 2" xfId="738"/>
    <cellStyle name="Normal 3 29 20" xfId="5018"/>
    <cellStyle name="Normal 3 29 3" xfId="985"/>
    <cellStyle name="Normal 3 29 4" xfId="1229"/>
    <cellStyle name="Normal 3 29 5" xfId="1473"/>
    <cellStyle name="Normal 3 29 6" xfId="1718"/>
    <cellStyle name="Normal 3 29 7" xfId="1963"/>
    <cellStyle name="Normal 3 29 8" xfId="2208"/>
    <cellStyle name="Normal 3 29 9" xfId="2453"/>
    <cellStyle name="Normal 3 3" xfId="88"/>
    <cellStyle name="Normal 3 3 10" xfId="391"/>
    <cellStyle name="Normal 3 3 10 10" xfId="2854"/>
    <cellStyle name="Normal 3 3 10 11" xfId="3099"/>
    <cellStyle name="Normal 3 3 10 12" xfId="3345"/>
    <cellStyle name="Normal 3 3 10 13" xfId="3591"/>
    <cellStyle name="Normal 3 3 10 14" xfId="3835"/>
    <cellStyle name="Normal 3 3 10 15" xfId="4080"/>
    <cellStyle name="Normal 3 3 10 16" xfId="4323"/>
    <cellStyle name="Normal 3 3 10 17" xfId="4561"/>
    <cellStyle name="Normal 3 3 10 18" xfId="4778"/>
    <cellStyle name="Normal 3 3 10 19" xfId="4961"/>
    <cellStyle name="Normal 3 3 10 2" xfId="895"/>
    <cellStyle name="Normal 3 3 10 20" xfId="5020"/>
    <cellStyle name="Normal 3 3 10 3" xfId="1140"/>
    <cellStyle name="Normal 3 3 10 4" xfId="1384"/>
    <cellStyle name="Normal 3 3 10 5" xfId="1629"/>
    <cellStyle name="Normal 3 3 10 6" xfId="1874"/>
    <cellStyle name="Normal 3 3 10 7" xfId="2119"/>
    <cellStyle name="Normal 3 3 10 8" xfId="2364"/>
    <cellStyle name="Normal 3 3 10 9" xfId="2608"/>
    <cellStyle name="Normal 3 3 11" xfId="192"/>
    <cellStyle name="Normal 3 3 11 10" xfId="2477"/>
    <cellStyle name="Normal 3 3 11 11" xfId="2725"/>
    <cellStyle name="Normal 3 3 11 12" xfId="2970"/>
    <cellStyle name="Normal 3 3 11 13" xfId="3216"/>
    <cellStyle name="Normal 3 3 11 14" xfId="3462"/>
    <cellStyle name="Normal 3 3 11 15" xfId="3706"/>
    <cellStyle name="Normal 3 3 11 16" xfId="3948"/>
    <cellStyle name="Normal 3 3 11 17" xfId="4195"/>
    <cellStyle name="Normal 3 3 11 18" xfId="4436"/>
    <cellStyle name="Normal 3 3 11 19" xfId="4670"/>
    <cellStyle name="Normal 3 3 11 2" xfId="696"/>
    <cellStyle name="Normal 3 3 11 20" xfId="5021"/>
    <cellStyle name="Normal 3 3 11 3" xfId="769"/>
    <cellStyle name="Normal 3 3 11 4" xfId="1011"/>
    <cellStyle name="Normal 3 3 11 5" xfId="1255"/>
    <cellStyle name="Normal 3 3 11 6" xfId="1500"/>
    <cellStyle name="Normal 3 3 11 7" xfId="1745"/>
    <cellStyle name="Normal 3 3 11 8" xfId="1990"/>
    <cellStyle name="Normal 3 3 11 9" xfId="2235"/>
    <cellStyle name="Normal 3 3 12" xfId="592"/>
    <cellStyle name="Normal 3 3 13" xfId="577"/>
    <cellStyle name="Normal 3 3 14" xfId="912"/>
    <cellStyle name="Normal 3 3 15" xfId="1156"/>
    <cellStyle name="Normal 3 3 16" xfId="1296"/>
    <cellStyle name="Normal 3 3 17" xfId="1541"/>
    <cellStyle name="Normal 3 3 18" xfId="1786"/>
    <cellStyle name="Normal 3 3 19" xfId="2031"/>
    <cellStyle name="Normal 3 3 2" xfId="185"/>
    <cellStyle name="Normal 3 3 2 10" xfId="2492"/>
    <cellStyle name="Normal 3 3 2 11" xfId="2746"/>
    <cellStyle name="Normal 3 3 2 12" xfId="2991"/>
    <cellStyle name="Normal 3 3 2 13" xfId="3237"/>
    <cellStyle name="Normal 3 3 2 14" xfId="3483"/>
    <cellStyle name="Normal 3 3 2 15" xfId="3727"/>
    <cellStyle name="Normal 3 3 2 16" xfId="3963"/>
    <cellStyle name="Normal 3 3 2 17" xfId="4216"/>
    <cellStyle name="Normal 3 3 2 18" xfId="4457"/>
    <cellStyle name="Normal 3 3 2 19" xfId="4690"/>
    <cellStyle name="Normal 3 3 2 2" xfId="689"/>
    <cellStyle name="Normal 3 3 2 20" xfId="5022"/>
    <cellStyle name="Normal 3 3 2 3" xfId="790"/>
    <cellStyle name="Normal 3 3 2 4" xfId="1032"/>
    <cellStyle name="Normal 3 3 2 5" xfId="1276"/>
    <cellStyle name="Normal 3 3 2 6" xfId="1521"/>
    <cellStyle name="Normal 3 3 2 7" xfId="1766"/>
    <cellStyle name="Normal 3 3 2 8" xfId="2011"/>
    <cellStyle name="Normal 3 3 2 9" xfId="2256"/>
    <cellStyle name="Normal 3 3 20" xfId="2397"/>
    <cellStyle name="Normal 3 3 21" xfId="2623"/>
    <cellStyle name="Normal 3 3 22" xfId="2766"/>
    <cellStyle name="Normal 3 3 23" xfId="3011"/>
    <cellStyle name="Normal 3 3 24" xfId="3257"/>
    <cellStyle name="Normal 3 3 25" xfId="3503"/>
    <cellStyle name="Normal 3 3 26" xfId="3868"/>
    <cellStyle name="Normal 3 3 27" xfId="4095"/>
    <cellStyle name="Normal 3 3 28" xfId="4235"/>
    <cellStyle name="Normal 3 3 29" xfId="4476"/>
    <cellStyle name="Normal 3 3 3" xfId="366"/>
    <cellStyle name="Normal 3 3 3 10" xfId="2829"/>
    <cellStyle name="Normal 3 3 3 11" xfId="3074"/>
    <cellStyle name="Normal 3 3 3 12" xfId="3320"/>
    <cellStyle name="Normal 3 3 3 13" xfId="3566"/>
    <cellStyle name="Normal 3 3 3 14" xfId="3810"/>
    <cellStyle name="Normal 3 3 3 15" xfId="4055"/>
    <cellStyle name="Normal 3 3 3 16" xfId="4298"/>
    <cellStyle name="Normal 3 3 3 17" xfId="4538"/>
    <cellStyle name="Normal 3 3 3 18" xfId="4759"/>
    <cellStyle name="Normal 3 3 3 19" xfId="4944"/>
    <cellStyle name="Normal 3 3 3 2" xfId="870"/>
    <cellStyle name="Normal 3 3 3 20" xfId="5023"/>
    <cellStyle name="Normal 3 3 3 3" xfId="1115"/>
    <cellStyle name="Normal 3 3 3 4" xfId="1359"/>
    <cellStyle name="Normal 3 3 3 5" xfId="1604"/>
    <cellStyle name="Normal 3 3 3 6" xfId="1849"/>
    <cellStyle name="Normal 3 3 3 7" xfId="2094"/>
    <cellStyle name="Normal 3 3 3 8" xfId="2339"/>
    <cellStyle name="Normal 3 3 3 9" xfId="2584"/>
    <cellStyle name="Normal 3 3 30" xfId="5019"/>
    <cellStyle name="Normal 3 3 4" xfId="369"/>
    <cellStyle name="Normal 3 3 4 10" xfId="2832"/>
    <cellStyle name="Normal 3 3 4 11" xfId="3077"/>
    <cellStyle name="Normal 3 3 4 12" xfId="3323"/>
    <cellStyle name="Normal 3 3 4 13" xfId="3569"/>
    <cellStyle name="Normal 3 3 4 14" xfId="3813"/>
    <cellStyle name="Normal 3 3 4 15" xfId="4058"/>
    <cellStyle name="Normal 3 3 4 16" xfId="4301"/>
    <cellStyle name="Normal 3 3 4 17" xfId="4541"/>
    <cellStyle name="Normal 3 3 4 18" xfId="4762"/>
    <cellStyle name="Normal 3 3 4 19" xfId="4947"/>
    <cellStyle name="Normal 3 3 4 2" xfId="873"/>
    <cellStyle name="Normal 3 3 4 20" xfId="5024"/>
    <cellStyle name="Normal 3 3 4 3" xfId="1118"/>
    <cellStyle name="Normal 3 3 4 4" xfId="1362"/>
    <cellStyle name="Normal 3 3 4 5" xfId="1607"/>
    <cellStyle name="Normal 3 3 4 6" xfId="1852"/>
    <cellStyle name="Normal 3 3 4 7" xfId="2097"/>
    <cellStyle name="Normal 3 3 4 8" xfId="2342"/>
    <cellStyle name="Normal 3 3 4 9" xfId="2587"/>
    <cellStyle name="Normal 3 3 5" xfId="373"/>
    <cellStyle name="Normal 3 3 5 10" xfId="2836"/>
    <cellStyle name="Normal 3 3 5 11" xfId="3081"/>
    <cellStyle name="Normal 3 3 5 12" xfId="3327"/>
    <cellStyle name="Normal 3 3 5 13" xfId="3573"/>
    <cellStyle name="Normal 3 3 5 14" xfId="3817"/>
    <cellStyle name="Normal 3 3 5 15" xfId="4062"/>
    <cellStyle name="Normal 3 3 5 16" xfId="4305"/>
    <cellStyle name="Normal 3 3 5 17" xfId="4544"/>
    <cellStyle name="Normal 3 3 5 18" xfId="4766"/>
    <cellStyle name="Normal 3 3 5 19" xfId="4950"/>
    <cellStyle name="Normal 3 3 5 2" xfId="877"/>
    <cellStyle name="Normal 3 3 5 20" xfId="5025"/>
    <cellStyle name="Normal 3 3 5 3" xfId="1122"/>
    <cellStyle name="Normal 3 3 5 4" xfId="1366"/>
    <cellStyle name="Normal 3 3 5 5" xfId="1611"/>
    <cellStyle name="Normal 3 3 5 6" xfId="1856"/>
    <cellStyle name="Normal 3 3 5 7" xfId="2101"/>
    <cellStyle name="Normal 3 3 5 8" xfId="2346"/>
    <cellStyle name="Normal 3 3 5 9" xfId="2591"/>
    <cellStyle name="Normal 3 3 6" xfId="377"/>
    <cellStyle name="Normal 3 3 6 10" xfId="2840"/>
    <cellStyle name="Normal 3 3 6 11" xfId="3085"/>
    <cellStyle name="Normal 3 3 6 12" xfId="3331"/>
    <cellStyle name="Normal 3 3 6 13" xfId="3577"/>
    <cellStyle name="Normal 3 3 6 14" xfId="3821"/>
    <cellStyle name="Normal 3 3 6 15" xfId="4066"/>
    <cellStyle name="Normal 3 3 6 16" xfId="4309"/>
    <cellStyle name="Normal 3 3 6 17" xfId="4548"/>
    <cellStyle name="Normal 3 3 6 18" xfId="4768"/>
    <cellStyle name="Normal 3 3 6 19" xfId="4952"/>
    <cellStyle name="Normal 3 3 6 2" xfId="881"/>
    <cellStyle name="Normal 3 3 6 20" xfId="5026"/>
    <cellStyle name="Normal 3 3 6 3" xfId="1126"/>
    <cellStyle name="Normal 3 3 6 4" xfId="1370"/>
    <cellStyle name="Normal 3 3 6 5" xfId="1615"/>
    <cellStyle name="Normal 3 3 6 6" xfId="1860"/>
    <cellStyle name="Normal 3 3 6 7" xfId="2105"/>
    <cellStyle name="Normal 3 3 6 8" xfId="2350"/>
    <cellStyle name="Normal 3 3 6 9" xfId="2595"/>
    <cellStyle name="Normal 3 3 7" xfId="381"/>
    <cellStyle name="Normal 3 3 7 10" xfId="2844"/>
    <cellStyle name="Normal 3 3 7 11" xfId="3089"/>
    <cellStyle name="Normal 3 3 7 12" xfId="3335"/>
    <cellStyle name="Normal 3 3 7 13" xfId="3581"/>
    <cellStyle name="Normal 3 3 7 14" xfId="3825"/>
    <cellStyle name="Normal 3 3 7 15" xfId="4070"/>
    <cellStyle name="Normal 3 3 7 16" xfId="4313"/>
    <cellStyle name="Normal 3 3 7 17" xfId="4552"/>
    <cellStyle name="Normal 3 3 7 18" xfId="4770"/>
    <cellStyle name="Normal 3 3 7 19" xfId="4955"/>
    <cellStyle name="Normal 3 3 7 2" xfId="885"/>
    <cellStyle name="Normal 3 3 7 20" xfId="5027"/>
    <cellStyle name="Normal 3 3 7 3" xfId="1130"/>
    <cellStyle name="Normal 3 3 7 4" xfId="1374"/>
    <cellStyle name="Normal 3 3 7 5" xfId="1619"/>
    <cellStyle name="Normal 3 3 7 6" xfId="1864"/>
    <cellStyle name="Normal 3 3 7 7" xfId="2109"/>
    <cellStyle name="Normal 3 3 7 8" xfId="2354"/>
    <cellStyle name="Normal 3 3 7 9" xfId="2599"/>
    <cellStyle name="Normal 3 3 8" xfId="385"/>
    <cellStyle name="Normal 3 3 8 10" xfId="2848"/>
    <cellStyle name="Normal 3 3 8 11" xfId="3093"/>
    <cellStyle name="Normal 3 3 8 12" xfId="3339"/>
    <cellStyle name="Normal 3 3 8 13" xfId="3585"/>
    <cellStyle name="Normal 3 3 8 14" xfId="3829"/>
    <cellStyle name="Normal 3 3 8 15" xfId="4074"/>
    <cellStyle name="Normal 3 3 8 16" xfId="4317"/>
    <cellStyle name="Normal 3 3 8 17" xfId="4555"/>
    <cellStyle name="Normal 3 3 8 18" xfId="4773"/>
    <cellStyle name="Normal 3 3 8 19" xfId="4958"/>
    <cellStyle name="Normal 3 3 8 2" xfId="889"/>
    <cellStyle name="Normal 3 3 8 20" xfId="5028"/>
    <cellStyle name="Normal 3 3 8 3" xfId="1134"/>
    <cellStyle name="Normal 3 3 8 4" xfId="1378"/>
    <cellStyle name="Normal 3 3 8 5" xfId="1623"/>
    <cellStyle name="Normal 3 3 8 6" xfId="1868"/>
    <cellStyle name="Normal 3 3 8 7" xfId="2113"/>
    <cellStyle name="Normal 3 3 8 8" xfId="2358"/>
    <cellStyle name="Normal 3 3 8 9" xfId="2603"/>
    <cellStyle name="Normal 3 3 9" xfId="388"/>
    <cellStyle name="Normal 3 3 9 10" xfId="2851"/>
    <cellStyle name="Normal 3 3 9 11" xfId="3096"/>
    <cellStyle name="Normal 3 3 9 12" xfId="3342"/>
    <cellStyle name="Normal 3 3 9 13" xfId="3588"/>
    <cellStyle name="Normal 3 3 9 14" xfId="3832"/>
    <cellStyle name="Normal 3 3 9 15" xfId="4077"/>
    <cellStyle name="Normal 3 3 9 16" xfId="4320"/>
    <cellStyle name="Normal 3 3 9 17" xfId="4558"/>
    <cellStyle name="Normal 3 3 9 18" xfId="4775"/>
    <cellStyle name="Normal 3 3 9 19" xfId="4960"/>
    <cellStyle name="Normal 3 3 9 2" xfId="892"/>
    <cellStyle name="Normal 3 3 9 20" xfId="5029"/>
    <cellStyle name="Normal 3 3 9 3" xfId="1137"/>
    <cellStyle name="Normal 3 3 9 4" xfId="1381"/>
    <cellStyle name="Normal 3 3 9 5" xfId="1626"/>
    <cellStyle name="Normal 3 3 9 6" xfId="1871"/>
    <cellStyle name="Normal 3 3 9 7" xfId="2116"/>
    <cellStyle name="Normal 3 3 9 8" xfId="2361"/>
    <cellStyle name="Normal 3 3 9 9" xfId="2605"/>
    <cellStyle name="Normal 3 30" xfId="236"/>
    <cellStyle name="Normal 3 30 10" xfId="2692"/>
    <cellStyle name="Normal 3 30 11" xfId="2941"/>
    <cellStyle name="Normal 3 30 12" xfId="3186"/>
    <cellStyle name="Normal 3 30 13" xfId="3432"/>
    <cellStyle name="Normal 3 30 14" xfId="3678"/>
    <cellStyle name="Normal 3 30 15" xfId="3921"/>
    <cellStyle name="Normal 3 30 16" xfId="4163"/>
    <cellStyle name="Normal 3 30 17" xfId="4407"/>
    <cellStyle name="Normal 3 30 18" xfId="4643"/>
    <cellStyle name="Normal 3 30 19" xfId="4851"/>
    <cellStyle name="Normal 3 30 2" xfId="740"/>
    <cellStyle name="Normal 3 30 20" xfId="5030"/>
    <cellStyle name="Normal 3 30 3" xfId="983"/>
    <cellStyle name="Normal 3 30 4" xfId="1227"/>
    <cellStyle name="Normal 3 30 5" xfId="1471"/>
    <cellStyle name="Normal 3 30 6" xfId="1716"/>
    <cellStyle name="Normal 3 30 7" xfId="1961"/>
    <cellStyle name="Normal 3 30 8" xfId="2206"/>
    <cellStyle name="Normal 3 30 9" xfId="2451"/>
    <cellStyle name="Normal 3 31" xfId="238"/>
    <cellStyle name="Normal 3 31 10" xfId="2690"/>
    <cellStyle name="Normal 3 31 11" xfId="2939"/>
    <cellStyle name="Normal 3 31 12" xfId="3184"/>
    <cellStyle name="Normal 3 31 13" xfId="3430"/>
    <cellStyle name="Normal 3 31 14" xfId="3676"/>
    <cellStyle name="Normal 3 31 15" xfId="3919"/>
    <cellStyle name="Normal 3 31 16" xfId="4161"/>
    <cellStyle name="Normal 3 31 17" xfId="4405"/>
    <cellStyle name="Normal 3 31 18" xfId="4641"/>
    <cellStyle name="Normal 3 31 19" xfId="4850"/>
    <cellStyle name="Normal 3 31 2" xfId="742"/>
    <cellStyle name="Normal 3 31 20" xfId="5031"/>
    <cellStyle name="Normal 3 31 3" xfId="981"/>
    <cellStyle name="Normal 3 31 4" xfId="1225"/>
    <cellStyle name="Normal 3 31 5" xfId="1469"/>
    <cellStyle name="Normal 3 31 6" xfId="1714"/>
    <cellStyle name="Normal 3 31 7" xfId="1959"/>
    <cellStyle name="Normal 3 31 8" xfId="2204"/>
    <cellStyle name="Normal 3 31 9" xfId="2449"/>
    <cellStyle name="Normal 3 32" xfId="240"/>
    <cellStyle name="Normal 3 32 10" xfId="2688"/>
    <cellStyle name="Normal 3 32 11" xfId="2937"/>
    <cellStyle name="Normal 3 32 12" xfId="3182"/>
    <cellStyle name="Normal 3 32 13" xfId="3428"/>
    <cellStyle name="Normal 3 32 14" xfId="3674"/>
    <cellStyle name="Normal 3 32 15" xfId="3917"/>
    <cellStyle name="Normal 3 32 16" xfId="4159"/>
    <cellStyle name="Normal 3 32 17" xfId="4403"/>
    <cellStyle name="Normal 3 32 18" xfId="4639"/>
    <cellStyle name="Normal 3 32 19" xfId="4848"/>
    <cellStyle name="Normal 3 32 2" xfId="744"/>
    <cellStyle name="Normal 3 32 20" xfId="5032"/>
    <cellStyle name="Normal 3 32 3" xfId="979"/>
    <cellStyle name="Normal 3 32 4" xfId="1223"/>
    <cellStyle name="Normal 3 32 5" xfId="1467"/>
    <cellStyle name="Normal 3 32 6" xfId="1712"/>
    <cellStyle name="Normal 3 32 7" xfId="1957"/>
    <cellStyle name="Normal 3 32 8" xfId="2202"/>
    <cellStyle name="Normal 3 32 9" xfId="2447"/>
    <cellStyle name="Normal 3 33" xfId="242"/>
    <cellStyle name="Normal 3 33 10" xfId="2686"/>
    <cellStyle name="Normal 3 33 11" xfId="2935"/>
    <cellStyle name="Normal 3 33 12" xfId="3180"/>
    <cellStyle name="Normal 3 33 13" xfId="3426"/>
    <cellStyle name="Normal 3 33 14" xfId="3672"/>
    <cellStyle name="Normal 3 33 15" xfId="3915"/>
    <cellStyle name="Normal 3 33 16" xfId="4157"/>
    <cellStyle name="Normal 3 33 17" xfId="4402"/>
    <cellStyle name="Normal 3 33 18" xfId="4638"/>
    <cellStyle name="Normal 3 33 19" xfId="4847"/>
    <cellStyle name="Normal 3 33 2" xfId="746"/>
    <cellStyle name="Normal 3 33 20" xfId="5033"/>
    <cellStyle name="Normal 3 33 3" xfId="977"/>
    <cellStyle name="Normal 3 33 4" xfId="1221"/>
    <cellStyle name="Normal 3 33 5" xfId="1465"/>
    <cellStyle name="Normal 3 33 6" xfId="1710"/>
    <cellStyle name="Normal 3 33 7" xfId="1955"/>
    <cellStyle name="Normal 3 33 8" xfId="2200"/>
    <cellStyle name="Normal 3 33 9" xfId="2445"/>
    <cellStyle name="Normal 3 34" xfId="244"/>
    <cellStyle name="Normal 3 34 10" xfId="2684"/>
    <cellStyle name="Normal 3 34 11" xfId="2933"/>
    <cellStyle name="Normal 3 34 12" xfId="3178"/>
    <cellStyle name="Normal 3 34 13" xfId="3424"/>
    <cellStyle name="Normal 3 34 14" xfId="3670"/>
    <cellStyle name="Normal 3 34 15" xfId="3914"/>
    <cellStyle name="Normal 3 34 16" xfId="4155"/>
    <cellStyle name="Normal 3 34 17" xfId="4400"/>
    <cellStyle name="Normal 3 34 18" xfId="4636"/>
    <cellStyle name="Normal 3 34 19" xfId="4846"/>
    <cellStyle name="Normal 3 34 2" xfId="748"/>
    <cellStyle name="Normal 3 34 20" xfId="5034"/>
    <cellStyle name="Normal 3 34 3" xfId="975"/>
    <cellStyle name="Normal 3 34 4" xfId="1219"/>
    <cellStyle name="Normal 3 34 5" xfId="1463"/>
    <cellStyle name="Normal 3 34 6" xfId="1708"/>
    <cellStyle name="Normal 3 34 7" xfId="1953"/>
    <cellStyle name="Normal 3 34 8" xfId="2198"/>
    <cellStyle name="Normal 3 34 9" xfId="2443"/>
    <cellStyle name="Normal 3 35" xfId="246"/>
    <cellStyle name="Normal 3 35 10" xfId="2682"/>
    <cellStyle name="Normal 3 35 11" xfId="2931"/>
    <cellStyle name="Normal 3 35 12" xfId="3176"/>
    <cellStyle name="Normal 3 35 13" xfId="3422"/>
    <cellStyle name="Normal 3 35 14" xfId="3668"/>
    <cellStyle name="Normal 3 35 15" xfId="3912"/>
    <cellStyle name="Normal 3 35 16" xfId="4153"/>
    <cellStyle name="Normal 3 35 17" xfId="4398"/>
    <cellStyle name="Normal 3 35 18" xfId="4635"/>
    <cellStyle name="Normal 3 35 19" xfId="4844"/>
    <cellStyle name="Normal 3 35 2" xfId="750"/>
    <cellStyle name="Normal 3 35 20" xfId="5035"/>
    <cellStyle name="Normal 3 35 3" xfId="973"/>
    <cellStyle name="Normal 3 35 4" xfId="1217"/>
    <cellStyle name="Normal 3 35 5" xfId="1461"/>
    <cellStyle name="Normal 3 35 6" xfId="1706"/>
    <cellStyle name="Normal 3 35 7" xfId="1951"/>
    <cellStyle name="Normal 3 35 8" xfId="2196"/>
    <cellStyle name="Normal 3 35 9" xfId="2441"/>
    <cellStyle name="Normal 3 36" xfId="249"/>
    <cellStyle name="Normal 3 36 10" xfId="2679"/>
    <cellStyle name="Normal 3 36 11" xfId="2928"/>
    <cellStyle name="Normal 3 36 12" xfId="3173"/>
    <cellStyle name="Normal 3 36 13" xfId="3419"/>
    <cellStyle name="Normal 3 36 14" xfId="3665"/>
    <cellStyle name="Normal 3 36 15" xfId="3909"/>
    <cellStyle name="Normal 3 36 16" xfId="4151"/>
    <cellStyle name="Normal 3 36 17" xfId="4396"/>
    <cellStyle name="Normal 3 36 18" xfId="4633"/>
    <cellStyle name="Normal 3 36 19" xfId="4843"/>
    <cellStyle name="Normal 3 36 2" xfId="753"/>
    <cellStyle name="Normal 3 36 20" xfId="5036"/>
    <cellStyle name="Normal 3 36 3" xfId="970"/>
    <cellStyle name="Normal 3 36 4" xfId="1214"/>
    <cellStyle name="Normal 3 36 5" xfId="1458"/>
    <cellStyle name="Normal 3 36 6" xfId="1703"/>
    <cellStyle name="Normal 3 36 7" xfId="1948"/>
    <cellStyle name="Normal 3 36 8" xfId="2193"/>
    <cellStyle name="Normal 3 36 9" xfId="2438"/>
    <cellStyle name="Normal 3 37" xfId="250"/>
    <cellStyle name="Normal 3 37 10" xfId="2678"/>
    <cellStyle name="Normal 3 37 11" xfId="2927"/>
    <cellStyle name="Normal 3 37 12" xfId="3172"/>
    <cellStyle name="Normal 3 37 13" xfId="3418"/>
    <cellStyle name="Normal 3 37 14" xfId="3664"/>
    <cellStyle name="Normal 3 37 15" xfId="3908"/>
    <cellStyle name="Normal 3 37 16" xfId="4150"/>
    <cellStyle name="Normal 3 37 17" xfId="4395"/>
    <cellStyle name="Normal 3 37 18" xfId="4632"/>
    <cellStyle name="Normal 3 37 19" xfId="4842"/>
    <cellStyle name="Normal 3 37 2" xfId="754"/>
    <cellStyle name="Normal 3 37 20" xfId="5037"/>
    <cellStyle name="Normal 3 37 3" xfId="969"/>
    <cellStyle name="Normal 3 37 4" xfId="1213"/>
    <cellStyle name="Normal 3 37 5" xfId="1457"/>
    <cellStyle name="Normal 3 37 6" xfId="1702"/>
    <cellStyle name="Normal 3 37 7" xfId="1947"/>
    <cellStyle name="Normal 3 37 8" xfId="2192"/>
    <cellStyle name="Normal 3 37 9" xfId="2437"/>
    <cellStyle name="Normal 3 38" xfId="252"/>
    <cellStyle name="Normal 3 38 10" xfId="2676"/>
    <cellStyle name="Normal 3 38 11" xfId="2925"/>
    <cellStyle name="Normal 3 38 12" xfId="3170"/>
    <cellStyle name="Normal 3 38 13" xfId="3416"/>
    <cellStyle name="Normal 3 38 14" xfId="3662"/>
    <cellStyle name="Normal 3 38 15" xfId="3906"/>
    <cellStyle name="Normal 3 38 16" xfId="4148"/>
    <cellStyle name="Normal 3 38 17" xfId="4393"/>
    <cellStyle name="Normal 3 38 18" xfId="4630"/>
    <cellStyle name="Normal 3 38 19" xfId="4840"/>
    <cellStyle name="Normal 3 38 2" xfId="756"/>
    <cellStyle name="Normal 3 38 20" xfId="5038"/>
    <cellStyle name="Normal 3 38 3" xfId="967"/>
    <cellStyle name="Normal 3 38 4" xfId="1211"/>
    <cellStyle name="Normal 3 38 5" xfId="1455"/>
    <cellStyle name="Normal 3 38 6" xfId="1700"/>
    <cellStyle name="Normal 3 38 7" xfId="1945"/>
    <cellStyle name="Normal 3 38 8" xfId="2190"/>
    <cellStyle name="Normal 3 38 9" xfId="2435"/>
    <cellStyle name="Normal 3 39" xfId="255"/>
    <cellStyle name="Normal 3 39 10" xfId="2718"/>
    <cellStyle name="Normal 3 39 11" xfId="2922"/>
    <cellStyle name="Normal 3 39 12" xfId="3167"/>
    <cellStyle name="Normal 3 39 13" xfId="3413"/>
    <cellStyle name="Normal 3 39 14" xfId="3659"/>
    <cellStyle name="Normal 3 39 15" xfId="3903"/>
    <cellStyle name="Normal 3 39 16" xfId="4188"/>
    <cellStyle name="Normal 3 39 17" xfId="4390"/>
    <cellStyle name="Normal 3 39 18" xfId="4628"/>
    <cellStyle name="Normal 3 39 19" xfId="4838"/>
    <cellStyle name="Normal 3 39 2" xfId="759"/>
    <cellStyle name="Normal 3 39 20" xfId="5039"/>
    <cellStyle name="Normal 3 39 3" xfId="964"/>
    <cellStyle name="Normal 3 39 4" xfId="1208"/>
    <cellStyle name="Normal 3 39 5" xfId="1452"/>
    <cellStyle name="Normal 3 39 6" xfId="1697"/>
    <cellStyle name="Normal 3 39 7" xfId="1942"/>
    <cellStyle name="Normal 3 39 8" xfId="2187"/>
    <cellStyle name="Normal 3 39 9" xfId="2432"/>
    <cellStyle name="Normal 3 4" xfId="89"/>
    <cellStyle name="Normal 3 4 10" xfId="1891"/>
    <cellStyle name="Normal 3 4 11" xfId="2136"/>
    <cellStyle name="Normal 3 4 12" xfId="2352"/>
    <cellStyle name="Normal 3 4 13" xfId="2518"/>
    <cellStyle name="Normal 3 4 14" xfId="2871"/>
    <cellStyle name="Normal 3 4 15" xfId="3116"/>
    <cellStyle name="Normal 3 4 16" xfId="3362"/>
    <cellStyle name="Normal 3 4 17" xfId="3608"/>
    <cellStyle name="Normal 3 4 18" xfId="3823"/>
    <cellStyle name="Normal 3 4 19" xfId="3989"/>
    <cellStyle name="Normal 3 4 2" xfId="187"/>
    <cellStyle name="Normal 3 4 2 10" xfId="2486"/>
    <cellStyle name="Normal 3 4 2 11" xfId="2740"/>
    <cellStyle name="Normal 3 4 2 12" xfId="2985"/>
    <cellStyle name="Normal 3 4 2 13" xfId="3231"/>
    <cellStyle name="Normal 3 4 2 14" xfId="3477"/>
    <cellStyle name="Normal 3 4 2 15" xfId="3721"/>
    <cellStyle name="Normal 3 4 2 16" xfId="3957"/>
    <cellStyle name="Normal 3 4 2 17" xfId="4210"/>
    <cellStyle name="Normal 3 4 2 18" xfId="4451"/>
    <cellStyle name="Normal 3 4 2 19" xfId="4684"/>
    <cellStyle name="Normal 3 4 2 2" xfId="691"/>
    <cellStyle name="Normal 3 4 2 20" xfId="5041"/>
    <cellStyle name="Normal 3 4 2 3" xfId="784"/>
    <cellStyle name="Normal 3 4 2 4" xfId="1026"/>
    <cellStyle name="Normal 3 4 2 5" xfId="1270"/>
    <cellStyle name="Normal 3 4 2 6" xfId="1515"/>
    <cellStyle name="Normal 3 4 2 7" xfId="1760"/>
    <cellStyle name="Normal 3 4 2 8" xfId="2005"/>
    <cellStyle name="Normal 3 4 2 9" xfId="2250"/>
    <cellStyle name="Normal 3 4 20" xfId="4339"/>
    <cellStyle name="Normal 3 4 21" xfId="4577"/>
    <cellStyle name="Normal 3 4 22" xfId="5040"/>
    <cellStyle name="Normal 3 4 3" xfId="186"/>
    <cellStyle name="Normal 3 4 3 10" xfId="2489"/>
    <cellStyle name="Normal 3 4 3 11" xfId="2743"/>
    <cellStyle name="Normal 3 4 3 12" xfId="2988"/>
    <cellStyle name="Normal 3 4 3 13" xfId="3234"/>
    <cellStyle name="Normal 3 4 3 14" xfId="3480"/>
    <cellStyle name="Normal 3 4 3 15" xfId="3724"/>
    <cellStyle name="Normal 3 4 3 16" xfId="3960"/>
    <cellStyle name="Normal 3 4 3 17" xfId="4213"/>
    <cellStyle name="Normal 3 4 3 18" xfId="4454"/>
    <cellStyle name="Normal 3 4 3 19" xfId="4687"/>
    <cellStyle name="Normal 3 4 3 2" xfId="690"/>
    <cellStyle name="Normal 3 4 3 20" xfId="5042"/>
    <cellStyle name="Normal 3 4 3 3" xfId="787"/>
    <cellStyle name="Normal 3 4 3 4" xfId="1029"/>
    <cellStyle name="Normal 3 4 3 5" xfId="1273"/>
    <cellStyle name="Normal 3 4 3 6" xfId="1518"/>
    <cellStyle name="Normal 3 4 3 7" xfId="1763"/>
    <cellStyle name="Normal 3 4 3 8" xfId="2008"/>
    <cellStyle name="Normal 3 4 3 9" xfId="2253"/>
    <cellStyle name="Normal 3 4 4" xfId="593"/>
    <cellStyle name="Normal 3 4 5" xfId="576"/>
    <cellStyle name="Normal 3 4 6" xfId="879"/>
    <cellStyle name="Normal 3 4 7" xfId="1052"/>
    <cellStyle name="Normal 3 4 8" xfId="1401"/>
    <cellStyle name="Normal 3 4 9" xfId="1646"/>
    <cellStyle name="Normal 3 40" xfId="257"/>
    <cellStyle name="Normal 3 40 10" xfId="2720"/>
    <cellStyle name="Normal 3 40 11" xfId="2920"/>
    <cellStyle name="Normal 3 40 12" xfId="3165"/>
    <cellStyle name="Normal 3 40 13" xfId="3411"/>
    <cellStyle name="Normal 3 40 14" xfId="3657"/>
    <cellStyle name="Normal 3 40 15" xfId="3901"/>
    <cellStyle name="Normal 3 40 16" xfId="4190"/>
    <cellStyle name="Normal 3 40 17" xfId="4388"/>
    <cellStyle name="Normal 3 40 18" xfId="4626"/>
    <cellStyle name="Normal 3 40 19" xfId="4836"/>
    <cellStyle name="Normal 3 40 2" xfId="761"/>
    <cellStyle name="Normal 3 40 20" xfId="5043"/>
    <cellStyle name="Normal 3 40 3" xfId="962"/>
    <cellStyle name="Normal 3 40 4" xfId="1206"/>
    <cellStyle name="Normal 3 40 5" xfId="1450"/>
    <cellStyle name="Normal 3 40 6" xfId="1695"/>
    <cellStyle name="Normal 3 40 7" xfId="1940"/>
    <cellStyle name="Normal 3 40 8" xfId="2185"/>
    <cellStyle name="Normal 3 40 9" xfId="2430"/>
    <cellStyle name="Normal 3 41" xfId="260"/>
    <cellStyle name="Normal 3 41 10" xfId="2723"/>
    <cellStyle name="Normal 3 41 11" xfId="2968"/>
    <cellStyle name="Normal 3 41 12" xfId="3214"/>
    <cellStyle name="Normal 3 41 13" xfId="3460"/>
    <cellStyle name="Normal 3 41 14" xfId="3704"/>
    <cellStyle name="Normal 3 41 15" xfId="3949"/>
    <cellStyle name="Normal 3 41 16" xfId="4193"/>
    <cellStyle name="Normal 3 41 17" xfId="4434"/>
    <cellStyle name="Normal 3 41 18" xfId="4668"/>
    <cellStyle name="Normal 3 41 19" xfId="4873"/>
    <cellStyle name="Normal 3 41 2" xfId="764"/>
    <cellStyle name="Normal 3 41 20" xfId="5044"/>
    <cellStyle name="Normal 3 41 3" xfId="1009"/>
    <cellStyle name="Normal 3 41 4" xfId="1253"/>
    <cellStyle name="Normal 3 41 5" xfId="1498"/>
    <cellStyle name="Normal 3 41 6" xfId="1743"/>
    <cellStyle name="Normal 3 41 7" xfId="1988"/>
    <cellStyle name="Normal 3 41 8" xfId="2233"/>
    <cellStyle name="Normal 3 41 9" xfId="2478"/>
    <cellStyle name="Normal 3 42" xfId="263"/>
    <cellStyle name="Normal 3 42 10" xfId="2726"/>
    <cellStyle name="Normal 3 42 11" xfId="2971"/>
    <cellStyle name="Normal 3 42 12" xfId="3217"/>
    <cellStyle name="Normal 3 42 13" xfId="3463"/>
    <cellStyle name="Normal 3 42 14" xfId="3707"/>
    <cellStyle name="Normal 3 42 15" xfId="3952"/>
    <cellStyle name="Normal 3 42 16" xfId="4196"/>
    <cellStyle name="Normal 3 42 17" xfId="4437"/>
    <cellStyle name="Normal 3 42 18" xfId="4671"/>
    <cellStyle name="Normal 3 42 19" xfId="4875"/>
    <cellStyle name="Normal 3 42 2" xfId="767"/>
    <cellStyle name="Normal 3 42 20" xfId="5045"/>
    <cellStyle name="Normal 3 42 3" xfId="1012"/>
    <cellStyle name="Normal 3 42 4" xfId="1256"/>
    <cellStyle name="Normal 3 42 5" xfId="1501"/>
    <cellStyle name="Normal 3 42 6" xfId="1746"/>
    <cellStyle name="Normal 3 42 7" xfId="1991"/>
    <cellStyle name="Normal 3 42 8" xfId="2236"/>
    <cellStyle name="Normal 3 42 9" xfId="2481"/>
    <cellStyle name="Normal 3 43" xfId="266"/>
    <cellStyle name="Normal 3 43 10" xfId="2729"/>
    <cellStyle name="Normal 3 43 11" xfId="2974"/>
    <cellStyle name="Normal 3 43 12" xfId="3220"/>
    <cellStyle name="Normal 3 43 13" xfId="3466"/>
    <cellStyle name="Normal 3 43 14" xfId="3710"/>
    <cellStyle name="Normal 3 43 15" xfId="3955"/>
    <cellStyle name="Normal 3 43 16" xfId="4199"/>
    <cellStyle name="Normal 3 43 17" xfId="4440"/>
    <cellStyle name="Normal 3 43 18" xfId="4674"/>
    <cellStyle name="Normal 3 43 19" xfId="4877"/>
    <cellStyle name="Normal 3 43 2" xfId="770"/>
    <cellStyle name="Normal 3 43 20" xfId="5046"/>
    <cellStyle name="Normal 3 43 3" xfId="1015"/>
    <cellStyle name="Normal 3 43 4" xfId="1259"/>
    <cellStyle name="Normal 3 43 5" xfId="1504"/>
    <cellStyle name="Normal 3 43 6" xfId="1749"/>
    <cellStyle name="Normal 3 43 7" xfId="1994"/>
    <cellStyle name="Normal 3 43 8" xfId="2239"/>
    <cellStyle name="Normal 3 43 9" xfId="2484"/>
    <cellStyle name="Normal 3 44" xfId="269"/>
    <cellStyle name="Normal 3 44 10" xfId="2732"/>
    <cellStyle name="Normal 3 44 11" xfId="2977"/>
    <cellStyle name="Normal 3 44 12" xfId="3223"/>
    <cellStyle name="Normal 3 44 13" xfId="3469"/>
    <cellStyle name="Normal 3 44 14" xfId="3713"/>
    <cellStyle name="Normal 3 44 15" xfId="3958"/>
    <cellStyle name="Normal 3 44 16" xfId="4202"/>
    <cellStyle name="Normal 3 44 17" xfId="4443"/>
    <cellStyle name="Normal 3 44 18" xfId="4677"/>
    <cellStyle name="Normal 3 44 19" xfId="4879"/>
    <cellStyle name="Normal 3 44 2" xfId="773"/>
    <cellStyle name="Normal 3 44 20" xfId="5047"/>
    <cellStyle name="Normal 3 44 3" xfId="1018"/>
    <cellStyle name="Normal 3 44 4" xfId="1262"/>
    <cellStyle name="Normal 3 44 5" xfId="1507"/>
    <cellStyle name="Normal 3 44 6" xfId="1752"/>
    <cellStyle name="Normal 3 44 7" xfId="1997"/>
    <cellStyle name="Normal 3 44 8" xfId="2242"/>
    <cellStyle name="Normal 3 44 9" xfId="2487"/>
    <cellStyle name="Normal 3 45" xfId="272"/>
    <cellStyle name="Normal 3 45 10" xfId="2735"/>
    <cellStyle name="Normal 3 45 11" xfId="2980"/>
    <cellStyle name="Normal 3 45 12" xfId="3226"/>
    <cellStyle name="Normal 3 45 13" xfId="3472"/>
    <cellStyle name="Normal 3 45 14" xfId="3716"/>
    <cellStyle name="Normal 3 45 15" xfId="3961"/>
    <cellStyle name="Normal 3 45 16" xfId="4205"/>
    <cellStyle name="Normal 3 45 17" xfId="4446"/>
    <cellStyle name="Normal 3 45 18" xfId="4680"/>
    <cellStyle name="Normal 3 45 19" xfId="4881"/>
    <cellStyle name="Normal 3 45 2" xfId="776"/>
    <cellStyle name="Normal 3 45 20" xfId="5048"/>
    <cellStyle name="Normal 3 45 3" xfId="1021"/>
    <cellStyle name="Normal 3 45 4" xfId="1265"/>
    <cellStyle name="Normal 3 45 5" xfId="1510"/>
    <cellStyle name="Normal 3 45 6" xfId="1755"/>
    <cellStyle name="Normal 3 45 7" xfId="2000"/>
    <cellStyle name="Normal 3 45 8" xfId="2245"/>
    <cellStyle name="Normal 3 45 9" xfId="2490"/>
    <cellStyle name="Normal 3 46" xfId="275"/>
    <cellStyle name="Normal 3 46 10" xfId="2738"/>
    <cellStyle name="Normal 3 46 11" xfId="2983"/>
    <cellStyle name="Normal 3 46 12" xfId="3229"/>
    <cellStyle name="Normal 3 46 13" xfId="3475"/>
    <cellStyle name="Normal 3 46 14" xfId="3719"/>
    <cellStyle name="Normal 3 46 15" xfId="3964"/>
    <cellStyle name="Normal 3 46 16" xfId="4208"/>
    <cellStyle name="Normal 3 46 17" xfId="4449"/>
    <cellStyle name="Normal 3 46 18" xfId="4683"/>
    <cellStyle name="Normal 3 46 19" xfId="4883"/>
    <cellStyle name="Normal 3 46 2" xfId="779"/>
    <cellStyle name="Normal 3 46 20" xfId="5049"/>
    <cellStyle name="Normal 3 46 3" xfId="1024"/>
    <cellStyle name="Normal 3 46 4" xfId="1268"/>
    <cellStyle name="Normal 3 46 5" xfId="1513"/>
    <cellStyle name="Normal 3 46 6" xfId="1758"/>
    <cellStyle name="Normal 3 46 7" xfId="2003"/>
    <cellStyle name="Normal 3 46 8" xfId="2248"/>
    <cellStyle name="Normal 3 46 9" xfId="2493"/>
    <cellStyle name="Normal 3 47" xfId="278"/>
    <cellStyle name="Normal 3 47 10" xfId="2741"/>
    <cellStyle name="Normal 3 47 11" xfId="2986"/>
    <cellStyle name="Normal 3 47 12" xfId="3232"/>
    <cellStyle name="Normal 3 47 13" xfId="3478"/>
    <cellStyle name="Normal 3 47 14" xfId="3722"/>
    <cellStyle name="Normal 3 47 15" xfId="3967"/>
    <cellStyle name="Normal 3 47 16" xfId="4211"/>
    <cellStyle name="Normal 3 47 17" xfId="4452"/>
    <cellStyle name="Normal 3 47 18" xfId="4685"/>
    <cellStyle name="Normal 3 47 19" xfId="4885"/>
    <cellStyle name="Normal 3 47 2" xfId="782"/>
    <cellStyle name="Normal 3 47 20" xfId="5050"/>
    <cellStyle name="Normal 3 47 3" xfId="1027"/>
    <cellStyle name="Normal 3 47 4" xfId="1271"/>
    <cellStyle name="Normal 3 47 5" xfId="1516"/>
    <cellStyle name="Normal 3 47 6" xfId="1761"/>
    <cellStyle name="Normal 3 47 7" xfId="2006"/>
    <cellStyle name="Normal 3 47 8" xfId="2251"/>
    <cellStyle name="Normal 3 47 9" xfId="2496"/>
    <cellStyle name="Normal 3 48" xfId="281"/>
    <cellStyle name="Normal 3 48 10" xfId="2744"/>
    <cellStyle name="Normal 3 48 11" xfId="2989"/>
    <cellStyle name="Normal 3 48 12" xfId="3235"/>
    <cellStyle name="Normal 3 48 13" xfId="3481"/>
    <cellStyle name="Normal 3 48 14" xfId="3725"/>
    <cellStyle name="Normal 3 48 15" xfId="3970"/>
    <cellStyle name="Normal 3 48 16" xfId="4214"/>
    <cellStyle name="Normal 3 48 17" xfId="4455"/>
    <cellStyle name="Normal 3 48 18" xfId="4688"/>
    <cellStyle name="Normal 3 48 19" xfId="4887"/>
    <cellStyle name="Normal 3 48 2" xfId="785"/>
    <cellStyle name="Normal 3 48 20" xfId="5051"/>
    <cellStyle name="Normal 3 48 3" xfId="1030"/>
    <cellStyle name="Normal 3 48 4" xfId="1274"/>
    <cellStyle name="Normal 3 48 5" xfId="1519"/>
    <cellStyle name="Normal 3 48 6" xfId="1764"/>
    <cellStyle name="Normal 3 48 7" xfId="2009"/>
    <cellStyle name="Normal 3 48 8" xfId="2254"/>
    <cellStyle name="Normal 3 48 9" xfId="2499"/>
    <cellStyle name="Normal 3 49" xfId="284"/>
    <cellStyle name="Normal 3 49 10" xfId="2747"/>
    <cellStyle name="Normal 3 49 11" xfId="2992"/>
    <cellStyle name="Normal 3 49 12" xfId="3238"/>
    <cellStyle name="Normal 3 49 13" xfId="3484"/>
    <cellStyle name="Normal 3 49 14" xfId="3728"/>
    <cellStyle name="Normal 3 49 15" xfId="3973"/>
    <cellStyle name="Normal 3 49 16" xfId="4217"/>
    <cellStyle name="Normal 3 49 17" xfId="4458"/>
    <cellStyle name="Normal 3 49 18" xfId="4691"/>
    <cellStyle name="Normal 3 49 19" xfId="4889"/>
    <cellStyle name="Normal 3 49 2" xfId="788"/>
    <cellStyle name="Normal 3 49 20" xfId="5052"/>
    <cellStyle name="Normal 3 49 3" xfId="1033"/>
    <cellStyle name="Normal 3 49 4" xfId="1277"/>
    <cellStyle name="Normal 3 49 5" xfId="1522"/>
    <cellStyle name="Normal 3 49 6" xfId="1767"/>
    <cellStyle name="Normal 3 49 7" xfId="2012"/>
    <cellStyle name="Normal 3 49 8" xfId="2257"/>
    <cellStyle name="Normal 3 49 9" xfId="2502"/>
    <cellStyle name="Normal 3 5" xfId="90"/>
    <cellStyle name="Normal 3 5 10" xfId="1858"/>
    <cellStyle name="Normal 3 5 11" xfId="2103"/>
    <cellStyle name="Normal 3 5 12" xfId="2670"/>
    <cellStyle name="Normal 3 5 13" xfId="2624"/>
    <cellStyle name="Normal 3 5 14" xfId="2838"/>
    <cellStyle name="Normal 3 5 15" xfId="3083"/>
    <cellStyle name="Normal 3 5 16" xfId="3329"/>
    <cellStyle name="Normal 3 5 17" xfId="3575"/>
    <cellStyle name="Normal 3 5 18" xfId="4142"/>
    <cellStyle name="Normal 3 5 19" xfId="4096"/>
    <cellStyle name="Normal 3 5 2" xfId="190"/>
    <cellStyle name="Normal 3 5 2 10" xfId="2651"/>
    <cellStyle name="Normal 3 5 2 11" xfId="2731"/>
    <cellStyle name="Normal 3 5 2 12" xfId="2976"/>
    <cellStyle name="Normal 3 5 2 13" xfId="3222"/>
    <cellStyle name="Normal 3 5 2 14" xfId="3468"/>
    <cellStyle name="Normal 3 5 2 15" xfId="3712"/>
    <cellStyle name="Normal 3 5 2 16" xfId="4123"/>
    <cellStyle name="Normal 3 5 2 17" xfId="4201"/>
    <cellStyle name="Normal 3 5 2 18" xfId="4442"/>
    <cellStyle name="Normal 3 5 2 19" xfId="4676"/>
    <cellStyle name="Normal 3 5 2 2" xfId="694"/>
    <cellStyle name="Normal 3 5 2 20" xfId="5054"/>
    <cellStyle name="Normal 3 5 2 3" xfId="775"/>
    <cellStyle name="Normal 3 5 2 4" xfId="1017"/>
    <cellStyle name="Normal 3 5 2 5" xfId="1261"/>
    <cellStyle name="Normal 3 5 2 6" xfId="1506"/>
    <cellStyle name="Normal 3 5 2 7" xfId="1751"/>
    <cellStyle name="Normal 3 5 2 8" xfId="1996"/>
    <cellStyle name="Normal 3 5 2 9" xfId="2241"/>
    <cellStyle name="Normal 3 5 20" xfId="4307"/>
    <cellStyle name="Normal 3 5 21" xfId="4546"/>
    <cellStyle name="Normal 3 5 22" xfId="5053"/>
    <cellStyle name="Normal 3 5 3" xfId="180"/>
    <cellStyle name="Normal 3 5 3 10" xfId="2507"/>
    <cellStyle name="Normal 3 5 3 11" xfId="2758"/>
    <cellStyle name="Normal 3 5 3 12" xfId="3003"/>
    <cellStyle name="Normal 3 5 3 13" xfId="3249"/>
    <cellStyle name="Normal 3 5 3 14" xfId="3495"/>
    <cellStyle name="Normal 3 5 3 15" xfId="3739"/>
    <cellStyle name="Normal 3 5 3 16" xfId="3978"/>
    <cellStyle name="Normal 3 5 3 17" xfId="4228"/>
    <cellStyle name="Normal 3 5 3 18" xfId="4468"/>
    <cellStyle name="Normal 3 5 3 19" xfId="4700"/>
    <cellStyle name="Normal 3 5 3 2" xfId="684"/>
    <cellStyle name="Normal 3 5 3 20" xfId="5055"/>
    <cellStyle name="Normal 3 5 3 3" xfId="802"/>
    <cellStyle name="Normal 3 5 3 4" xfId="1044"/>
    <cellStyle name="Normal 3 5 3 5" xfId="1288"/>
    <cellStyle name="Normal 3 5 3 6" xfId="1533"/>
    <cellStyle name="Normal 3 5 3 7" xfId="1778"/>
    <cellStyle name="Normal 3 5 3 8" xfId="2023"/>
    <cellStyle name="Normal 3 5 3 9" xfId="2268"/>
    <cellStyle name="Normal 3 5 4" xfId="594"/>
    <cellStyle name="Normal 3 5 5" xfId="575"/>
    <cellStyle name="Normal 3 5 6" xfId="928"/>
    <cellStyle name="Normal 3 5 7" xfId="1157"/>
    <cellStyle name="Normal 3 5 8" xfId="1368"/>
    <cellStyle name="Normal 3 5 9" xfId="1613"/>
    <cellStyle name="Normal 3 50" xfId="287"/>
    <cellStyle name="Normal 3 50 10" xfId="2750"/>
    <cellStyle name="Normal 3 50 11" xfId="2995"/>
    <cellStyle name="Normal 3 50 12" xfId="3241"/>
    <cellStyle name="Normal 3 50 13" xfId="3487"/>
    <cellStyle name="Normal 3 50 14" xfId="3731"/>
    <cellStyle name="Normal 3 50 15" xfId="3976"/>
    <cellStyle name="Normal 3 50 16" xfId="4220"/>
    <cellStyle name="Normal 3 50 17" xfId="4460"/>
    <cellStyle name="Normal 3 50 18" xfId="4692"/>
    <cellStyle name="Normal 3 50 19" xfId="4891"/>
    <cellStyle name="Normal 3 50 2" xfId="791"/>
    <cellStyle name="Normal 3 50 20" xfId="5056"/>
    <cellStyle name="Normal 3 50 3" xfId="1036"/>
    <cellStyle name="Normal 3 50 4" xfId="1280"/>
    <cellStyle name="Normal 3 50 5" xfId="1525"/>
    <cellStyle name="Normal 3 50 6" xfId="1770"/>
    <cellStyle name="Normal 3 50 7" xfId="2015"/>
    <cellStyle name="Normal 3 50 8" xfId="2260"/>
    <cellStyle name="Normal 3 50 9" xfId="2505"/>
    <cellStyle name="Normal 3 51" xfId="290"/>
    <cellStyle name="Normal 3 51 10" xfId="2753"/>
    <cellStyle name="Normal 3 51 11" xfId="2998"/>
    <cellStyle name="Normal 3 51 12" xfId="3244"/>
    <cellStyle name="Normal 3 51 13" xfId="3490"/>
    <cellStyle name="Normal 3 51 14" xfId="3734"/>
    <cellStyle name="Normal 3 51 15" xfId="3979"/>
    <cellStyle name="Normal 3 51 16" xfId="4223"/>
    <cellStyle name="Normal 3 51 17" xfId="4463"/>
    <cellStyle name="Normal 3 51 18" xfId="4695"/>
    <cellStyle name="Normal 3 51 19" xfId="4893"/>
    <cellStyle name="Normal 3 51 2" xfId="794"/>
    <cellStyle name="Normal 3 51 20" xfId="5057"/>
    <cellStyle name="Normal 3 51 3" xfId="1039"/>
    <cellStyle name="Normal 3 51 4" xfId="1283"/>
    <cellStyle name="Normal 3 51 5" xfId="1528"/>
    <cellStyle name="Normal 3 51 6" xfId="1773"/>
    <cellStyle name="Normal 3 51 7" xfId="2018"/>
    <cellStyle name="Normal 3 51 8" xfId="2263"/>
    <cellStyle name="Normal 3 51 9" xfId="2508"/>
    <cellStyle name="Normal 3 52" xfId="293"/>
    <cellStyle name="Normal 3 52 10" xfId="2756"/>
    <cellStyle name="Normal 3 52 11" xfId="3001"/>
    <cellStyle name="Normal 3 52 12" xfId="3247"/>
    <cellStyle name="Normal 3 52 13" xfId="3493"/>
    <cellStyle name="Normal 3 52 14" xfId="3737"/>
    <cellStyle name="Normal 3 52 15" xfId="3982"/>
    <cellStyle name="Normal 3 52 16" xfId="4226"/>
    <cellStyle name="Normal 3 52 17" xfId="4466"/>
    <cellStyle name="Normal 3 52 18" xfId="4698"/>
    <cellStyle name="Normal 3 52 19" xfId="4894"/>
    <cellStyle name="Normal 3 52 2" xfId="797"/>
    <cellStyle name="Normal 3 52 20" xfId="5058"/>
    <cellStyle name="Normal 3 52 3" xfId="1042"/>
    <cellStyle name="Normal 3 52 4" xfId="1286"/>
    <cellStyle name="Normal 3 52 5" xfId="1531"/>
    <cellStyle name="Normal 3 52 6" xfId="1776"/>
    <cellStyle name="Normal 3 52 7" xfId="2021"/>
    <cellStyle name="Normal 3 52 8" xfId="2266"/>
    <cellStyle name="Normal 3 52 9" xfId="2511"/>
    <cellStyle name="Normal 3 53" xfId="296"/>
    <cellStyle name="Normal 3 53 10" xfId="2759"/>
    <cellStyle name="Normal 3 53 11" xfId="3004"/>
    <cellStyle name="Normal 3 53 12" xfId="3250"/>
    <cellStyle name="Normal 3 53 13" xfId="3496"/>
    <cellStyle name="Normal 3 53 14" xfId="3740"/>
    <cellStyle name="Normal 3 53 15" xfId="3985"/>
    <cellStyle name="Normal 3 53 16" xfId="4229"/>
    <cellStyle name="Normal 3 53 17" xfId="4469"/>
    <cellStyle name="Normal 3 53 18" xfId="4701"/>
    <cellStyle name="Normal 3 53 19" xfId="4896"/>
    <cellStyle name="Normal 3 53 2" xfId="800"/>
    <cellStyle name="Normal 3 53 20" xfId="5059"/>
    <cellStyle name="Normal 3 53 3" xfId="1045"/>
    <cellStyle name="Normal 3 53 4" xfId="1289"/>
    <cellStyle name="Normal 3 53 5" xfId="1534"/>
    <cellStyle name="Normal 3 53 6" xfId="1779"/>
    <cellStyle name="Normal 3 53 7" xfId="2024"/>
    <cellStyle name="Normal 3 53 8" xfId="2269"/>
    <cellStyle name="Normal 3 53 9" xfId="2514"/>
    <cellStyle name="Normal 3 54" xfId="299"/>
    <cellStyle name="Normal 3 54 10" xfId="2762"/>
    <cellStyle name="Normal 3 54 11" xfId="3007"/>
    <cellStyle name="Normal 3 54 12" xfId="3253"/>
    <cellStyle name="Normal 3 54 13" xfId="3499"/>
    <cellStyle name="Normal 3 54 14" xfId="3743"/>
    <cellStyle name="Normal 3 54 15" xfId="3988"/>
    <cellStyle name="Normal 3 54 16" xfId="4232"/>
    <cellStyle name="Normal 3 54 17" xfId="4472"/>
    <cellStyle name="Normal 3 54 18" xfId="4704"/>
    <cellStyle name="Normal 3 54 19" xfId="4898"/>
    <cellStyle name="Normal 3 54 2" xfId="803"/>
    <cellStyle name="Normal 3 54 20" xfId="5060"/>
    <cellStyle name="Normal 3 54 3" xfId="1048"/>
    <cellStyle name="Normal 3 54 4" xfId="1292"/>
    <cellStyle name="Normal 3 54 5" xfId="1537"/>
    <cellStyle name="Normal 3 54 6" xfId="1782"/>
    <cellStyle name="Normal 3 54 7" xfId="2027"/>
    <cellStyle name="Normal 3 54 8" xfId="2272"/>
    <cellStyle name="Normal 3 54 9" xfId="2517"/>
    <cellStyle name="Normal 3 55" xfId="302"/>
    <cellStyle name="Normal 3 55 10" xfId="2765"/>
    <cellStyle name="Normal 3 55 11" xfId="3010"/>
    <cellStyle name="Normal 3 55 12" xfId="3256"/>
    <cellStyle name="Normal 3 55 13" xfId="3502"/>
    <cellStyle name="Normal 3 55 14" xfId="3746"/>
    <cellStyle name="Normal 3 55 15" xfId="3991"/>
    <cellStyle name="Normal 3 55 16" xfId="4234"/>
    <cellStyle name="Normal 3 55 17" xfId="4475"/>
    <cellStyle name="Normal 3 55 18" xfId="4706"/>
    <cellStyle name="Normal 3 55 19" xfId="4900"/>
    <cellStyle name="Normal 3 55 2" xfId="806"/>
    <cellStyle name="Normal 3 55 20" xfId="5061"/>
    <cellStyle name="Normal 3 55 3" xfId="1051"/>
    <cellStyle name="Normal 3 55 4" xfId="1295"/>
    <cellStyle name="Normal 3 55 5" xfId="1540"/>
    <cellStyle name="Normal 3 55 6" xfId="1785"/>
    <cellStyle name="Normal 3 55 7" xfId="2030"/>
    <cellStyle name="Normal 3 55 8" xfId="2275"/>
    <cellStyle name="Normal 3 55 9" xfId="2520"/>
    <cellStyle name="Normal 3 56" xfId="305"/>
    <cellStyle name="Normal 3 56 10" xfId="2768"/>
    <cellStyle name="Normal 3 56 11" xfId="3013"/>
    <cellStyle name="Normal 3 56 12" xfId="3259"/>
    <cellStyle name="Normal 3 56 13" xfId="3505"/>
    <cellStyle name="Normal 3 56 14" xfId="3749"/>
    <cellStyle name="Normal 3 56 15" xfId="3994"/>
    <cellStyle name="Normal 3 56 16" xfId="4237"/>
    <cellStyle name="Normal 3 56 17" xfId="4478"/>
    <cellStyle name="Normal 3 56 18" xfId="4707"/>
    <cellStyle name="Normal 3 56 19" xfId="4902"/>
    <cellStyle name="Normal 3 56 2" xfId="809"/>
    <cellStyle name="Normal 3 56 20" xfId="5062"/>
    <cellStyle name="Normal 3 56 3" xfId="1054"/>
    <cellStyle name="Normal 3 56 4" xfId="1298"/>
    <cellStyle name="Normal 3 56 5" xfId="1543"/>
    <cellStyle name="Normal 3 56 6" xfId="1788"/>
    <cellStyle name="Normal 3 56 7" xfId="2033"/>
    <cellStyle name="Normal 3 56 8" xfId="2278"/>
    <cellStyle name="Normal 3 56 9" xfId="2523"/>
    <cellStyle name="Normal 3 57" xfId="307"/>
    <cellStyle name="Normal 3 57 10" xfId="2770"/>
    <cellStyle name="Normal 3 57 11" xfId="3015"/>
    <cellStyle name="Normal 3 57 12" xfId="3261"/>
    <cellStyle name="Normal 3 57 13" xfId="3507"/>
    <cellStyle name="Normal 3 57 14" xfId="3751"/>
    <cellStyle name="Normal 3 57 15" xfId="3996"/>
    <cellStyle name="Normal 3 57 16" xfId="4239"/>
    <cellStyle name="Normal 3 57 17" xfId="4479"/>
    <cellStyle name="Normal 3 57 18" xfId="4708"/>
    <cellStyle name="Normal 3 57 19" xfId="4904"/>
    <cellStyle name="Normal 3 57 2" xfId="811"/>
    <cellStyle name="Normal 3 57 20" xfId="5063"/>
    <cellStyle name="Normal 3 57 3" xfId="1056"/>
    <cellStyle name="Normal 3 57 4" xfId="1300"/>
    <cellStyle name="Normal 3 57 5" xfId="1545"/>
    <cellStyle name="Normal 3 57 6" xfId="1790"/>
    <cellStyle name="Normal 3 57 7" xfId="2035"/>
    <cellStyle name="Normal 3 57 8" xfId="2280"/>
    <cellStyle name="Normal 3 57 9" xfId="2525"/>
    <cellStyle name="Normal 3 58" xfId="309"/>
    <cellStyle name="Normal 3 58 10" xfId="2772"/>
    <cellStyle name="Normal 3 58 11" xfId="3017"/>
    <cellStyle name="Normal 3 58 12" xfId="3263"/>
    <cellStyle name="Normal 3 58 13" xfId="3509"/>
    <cellStyle name="Normal 3 58 14" xfId="3753"/>
    <cellStyle name="Normal 3 58 15" xfId="3998"/>
    <cellStyle name="Normal 3 58 16" xfId="4241"/>
    <cellStyle name="Normal 3 58 17" xfId="4481"/>
    <cellStyle name="Normal 3 58 18" xfId="4710"/>
    <cellStyle name="Normal 3 58 19" xfId="4906"/>
    <cellStyle name="Normal 3 58 2" xfId="813"/>
    <cellStyle name="Normal 3 58 20" xfId="5064"/>
    <cellStyle name="Normal 3 58 3" xfId="1058"/>
    <cellStyle name="Normal 3 58 4" xfId="1302"/>
    <cellStyle name="Normal 3 58 5" xfId="1547"/>
    <cellStyle name="Normal 3 58 6" xfId="1792"/>
    <cellStyle name="Normal 3 58 7" xfId="2037"/>
    <cellStyle name="Normal 3 58 8" xfId="2282"/>
    <cellStyle name="Normal 3 58 9" xfId="2527"/>
    <cellStyle name="Normal 3 59" xfId="312"/>
    <cellStyle name="Normal 3 59 10" xfId="2775"/>
    <cellStyle name="Normal 3 59 11" xfId="3020"/>
    <cellStyle name="Normal 3 59 12" xfId="3266"/>
    <cellStyle name="Normal 3 59 13" xfId="3512"/>
    <cellStyle name="Normal 3 59 14" xfId="3756"/>
    <cellStyle name="Normal 3 59 15" xfId="4001"/>
    <cellStyle name="Normal 3 59 16" xfId="4244"/>
    <cellStyle name="Normal 3 59 17" xfId="4484"/>
    <cellStyle name="Normal 3 59 18" xfId="4711"/>
    <cellStyle name="Normal 3 59 19" xfId="4908"/>
    <cellStyle name="Normal 3 59 2" xfId="816"/>
    <cellStyle name="Normal 3 59 20" xfId="5065"/>
    <cellStyle name="Normal 3 59 3" xfId="1061"/>
    <cellStyle name="Normal 3 59 4" xfId="1305"/>
    <cellStyle name="Normal 3 59 5" xfId="1550"/>
    <cellStyle name="Normal 3 59 6" xfId="1795"/>
    <cellStyle name="Normal 3 59 7" xfId="2040"/>
    <cellStyle name="Normal 3 59 8" xfId="2285"/>
    <cellStyle name="Normal 3 59 9" xfId="2530"/>
    <cellStyle name="Normal 3 6" xfId="183"/>
    <cellStyle name="Normal 3 6 10" xfId="2498"/>
    <cellStyle name="Normal 3 6 11" xfId="2752"/>
    <cellStyle name="Normal 3 6 12" xfId="2997"/>
    <cellStyle name="Normal 3 6 13" xfId="3243"/>
    <cellStyle name="Normal 3 6 14" xfId="3489"/>
    <cellStyle name="Normal 3 6 15" xfId="3733"/>
    <cellStyle name="Normal 3 6 16" xfId="3969"/>
    <cellStyle name="Normal 3 6 17" xfId="4222"/>
    <cellStyle name="Normal 3 6 18" xfId="4462"/>
    <cellStyle name="Normal 3 6 19" xfId="4694"/>
    <cellStyle name="Normal 3 6 2" xfId="687"/>
    <cellStyle name="Normal 3 6 20" xfId="5066"/>
    <cellStyle name="Normal 3 6 3" xfId="510"/>
    <cellStyle name="Normal 3 6 4" xfId="1038"/>
    <cellStyle name="Normal 3 6 5" xfId="1282"/>
    <cellStyle name="Normal 3 6 6" xfId="1527"/>
    <cellStyle name="Normal 3 6 7" xfId="1772"/>
    <cellStyle name="Normal 3 6 8" xfId="2017"/>
    <cellStyle name="Normal 3 6 9" xfId="2262"/>
    <cellStyle name="Normal 3 60" xfId="315"/>
    <cellStyle name="Normal 3 60 10" xfId="2778"/>
    <cellStyle name="Normal 3 60 11" xfId="3023"/>
    <cellStyle name="Normal 3 60 12" xfId="3269"/>
    <cellStyle name="Normal 3 60 13" xfId="3515"/>
    <cellStyle name="Normal 3 60 14" xfId="3759"/>
    <cellStyle name="Normal 3 60 15" xfId="4004"/>
    <cellStyle name="Normal 3 60 16" xfId="4247"/>
    <cellStyle name="Normal 3 60 17" xfId="4487"/>
    <cellStyle name="Normal 3 60 18" xfId="4713"/>
    <cellStyle name="Normal 3 60 19" xfId="4910"/>
    <cellStyle name="Normal 3 60 2" xfId="819"/>
    <cellStyle name="Normal 3 60 20" xfId="5067"/>
    <cellStyle name="Normal 3 60 3" xfId="1064"/>
    <cellStyle name="Normal 3 60 4" xfId="1308"/>
    <cellStyle name="Normal 3 60 5" xfId="1553"/>
    <cellStyle name="Normal 3 60 6" xfId="1798"/>
    <cellStyle name="Normal 3 60 7" xfId="2043"/>
    <cellStyle name="Normal 3 60 8" xfId="2288"/>
    <cellStyle name="Normal 3 60 9" xfId="2533"/>
    <cellStyle name="Normal 3 61" xfId="318"/>
    <cellStyle name="Normal 3 61 10" xfId="2781"/>
    <cellStyle name="Normal 3 61 11" xfId="3026"/>
    <cellStyle name="Normal 3 61 12" xfId="3272"/>
    <cellStyle name="Normal 3 61 13" xfId="3518"/>
    <cellStyle name="Normal 3 61 14" xfId="3762"/>
    <cellStyle name="Normal 3 61 15" xfId="4007"/>
    <cellStyle name="Normal 3 61 16" xfId="4250"/>
    <cellStyle name="Normal 3 61 17" xfId="4490"/>
    <cellStyle name="Normal 3 61 18" xfId="4715"/>
    <cellStyle name="Normal 3 61 19" xfId="4912"/>
    <cellStyle name="Normal 3 61 2" xfId="822"/>
    <cellStyle name="Normal 3 61 20" xfId="5068"/>
    <cellStyle name="Normal 3 61 3" xfId="1067"/>
    <cellStyle name="Normal 3 61 4" xfId="1311"/>
    <cellStyle name="Normal 3 61 5" xfId="1556"/>
    <cellStyle name="Normal 3 61 6" xfId="1801"/>
    <cellStyle name="Normal 3 61 7" xfId="2046"/>
    <cellStyle name="Normal 3 61 8" xfId="2291"/>
    <cellStyle name="Normal 3 61 9" xfId="2536"/>
    <cellStyle name="Normal 3 62" xfId="321"/>
    <cellStyle name="Normal 3 62 10" xfId="2784"/>
    <cellStyle name="Normal 3 62 11" xfId="3029"/>
    <cellStyle name="Normal 3 62 12" xfId="3275"/>
    <cellStyle name="Normal 3 62 13" xfId="3521"/>
    <cellStyle name="Normal 3 62 14" xfId="3765"/>
    <cellStyle name="Normal 3 62 15" xfId="4010"/>
    <cellStyle name="Normal 3 62 16" xfId="4253"/>
    <cellStyle name="Normal 3 62 17" xfId="4493"/>
    <cellStyle name="Normal 3 62 18" xfId="4717"/>
    <cellStyle name="Normal 3 62 19" xfId="4914"/>
    <cellStyle name="Normal 3 62 2" xfId="825"/>
    <cellStyle name="Normal 3 62 20" xfId="5069"/>
    <cellStyle name="Normal 3 62 3" xfId="1070"/>
    <cellStyle name="Normal 3 62 4" xfId="1314"/>
    <cellStyle name="Normal 3 62 5" xfId="1559"/>
    <cellStyle name="Normal 3 62 6" xfId="1804"/>
    <cellStyle name="Normal 3 62 7" xfId="2049"/>
    <cellStyle name="Normal 3 62 8" xfId="2294"/>
    <cellStyle name="Normal 3 62 9" xfId="2539"/>
    <cellStyle name="Normal 3 63" xfId="324"/>
    <cellStyle name="Normal 3 63 10" xfId="2787"/>
    <cellStyle name="Normal 3 63 11" xfId="3032"/>
    <cellStyle name="Normal 3 63 12" xfId="3278"/>
    <cellStyle name="Normal 3 63 13" xfId="3524"/>
    <cellStyle name="Normal 3 63 14" xfId="3768"/>
    <cellStyle name="Normal 3 63 15" xfId="4013"/>
    <cellStyle name="Normal 3 63 16" xfId="4256"/>
    <cellStyle name="Normal 3 63 17" xfId="4496"/>
    <cellStyle name="Normal 3 63 18" xfId="4719"/>
    <cellStyle name="Normal 3 63 19" xfId="4915"/>
    <cellStyle name="Normal 3 63 2" xfId="828"/>
    <cellStyle name="Normal 3 63 20" xfId="5070"/>
    <cellStyle name="Normal 3 63 3" xfId="1073"/>
    <cellStyle name="Normal 3 63 4" xfId="1317"/>
    <cellStyle name="Normal 3 63 5" xfId="1562"/>
    <cellStyle name="Normal 3 63 6" xfId="1807"/>
    <cellStyle name="Normal 3 63 7" xfId="2052"/>
    <cellStyle name="Normal 3 63 8" xfId="2297"/>
    <cellStyle name="Normal 3 63 9" xfId="2542"/>
    <cellStyle name="Normal 3 64" xfId="327"/>
    <cellStyle name="Normal 3 64 10" xfId="2790"/>
    <cellStyle name="Normal 3 64 11" xfId="3035"/>
    <cellStyle name="Normal 3 64 12" xfId="3281"/>
    <cellStyle name="Normal 3 64 13" xfId="3527"/>
    <cellStyle name="Normal 3 64 14" xfId="3771"/>
    <cellStyle name="Normal 3 64 15" xfId="4016"/>
    <cellStyle name="Normal 3 64 16" xfId="4259"/>
    <cellStyle name="Normal 3 64 17" xfId="4499"/>
    <cellStyle name="Normal 3 64 18" xfId="4721"/>
    <cellStyle name="Normal 3 64 19" xfId="4916"/>
    <cellStyle name="Normal 3 64 2" xfId="831"/>
    <cellStyle name="Normal 3 64 20" xfId="5071"/>
    <cellStyle name="Normal 3 64 3" xfId="1076"/>
    <cellStyle name="Normal 3 64 4" xfId="1320"/>
    <cellStyle name="Normal 3 64 5" xfId="1565"/>
    <cellStyle name="Normal 3 64 6" xfId="1810"/>
    <cellStyle name="Normal 3 64 7" xfId="2055"/>
    <cellStyle name="Normal 3 64 8" xfId="2300"/>
    <cellStyle name="Normal 3 64 9" xfId="2545"/>
    <cellStyle name="Normal 3 65" xfId="330"/>
    <cellStyle name="Normal 3 65 10" xfId="2793"/>
    <cellStyle name="Normal 3 65 11" xfId="3038"/>
    <cellStyle name="Normal 3 65 12" xfId="3284"/>
    <cellStyle name="Normal 3 65 13" xfId="3530"/>
    <cellStyle name="Normal 3 65 14" xfId="3774"/>
    <cellStyle name="Normal 3 65 15" xfId="4019"/>
    <cellStyle name="Normal 3 65 16" xfId="4262"/>
    <cellStyle name="Normal 3 65 17" xfId="4502"/>
    <cellStyle name="Normal 3 65 18" xfId="4724"/>
    <cellStyle name="Normal 3 65 19" xfId="4918"/>
    <cellStyle name="Normal 3 65 2" xfId="834"/>
    <cellStyle name="Normal 3 65 20" xfId="5072"/>
    <cellStyle name="Normal 3 65 3" xfId="1079"/>
    <cellStyle name="Normal 3 65 4" xfId="1323"/>
    <cellStyle name="Normal 3 65 5" xfId="1568"/>
    <cellStyle name="Normal 3 65 6" xfId="1813"/>
    <cellStyle name="Normal 3 65 7" xfId="2058"/>
    <cellStyle name="Normal 3 65 8" xfId="2303"/>
    <cellStyle name="Normal 3 65 9" xfId="2548"/>
    <cellStyle name="Normal 3 66" xfId="333"/>
    <cellStyle name="Normal 3 66 10" xfId="2796"/>
    <cellStyle name="Normal 3 66 11" xfId="3041"/>
    <cellStyle name="Normal 3 66 12" xfId="3287"/>
    <cellStyle name="Normal 3 66 13" xfId="3533"/>
    <cellStyle name="Normal 3 66 14" xfId="3777"/>
    <cellStyle name="Normal 3 66 15" xfId="4022"/>
    <cellStyle name="Normal 3 66 16" xfId="4265"/>
    <cellStyle name="Normal 3 66 17" xfId="4505"/>
    <cellStyle name="Normal 3 66 18" xfId="4727"/>
    <cellStyle name="Normal 3 66 19" xfId="4920"/>
    <cellStyle name="Normal 3 66 2" xfId="837"/>
    <cellStyle name="Normal 3 66 20" xfId="5073"/>
    <cellStyle name="Normal 3 66 3" xfId="1082"/>
    <cellStyle name="Normal 3 66 4" xfId="1326"/>
    <cellStyle name="Normal 3 66 5" xfId="1571"/>
    <cellStyle name="Normal 3 66 6" xfId="1816"/>
    <cellStyle name="Normal 3 66 7" xfId="2061"/>
    <cellStyle name="Normal 3 66 8" xfId="2306"/>
    <cellStyle name="Normal 3 66 9" xfId="2551"/>
    <cellStyle name="Normal 3 67" xfId="336"/>
    <cellStyle name="Normal 3 67 10" xfId="2799"/>
    <cellStyle name="Normal 3 67 11" xfId="3044"/>
    <cellStyle name="Normal 3 67 12" xfId="3290"/>
    <cellStyle name="Normal 3 67 13" xfId="3536"/>
    <cellStyle name="Normal 3 67 14" xfId="3780"/>
    <cellStyle name="Normal 3 67 15" xfId="4025"/>
    <cellStyle name="Normal 3 67 16" xfId="4268"/>
    <cellStyle name="Normal 3 67 17" xfId="4508"/>
    <cellStyle name="Normal 3 67 18" xfId="4730"/>
    <cellStyle name="Normal 3 67 19" xfId="4922"/>
    <cellStyle name="Normal 3 67 2" xfId="840"/>
    <cellStyle name="Normal 3 67 20" xfId="5074"/>
    <cellStyle name="Normal 3 67 3" xfId="1085"/>
    <cellStyle name="Normal 3 67 4" xfId="1329"/>
    <cellStyle name="Normal 3 67 5" xfId="1574"/>
    <cellStyle name="Normal 3 67 6" xfId="1819"/>
    <cellStyle name="Normal 3 67 7" xfId="2064"/>
    <cellStyle name="Normal 3 67 8" xfId="2309"/>
    <cellStyle name="Normal 3 67 9" xfId="2554"/>
    <cellStyle name="Normal 3 68" xfId="339"/>
    <cellStyle name="Normal 3 68 10" xfId="2802"/>
    <cellStyle name="Normal 3 68 11" xfId="3047"/>
    <cellStyle name="Normal 3 68 12" xfId="3293"/>
    <cellStyle name="Normal 3 68 13" xfId="3539"/>
    <cellStyle name="Normal 3 68 14" xfId="3783"/>
    <cellStyle name="Normal 3 68 15" xfId="4028"/>
    <cellStyle name="Normal 3 68 16" xfId="4271"/>
    <cellStyle name="Normal 3 68 17" xfId="4511"/>
    <cellStyle name="Normal 3 68 18" xfId="4733"/>
    <cellStyle name="Normal 3 68 19" xfId="4924"/>
    <cellStyle name="Normal 3 68 2" xfId="843"/>
    <cellStyle name="Normal 3 68 20" xfId="5075"/>
    <cellStyle name="Normal 3 68 3" xfId="1088"/>
    <cellStyle name="Normal 3 68 4" xfId="1332"/>
    <cellStyle name="Normal 3 68 5" xfId="1577"/>
    <cellStyle name="Normal 3 68 6" xfId="1822"/>
    <cellStyle name="Normal 3 68 7" xfId="2067"/>
    <cellStyle name="Normal 3 68 8" xfId="2312"/>
    <cellStyle name="Normal 3 68 9" xfId="2557"/>
    <cellStyle name="Normal 3 69" xfId="342"/>
    <cellStyle name="Normal 3 69 10" xfId="2805"/>
    <cellStyle name="Normal 3 69 11" xfId="3050"/>
    <cellStyle name="Normal 3 69 12" xfId="3296"/>
    <cellStyle name="Normal 3 69 13" xfId="3542"/>
    <cellStyle name="Normal 3 69 14" xfId="3786"/>
    <cellStyle name="Normal 3 69 15" xfId="4031"/>
    <cellStyle name="Normal 3 69 16" xfId="4274"/>
    <cellStyle name="Normal 3 69 17" xfId="4514"/>
    <cellStyle name="Normal 3 69 18" xfId="4736"/>
    <cellStyle name="Normal 3 69 19" xfId="4926"/>
    <cellStyle name="Normal 3 69 2" xfId="846"/>
    <cellStyle name="Normal 3 69 20" xfId="5076"/>
    <cellStyle name="Normal 3 69 3" xfId="1091"/>
    <cellStyle name="Normal 3 69 4" xfId="1335"/>
    <cellStyle name="Normal 3 69 5" xfId="1580"/>
    <cellStyle name="Normal 3 69 6" xfId="1825"/>
    <cellStyle name="Normal 3 69 7" xfId="2070"/>
    <cellStyle name="Normal 3 69 8" xfId="2315"/>
    <cellStyle name="Normal 3 69 9" xfId="2560"/>
    <cellStyle name="Normal 3 7" xfId="193"/>
    <cellStyle name="Normal 3 7 10" xfId="2431"/>
    <cellStyle name="Normal 3 7 11" xfId="2897"/>
    <cellStyle name="Normal 3 7 12" xfId="3142"/>
    <cellStyle name="Normal 3 7 13" xfId="3388"/>
    <cellStyle name="Normal 3 7 14" xfId="3634"/>
    <cellStyle name="Normal 3 7 15" xfId="3878"/>
    <cellStyle name="Normal 3 7 16" xfId="3902"/>
    <cellStyle name="Normal 3 7 17" xfId="4365"/>
    <cellStyle name="Normal 3 7 18" xfId="4603"/>
    <cellStyle name="Normal 3 7 19" xfId="4814"/>
    <cellStyle name="Normal 3 7 2" xfId="697"/>
    <cellStyle name="Normal 3 7 20" xfId="5077"/>
    <cellStyle name="Normal 3 7 3" xfId="766"/>
    <cellStyle name="Normal 3 7 4" xfId="1183"/>
    <cellStyle name="Normal 3 7 5" xfId="1427"/>
    <cellStyle name="Normal 3 7 6" xfId="1672"/>
    <cellStyle name="Normal 3 7 7" xfId="1917"/>
    <cellStyle name="Normal 3 7 8" xfId="2162"/>
    <cellStyle name="Normal 3 7 9" xfId="2407"/>
    <cellStyle name="Normal 3 70" xfId="345"/>
    <cellStyle name="Normal 3 70 10" xfId="2808"/>
    <cellStyle name="Normal 3 70 11" xfId="3053"/>
    <cellStyle name="Normal 3 70 12" xfId="3299"/>
    <cellStyle name="Normal 3 70 13" xfId="3545"/>
    <cellStyle name="Normal 3 70 14" xfId="3789"/>
    <cellStyle name="Normal 3 70 15" xfId="4034"/>
    <cellStyle name="Normal 3 70 16" xfId="4277"/>
    <cellStyle name="Normal 3 70 17" xfId="4517"/>
    <cellStyle name="Normal 3 70 18" xfId="4739"/>
    <cellStyle name="Normal 3 70 19" xfId="4928"/>
    <cellStyle name="Normal 3 70 2" xfId="849"/>
    <cellStyle name="Normal 3 70 20" xfId="5078"/>
    <cellStyle name="Normal 3 70 3" xfId="1094"/>
    <cellStyle name="Normal 3 70 4" xfId="1338"/>
    <cellStyle name="Normal 3 70 5" xfId="1583"/>
    <cellStyle name="Normal 3 70 6" xfId="1828"/>
    <cellStyle name="Normal 3 70 7" xfId="2073"/>
    <cellStyle name="Normal 3 70 8" xfId="2318"/>
    <cellStyle name="Normal 3 70 9" xfId="2563"/>
    <cellStyle name="Normal 3 71" xfId="348"/>
    <cellStyle name="Normal 3 71 10" xfId="2811"/>
    <cellStyle name="Normal 3 71 11" xfId="3056"/>
    <cellStyle name="Normal 3 71 12" xfId="3302"/>
    <cellStyle name="Normal 3 71 13" xfId="3548"/>
    <cellStyle name="Normal 3 71 14" xfId="3792"/>
    <cellStyle name="Normal 3 71 15" xfId="4037"/>
    <cellStyle name="Normal 3 71 16" xfId="4280"/>
    <cellStyle name="Normal 3 71 17" xfId="4520"/>
    <cellStyle name="Normal 3 71 18" xfId="4742"/>
    <cellStyle name="Normal 3 71 19" xfId="4930"/>
    <cellStyle name="Normal 3 71 2" xfId="852"/>
    <cellStyle name="Normal 3 71 20" xfId="5079"/>
    <cellStyle name="Normal 3 71 3" xfId="1097"/>
    <cellStyle name="Normal 3 71 4" xfId="1341"/>
    <cellStyle name="Normal 3 71 5" xfId="1586"/>
    <cellStyle name="Normal 3 71 6" xfId="1831"/>
    <cellStyle name="Normal 3 71 7" xfId="2076"/>
    <cellStyle name="Normal 3 71 8" xfId="2321"/>
    <cellStyle name="Normal 3 71 9" xfId="2566"/>
    <cellStyle name="Normal 3 72" xfId="351"/>
    <cellStyle name="Normal 3 72 10" xfId="2814"/>
    <cellStyle name="Normal 3 72 11" xfId="3059"/>
    <cellStyle name="Normal 3 72 12" xfId="3305"/>
    <cellStyle name="Normal 3 72 13" xfId="3551"/>
    <cellStyle name="Normal 3 72 14" xfId="3795"/>
    <cellStyle name="Normal 3 72 15" xfId="4040"/>
    <cellStyle name="Normal 3 72 16" xfId="4283"/>
    <cellStyle name="Normal 3 72 17" xfId="4523"/>
    <cellStyle name="Normal 3 72 18" xfId="4745"/>
    <cellStyle name="Normal 3 72 19" xfId="4932"/>
    <cellStyle name="Normal 3 72 2" xfId="855"/>
    <cellStyle name="Normal 3 72 20" xfId="5080"/>
    <cellStyle name="Normal 3 72 3" xfId="1100"/>
    <cellStyle name="Normal 3 72 4" xfId="1344"/>
    <cellStyle name="Normal 3 72 5" xfId="1589"/>
    <cellStyle name="Normal 3 72 6" xfId="1834"/>
    <cellStyle name="Normal 3 72 7" xfId="2079"/>
    <cellStyle name="Normal 3 72 8" xfId="2324"/>
    <cellStyle name="Normal 3 72 9" xfId="2569"/>
    <cellStyle name="Normal 3 73" xfId="353"/>
    <cellStyle name="Normal 3 73 10" xfId="2816"/>
    <cellStyle name="Normal 3 73 11" xfId="3061"/>
    <cellStyle name="Normal 3 73 12" xfId="3307"/>
    <cellStyle name="Normal 3 73 13" xfId="3553"/>
    <cellStyle name="Normal 3 73 14" xfId="3797"/>
    <cellStyle name="Normal 3 73 15" xfId="4042"/>
    <cellStyle name="Normal 3 73 16" xfId="4285"/>
    <cellStyle name="Normal 3 73 17" xfId="4525"/>
    <cellStyle name="Normal 3 73 18" xfId="4747"/>
    <cellStyle name="Normal 3 73 19" xfId="4933"/>
    <cellStyle name="Normal 3 73 2" xfId="857"/>
    <cellStyle name="Normal 3 73 20" xfId="5081"/>
    <cellStyle name="Normal 3 73 3" xfId="1102"/>
    <cellStyle name="Normal 3 73 4" xfId="1346"/>
    <cellStyle name="Normal 3 73 5" xfId="1591"/>
    <cellStyle name="Normal 3 73 6" xfId="1836"/>
    <cellStyle name="Normal 3 73 7" xfId="2081"/>
    <cellStyle name="Normal 3 73 8" xfId="2326"/>
    <cellStyle name="Normal 3 73 9" xfId="2571"/>
    <cellStyle name="Normal 3 74" xfId="358"/>
    <cellStyle name="Normal 3 74 10" xfId="2821"/>
    <cellStyle name="Normal 3 74 11" xfId="3066"/>
    <cellStyle name="Normal 3 74 12" xfId="3312"/>
    <cellStyle name="Normal 3 74 13" xfId="3558"/>
    <cellStyle name="Normal 3 74 14" xfId="3802"/>
    <cellStyle name="Normal 3 74 15" xfId="4047"/>
    <cellStyle name="Normal 3 74 16" xfId="4290"/>
    <cellStyle name="Normal 3 74 17" xfId="4530"/>
    <cellStyle name="Normal 3 74 18" xfId="4752"/>
    <cellStyle name="Normal 3 74 19" xfId="4937"/>
    <cellStyle name="Normal 3 74 2" xfId="862"/>
    <cellStyle name="Normal 3 74 20" xfId="5082"/>
    <cellStyle name="Normal 3 74 3" xfId="1107"/>
    <cellStyle name="Normal 3 74 4" xfId="1351"/>
    <cellStyle name="Normal 3 74 5" xfId="1596"/>
    <cellStyle name="Normal 3 74 6" xfId="1841"/>
    <cellStyle name="Normal 3 74 7" xfId="2086"/>
    <cellStyle name="Normal 3 74 8" xfId="2331"/>
    <cellStyle name="Normal 3 74 9" xfId="2576"/>
    <cellStyle name="Normal 3 75" xfId="357"/>
    <cellStyle name="Normal 3 75 10" xfId="2820"/>
    <cellStyle name="Normal 3 75 11" xfId="3065"/>
    <cellStyle name="Normal 3 75 12" xfId="3311"/>
    <cellStyle name="Normal 3 75 13" xfId="3557"/>
    <cellStyle name="Normal 3 75 14" xfId="3801"/>
    <cellStyle name="Normal 3 75 15" xfId="4046"/>
    <cellStyle name="Normal 3 75 16" xfId="4289"/>
    <cellStyle name="Normal 3 75 17" xfId="4529"/>
    <cellStyle name="Normal 3 75 18" xfId="4751"/>
    <cellStyle name="Normal 3 75 19" xfId="4936"/>
    <cellStyle name="Normal 3 75 2" xfId="861"/>
    <cellStyle name="Normal 3 75 20" xfId="5083"/>
    <cellStyle name="Normal 3 75 3" xfId="1106"/>
    <cellStyle name="Normal 3 75 4" xfId="1350"/>
    <cellStyle name="Normal 3 75 5" xfId="1595"/>
    <cellStyle name="Normal 3 75 6" xfId="1840"/>
    <cellStyle name="Normal 3 75 7" xfId="2085"/>
    <cellStyle name="Normal 3 75 8" xfId="2330"/>
    <cellStyle name="Normal 3 75 9" xfId="2575"/>
    <cellStyle name="Normal 3 76" xfId="362"/>
    <cellStyle name="Normal 3 76 10" xfId="2825"/>
    <cellStyle name="Normal 3 76 11" xfId="3070"/>
    <cellStyle name="Normal 3 76 12" xfId="3316"/>
    <cellStyle name="Normal 3 76 13" xfId="3562"/>
    <cellStyle name="Normal 3 76 14" xfId="3806"/>
    <cellStyle name="Normal 3 76 15" xfId="4051"/>
    <cellStyle name="Normal 3 76 16" xfId="4294"/>
    <cellStyle name="Normal 3 76 17" xfId="4534"/>
    <cellStyle name="Normal 3 76 18" xfId="4755"/>
    <cellStyle name="Normal 3 76 19" xfId="4941"/>
    <cellStyle name="Normal 3 76 2" xfId="866"/>
    <cellStyle name="Normal 3 76 20" xfId="5084"/>
    <cellStyle name="Normal 3 76 3" xfId="1111"/>
    <cellStyle name="Normal 3 76 4" xfId="1355"/>
    <cellStyle name="Normal 3 76 5" xfId="1600"/>
    <cellStyle name="Normal 3 76 6" xfId="1845"/>
    <cellStyle name="Normal 3 76 7" xfId="2090"/>
    <cellStyle name="Normal 3 76 8" xfId="2335"/>
    <cellStyle name="Normal 3 76 9" xfId="2580"/>
    <cellStyle name="Normal 3 77" xfId="365"/>
    <cellStyle name="Normal 3 77 10" xfId="2828"/>
    <cellStyle name="Normal 3 77 11" xfId="3073"/>
    <cellStyle name="Normal 3 77 12" xfId="3319"/>
    <cellStyle name="Normal 3 77 13" xfId="3565"/>
    <cellStyle name="Normal 3 77 14" xfId="3809"/>
    <cellStyle name="Normal 3 77 15" xfId="4054"/>
    <cellStyle name="Normal 3 77 16" xfId="4297"/>
    <cellStyle name="Normal 3 77 17" xfId="4537"/>
    <cellStyle name="Normal 3 77 18" xfId="4758"/>
    <cellStyle name="Normal 3 77 19" xfId="4943"/>
    <cellStyle name="Normal 3 77 2" xfId="869"/>
    <cellStyle name="Normal 3 77 20" xfId="5085"/>
    <cellStyle name="Normal 3 77 3" xfId="1114"/>
    <cellStyle name="Normal 3 77 4" xfId="1358"/>
    <cellStyle name="Normal 3 77 5" xfId="1603"/>
    <cellStyle name="Normal 3 77 6" xfId="1848"/>
    <cellStyle name="Normal 3 77 7" xfId="2093"/>
    <cellStyle name="Normal 3 77 8" xfId="2338"/>
    <cellStyle name="Normal 3 77 9" xfId="2583"/>
    <cellStyle name="Normal 3 78" xfId="368"/>
    <cellStyle name="Normal 3 78 10" xfId="2831"/>
    <cellStyle name="Normal 3 78 11" xfId="3076"/>
    <cellStyle name="Normal 3 78 12" xfId="3322"/>
    <cellStyle name="Normal 3 78 13" xfId="3568"/>
    <cellStyle name="Normal 3 78 14" xfId="3812"/>
    <cellStyle name="Normal 3 78 15" xfId="4057"/>
    <cellStyle name="Normal 3 78 16" xfId="4300"/>
    <cellStyle name="Normal 3 78 17" xfId="4540"/>
    <cellStyle name="Normal 3 78 18" xfId="4761"/>
    <cellStyle name="Normal 3 78 19" xfId="4946"/>
    <cellStyle name="Normal 3 78 2" xfId="872"/>
    <cellStyle name="Normal 3 78 20" xfId="5086"/>
    <cellStyle name="Normal 3 78 3" xfId="1117"/>
    <cellStyle name="Normal 3 78 4" xfId="1361"/>
    <cellStyle name="Normal 3 78 5" xfId="1606"/>
    <cellStyle name="Normal 3 78 6" xfId="1851"/>
    <cellStyle name="Normal 3 78 7" xfId="2096"/>
    <cellStyle name="Normal 3 78 8" xfId="2341"/>
    <cellStyle name="Normal 3 78 9" xfId="2586"/>
    <cellStyle name="Normal 3 79" xfId="372"/>
    <cellStyle name="Normal 3 79 10" xfId="2835"/>
    <cellStyle name="Normal 3 79 11" xfId="3080"/>
    <cellStyle name="Normal 3 79 12" xfId="3326"/>
    <cellStyle name="Normal 3 79 13" xfId="3572"/>
    <cellStyle name="Normal 3 79 14" xfId="3816"/>
    <cellStyle name="Normal 3 79 15" xfId="4061"/>
    <cellStyle name="Normal 3 79 16" xfId="4304"/>
    <cellStyle name="Normal 3 79 17" xfId="4543"/>
    <cellStyle name="Normal 3 79 18" xfId="4765"/>
    <cellStyle name="Normal 3 79 19" xfId="4949"/>
    <cellStyle name="Normal 3 79 2" xfId="876"/>
    <cellStyle name="Normal 3 79 20" xfId="5087"/>
    <cellStyle name="Normal 3 79 3" xfId="1121"/>
    <cellStyle name="Normal 3 79 4" xfId="1365"/>
    <cellStyle name="Normal 3 79 5" xfId="1610"/>
    <cellStyle name="Normal 3 79 6" xfId="1855"/>
    <cellStyle name="Normal 3 79 7" xfId="2100"/>
    <cellStyle name="Normal 3 79 8" xfId="2345"/>
    <cellStyle name="Normal 3 79 9" xfId="2590"/>
    <cellStyle name="Normal 3 8" xfId="194"/>
    <cellStyle name="Normal 3 8 10" xfId="2433"/>
    <cellStyle name="Normal 3 8 11" xfId="2259"/>
    <cellStyle name="Normal 3 8 12" xfId="2841"/>
    <cellStyle name="Normal 3 8 13" xfId="3086"/>
    <cellStyle name="Normal 3 8 14" xfId="3332"/>
    <cellStyle name="Normal 3 8 15" xfId="3578"/>
    <cellStyle name="Normal 3 8 16" xfId="3904"/>
    <cellStyle name="Normal 3 8 17" xfId="3730"/>
    <cellStyle name="Normal 3 8 18" xfId="4310"/>
    <cellStyle name="Normal 3 8 19" xfId="4549"/>
    <cellStyle name="Normal 3 8 2" xfId="698"/>
    <cellStyle name="Normal 3 8 20" xfId="5088"/>
    <cellStyle name="Normal 3 8 3" xfId="938"/>
    <cellStyle name="Normal 3 8 4" xfId="882"/>
    <cellStyle name="Normal 3 8 5" xfId="1123"/>
    <cellStyle name="Normal 3 8 6" xfId="1371"/>
    <cellStyle name="Normal 3 8 7" xfId="1616"/>
    <cellStyle name="Normal 3 8 8" xfId="1861"/>
    <cellStyle name="Normal 3 8 9" xfId="2106"/>
    <cellStyle name="Normal 3 80" xfId="376"/>
    <cellStyle name="Normal 3 80 10" xfId="2839"/>
    <cellStyle name="Normal 3 80 11" xfId="3084"/>
    <cellStyle name="Normal 3 80 12" xfId="3330"/>
    <cellStyle name="Normal 3 80 13" xfId="3576"/>
    <cellStyle name="Normal 3 80 14" xfId="3820"/>
    <cellStyle name="Normal 3 80 15" xfId="4065"/>
    <cellStyle name="Normal 3 80 16" xfId="4308"/>
    <cellStyle name="Normal 3 80 17" xfId="4547"/>
    <cellStyle name="Normal 3 80 18" xfId="4767"/>
    <cellStyle name="Normal 3 80 19" xfId="4951"/>
    <cellStyle name="Normal 3 80 2" xfId="880"/>
    <cellStyle name="Normal 3 80 20" xfId="5089"/>
    <cellStyle name="Normal 3 80 3" xfId="1125"/>
    <cellStyle name="Normal 3 80 4" xfId="1369"/>
    <cellStyle name="Normal 3 80 5" xfId="1614"/>
    <cellStyle name="Normal 3 80 6" xfId="1859"/>
    <cellStyle name="Normal 3 80 7" xfId="2104"/>
    <cellStyle name="Normal 3 80 8" xfId="2349"/>
    <cellStyle name="Normal 3 80 9" xfId="2594"/>
    <cellStyle name="Normal 3 81" xfId="380"/>
    <cellStyle name="Normal 3 81 10" xfId="2843"/>
    <cellStyle name="Normal 3 81 11" xfId="3088"/>
    <cellStyle name="Normal 3 81 12" xfId="3334"/>
    <cellStyle name="Normal 3 81 13" xfId="3580"/>
    <cellStyle name="Normal 3 81 14" xfId="3824"/>
    <cellStyle name="Normal 3 81 15" xfId="4069"/>
    <cellStyle name="Normal 3 81 16" xfId="4312"/>
    <cellStyle name="Normal 3 81 17" xfId="4551"/>
    <cellStyle name="Normal 3 81 18" xfId="4769"/>
    <cellStyle name="Normal 3 81 19" xfId="4954"/>
    <cellStyle name="Normal 3 81 2" xfId="884"/>
    <cellStyle name="Normal 3 81 20" xfId="5090"/>
    <cellStyle name="Normal 3 81 3" xfId="1129"/>
    <cellStyle name="Normal 3 81 4" xfId="1373"/>
    <cellStyle name="Normal 3 81 5" xfId="1618"/>
    <cellStyle name="Normal 3 81 6" xfId="1863"/>
    <cellStyle name="Normal 3 81 7" xfId="2108"/>
    <cellStyle name="Normal 3 81 8" xfId="2353"/>
    <cellStyle name="Normal 3 81 9" xfId="2598"/>
    <cellStyle name="Normal 3 82" xfId="384"/>
    <cellStyle name="Normal 3 82 10" xfId="2847"/>
    <cellStyle name="Normal 3 82 11" xfId="3092"/>
    <cellStyle name="Normal 3 82 12" xfId="3338"/>
    <cellStyle name="Normal 3 82 13" xfId="3584"/>
    <cellStyle name="Normal 3 82 14" xfId="3828"/>
    <cellStyle name="Normal 3 82 15" xfId="4073"/>
    <cellStyle name="Normal 3 82 16" xfId="4316"/>
    <cellStyle name="Normal 3 82 17" xfId="4554"/>
    <cellStyle name="Normal 3 82 18" xfId="4772"/>
    <cellStyle name="Normal 3 82 19" xfId="4957"/>
    <cellStyle name="Normal 3 82 2" xfId="888"/>
    <cellStyle name="Normal 3 82 20" xfId="5091"/>
    <cellStyle name="Normal 3 82 3" xfId="1133"/>
    <cellStyle name="Normal 3 82 4" xfId="1377"/>
    <cellStyle name="Normal 3 82 5" xfId="1622"/>
    <cellStyle name="Normal 3 82 6" xfId="1867"/>
    <cellStyle name="Normal 3 82 7" xfId="2112"/>
    <cellStyle name="Normal 3 82 8" xfId="2357"/>
    <cellStyle name="Normal 3 82 9" xfId="2602"/>
    <cellStyle name="Normal 3 83" xfId="191"/>
    <cellStyle name="Normal 3 83 10" xfId="2351"/>
    <cellStyle name="Normal 3 83 11" xfId="2728"/>
    <cellStyle name="Normal 3 83 12" xfId="2973"/>
    <cellStyle name="Normal 3 83 13" xfId="3219"/>
    <cellStyle name="Normal 3 83 14" xfId="3465"/>
    <cellStyle name="Normal 3 83 15" xfId="3709"/>
    <cellStyle name="Normal 3 83 16" xfId="3822"/>
    <cellStyle name="Normal 3 83 17" xfId="4198"/>
    <cellStyle name="Normal 3 83 18" xfId="4439"/>
    <cellStyle name="Normal 3 83 19" xfId="4673"/>
    <cellStyle name="Normal 3 83 2" xfId="695"/>
    <cellStyle name="Normal 3 83 20" xfId="5092"/>
    <cellStyle name="Normal 3 83 3" xfId="772"/>
    <cellStyle name="Normal 3 83 4" xfId="1014"/>
    <cellStyle name="Normal 3 83 5" xfId="1258"/>
    <cellStyle name="Normal 3 83 6" xfId="1503"/>
    <cellStyle name="Normal 3 83 7" xfId="1748"/>
    <cellStyle name="Normal 3 83 8" xfId="1993"/>
    <cellStyle name="Normal 3 83 9" xfId="2238"/>
    <cellStyle name="Normal 3 84" xfId="429"/>
    <cellStyle name="Normal 3 84 10" xfId="2892"/>
    <cellStyle name="Normal 3 84 11" xfId="3137"/>
    <cellStyle name="Normal 3 84 12" xfId="3383"/>
    <cellStyle name="Normal 3 84 13" xfId="3629"/>
    <cellStyle name="Normal 3 84 14" xfId="3873"/>
    <cellStyle name="Normal 3 84 15" xfId="4118"/>
    <cellStyle name="Normal 3 84 16" xfId="4360"/>
    <cellStyle name="Normal 3 84 17" xfId="4598"/>
    <cellStyle name="Normal 3 84 18" xfId="4809"/>
    <cellStyle name="Normal 3 84 19" xfId="4963"/>
    <cellStyle name="Normal 3 84 2" xfId="933"/>
    <cellStyle name="Normal 3 84 20" xfId="5093"/>
    <cellStyle name="Normal 3 84 3" xfId="1178"/>
    <cellStyle name="Normal 3 84 4" xfId="1422"/>
    <cellStyle name="Normal 3 84 5" xfId="1667"/>
    <cellStyle name="Normal 3 84 6" xfId="1912"/>
    <cellStyle name="Normal 3 84 7" xfId="2157"/>
    <cellStyle name="Normal 3 84 8" xfId="2402"/>
    <cellStyle name="Normal 3 84 9" xfId="2646"/>
    <cellStyle name="Normal 3 85" xfId="455"/>
    <cellStyle name="Normal 3 85 10" xfId="2918"/>
    <cellStyle name="Normal 3 85 11" xfId="3163"/>
    <cellStyle name="Normal 3 85 12" xfId="3409"/>
    <cellStyle name="Normal 3 85 13" xfId="3655"/>
    <cellStyle name="Normal 3 85 14" xfId="3899"/>
    <cellStyle name="Normal 3 85 15" xfId="4144"/>
    <cellStyle name="Normal 3 85 16" xfId="4386"/>
    <cellStyle name="Normal 3 85 17" xfId="4624"/>
    <cellStyle name="Normal 3 85 18" xfId="4834"/>
    <cellStyle name="Normal 3 85 19" xfId="4974"/>
    <cellStyle name="Normal 3 85 2" xfId="959"/>
    <cellStyle name="Normal 3 85 20" xfId="5094"/>
    <cellStyle name="Normal 3 85 3" xfId="1204"/>
    <cellStyle name="Normal 3 85 4" xfId="1448"/>
    <cellStyle name="Normal 3 85 5" xfId="1693"/>
    <cellStyle name="Normal 3 85 6" xfId="1938"/>
    <cellStyle name="Normal 3 85 7" xfId="2183"/>
    <cellStyle name="Normal 3 85 8" xfId="2428"/>
    <cellStyle name="Normal 3 85 9" xfId="2672"/>
    <cellStyle name="Normal 3 86" xfId="493"/>
    <cellStyle name="Normal 3 86 10" xfId="2956"/>
    <cellStyle name="Normal 3 86 11" xfId="3201"/>
    <cellStyle name="Normal 3 86 12" xfId="3447"/>
    <cellStyle name="Normal 3 86 13" xfId="3692"/>
    <cellStyle name="Normal 3 86 14" xfId="3936"/>
    <cellStyle name="Normal 3 86 15" xfId="4180"/>
    <cellStyle name="Normal 3 86 16" xfId="4421"/>
    <cellStyle name="Normal 3 86 17" xfId="4656"/>
    <cellStyle name="Normal 3 86 18" xfId="4863"/>
    <cellStyle name="Normal 3 86 19" xfId="4985"/>
    <cellStyle name="Normal 3 86 2" xfId="997"/>
    <cellStyle name="Normal 3 86 20" xfId="5095"/>
    <cellStyle name="Normal 3 86 3" xfId="1242"/>
    <cellStyle name="Normal 3 86 4" xfId="1486"/>
    <cellStyle name="Normal 3 86 5" xfId="1731"/>
    <cellStyle name="Normal 3 86 6" xfId="1976"/>
    <cellStyle name="Normal 3 86 7" xfId="2221"/>
    <cellStyle name="Normal 3 86 8" xfId="2466"/>
    <cellStyle name="Normal 3 86 9" xfId="2710"/>
    <cellStyle name="Normal 3 87" xfId="502"/>
    <cellStyle name="Normal 3 87 10" xfId="2964"/>
    <cellStyle name="Normal 3 87 11" xfId="3210"/>
    <cellStyle name="Normal 3 87 12" xfId="3456"/>
    <cellStyle name="Normal 3 87 13" xfId="3700"/>
    <cellStyle name="Normal 3 87 14" xfId="3945"/>
    <cellStyle name="Normal 3 87 15" xfId="4186"/>
    <cellStyle name="Normal 3 87 16" xfId="4430"/>
    <cellStyle name="Normal 3 87 17" xfId="4664"/>
    <cellStyle name="Normal 3 87 18" xfId="4871"/>
    <cellStyle name="Normal 3 87 19" xfId="4991"/>
    <cellStyle name="Normal 3 87 2" xfId="1006"/>
    <cellStyle name="Normal 3 87 20" xfId="5096"/>
    <cellStyle name="Normal 3 87 3" xfId="1249"/>
    <cellStyle name="Normal 3 87 4" xfId="1494"/>
    <cellStyle name="Normal 3 87 5" xfId="1739"/>
    <cellStyle name="Normal 3 87 6" xfId="1984"/>
    <cellStyle name="Normal 3 87 7" xfId="2229"/>
    <cellStyle name="Normal 3 87 8" xfId="2474"/>
    <cellStyle name="Normal 3 87 9" xfId="2716"/>
    <cellStyle name="Normal 3 88" xfId="589"/>
    <cellStyle name="Normal 3 89" xfId="906"/>
    <cellStyle name="Normal 3 9" xfId="195"/>
    <cellStyle name="Normal 3 9 10" xfId="2436"/>
    <cellStyle name="Normal 3 9 11" xfId="2722"/>
    <cellStyle name="Normal 3 9 12" xfId="2967"/>
    <cellStyle name="Normal 3 9 13" xfId="3213"/>
    <cellStyle name="Normal 3 9 14" xfId="3459"/>
    <cellStyle name="Normal 3 9 15" xfId="3703"/>
    <cellStyle name="Normal 3 9 16" xfId="3907"/>
    <cellStyle name="Normal 3 9 17" xfId="4192"/>
    <cellStyle name="Normal 3 9 18" xfId="4433"/>
    <cellStyle name="Normal 3 9 19" xfId="4667"/>
    <cellStyle name="Normal 3 9 2" xfId="699"/>
    <cellStyle name="Normal 3 9 20" xfId="5097"/>
    <cellStyle name="Normal 3 9 3" xfId="509"/>
    <cellStyle name="Normal 3 9 4" xfId="1008"/>
    <cellStyle name="Normal 3 9 5" xfId="1252"/>
    <cellStyle name="Normal 3 9 6" xfId="1497"/>
    <cellStyle name="Normal 3 9 7" xfId="1742"/>
    <cellStyle name="Normal 3 9 8" xfId="1987"/>
    <cellStyle name="Normal 3 9 9" xfId="2232"/>
    <cellStyle name="Normal 3 90" xfId="1034"/>
    <cellStyle name="Normal 3 91" xfId="1395"/>
    <cellStyle name="Normal 3 92" xfId="1640"/>
    <cellStyle name="Normal 3 93" xfId="1885"/>
    <cellStyle name="Normal 3 94" xfId="2130"/>
    <cellStyle name="Normal 3 95" xfId="2375"/>
    <cellStyle name="Normal 3 96" xfId="2276"/>
    <cellStyle name="Normal 3 97" xfId="2865"/>
    <cellStyle name="Normal 3 98" xfId="3110"/>
    <cellStyle name="Normal 3 99" xfId="3356"/>
    <cellStyle name="Normal 30" xfId="91"/>
    <cellStyle name="Normal 30 10" xfId="1907"/>
    <cellStyle name="Normal 30 11" xfId="2152"/>
    <cellStyle name="Normal 30 12" xfId="2669"/>
    <cellStyle name="Normal 30 13" xfId="2521"/>
    <cellStyle name="Normal 30 14" xfId="2887"/>
    <cellStyle name="Normal 30 15" xfId="3132"/>
    <cellStyle name="Normal 30 16" xfId="3378"/>
    <cellStyle name="Normal 30 17" xfId="3624"/>
    <cellStyle name="Normal 30 18" xfId="4141"/>
    <cellStyle name="Normal 30 19" xfId="3992"/>
    <cellStyle name="Normal 30 2" xfId="313"/>
    <cellStyle name="Normal 30 20" xfId="4355"/>
    <cellStyle name="Normal 30 21" xfId="4593"/>
    <cellStyle name="Normal 30 22" xfId="5098"/>
    <cellStyle name="Normal 30 3" xfId="410"/>
    <cellStyle name="Normal 30 4" xfId="595"/>
    <cellStyle name="Normal 30 5" xfId="574"/>
    <cellStyle name="Normal 30 6" xfId="883"/>
    <cellStyle name="Normal 30 7" xfId="1124"/>
    <cellStyle name="Normal 30 8" xfId="1417"/>
    <cellStyle name="Normal 30 9" xfId="1662"/>
    <cellStyle name="Normal 31" xfId="92"/>
    <cellStyle name="Normal 31 10" xfId="1862"/>
    <cellStyle name="Normal 31 11" xfId="2107"/>
    <cellStyle name="Normal 31 12" xfId="2668"/>
    <cellStyle name="Normal 31 13" xfId="2625"/>
    <cellStyle name="Normal 31 14" xfId="2842"/>
    <cellStyle name="Normal 31 15" xfId="3087"/>
    <cellStyle name="Normal 31 16" xfId="3333"/>
    <cellStyle name="Normal 31 17" xfId="3579"/>
    <cellStyle name="Normal 31 18" xfId="4140"/>
    <cellStyle name="Normal 31 19" xfId="4097"/>
    <cellStyle name="Normal 31 2" xfId="316"/>
    <cellStyle name="Normal 31 20" xfId="4311"/>
    <cellStyle name="Normal 31 21" xfId="4550"/>
    <cellStyle name="Normal 31 22" xfId="5099"/>
    <cellStyle name="Normal 31 3" xfId="411"/>
    <cellStyle name="Normal 31 4" xfId="596"/>
    <cellStyle name="Normal 31 5" xfId="573"/>
    <cellStyle name="Normal 31 6" xfId="1202"/>
    <cellStyle name="Normal 31 7" xfId="1173"/>
    <cellStyle name="Normal 31 8" xfId="1372"/>
    <cellStyle name="Normal 31 9" xfId="1617"/>
    <cellStyle name="Normal 32" xfId="93"/>
    <cellStyle name="Normal 32 10" xfId="2181"/>
    <cellStyle name="Normal 32 11" xfId="2426"/>
    <cellStyle name="Normal 32 12" xfId="2667"/>
    <cellStyle name="Normal 32 13" xfId="2916"/>
    <cellStyle name="Normal 32 14" xfId="3161"/>
    <cellStyle name="Normal 32 15" xfId="3407"/>
    <cellStyle name="Normal 32 16" xfId="3653"/>
    <cellStyle name="Normal 32 17" xfId="3897"/>
    <cellStyle name="Normal 32 18" xfId="4139"/>
    <cellStyle name="Normal 32 19" xfId="4384"/>
    <cellStyle name="Normal 32 2" xfId="319"/>
    <cellStyle name="Normal 32 20" xfId="4622"/>
    <cellStyle name="Normal 32 21" xfId="4832"/>
    <cellStyle name="Normal 32 22" xfId="5100"/>
    <cellStyle name="Normal 32 3" xfId="412"/>
    <cellStyle name="Normal 32 4" xfId="597"/>
    <cellStyle name="Normal 32 5" xfId="957"/>
    <cellStyle name="Normal 32 6" xfId="1201"/>
    <cellStyle name="Normal 32 7" xfId="1446"/>
    <cellStyle name="Normal 32 8" xfId="1691"/>
    <cellStyle name="Normal 32 9" xfId="1936"/>
    <cellStyle name="Normal 33" xfId="94"/>
    <cellStyle name="Normal 33 10" xfId="2180"/>
    <cellStyle name="Normal 33 11" xfId="2425"/>
    <cellStyle name="Normal 33 12" xfId="2666"/>
    <cellStyle name="Normal 33 13" xfId="2915"/>
    <cellStyle name="Normal 33 14" xfId="3160"/>
    <cellStyle name="Normal 33 15" xfId="3406"/>
    <cellStyle name="Normal 33 16" xfId="3652"/>
    <cellStyle name="Normal 33 17" xfId="3896"/>
    <cellStyle name="Normal 33 18" xfId="4138"/>
    <cellStyle name="Normal 33 19" xfId="4383"/>
    <cellStyle name="Normal 33 2" xfId="322"/>
    <cellStyle name="Normal 33 20" xfId="4621"/>
    <cellStyle name="Normal 33 21" xfId="4831"/>
    <cellStyle name="Normal 33 22" xfId="5101"/>
    <cellStyle name="Normal 33 3" xfId="413"/>
    <cellStyle name="Normal 33 4" xfId="598"/>
    <cellStyle name="Normal 33 5" xfId="956"/>
    <cellStyle name="Normal 33 6" xfId="1200"/>
    <cellStyle name="Normal 33 7" xfId="1445"/>
    <cellStyle name="Normal 33 8" xfId="1690"/>
    <cellStyle name="Normal 33 9" xfId="1935"/>
    <cellStyle name="Normal 34" xfId="95"/>
    <cellStyle name="Normal 34 10" xfId="2179"/>
    <cellStyle name="Normal 34 11" xfId="2424"/>
    <cellStyle name="Normal 34 12" xfId="2398"/>
    <cellStyle name="Normal 34 13" xfId="2914"/>
    <cellStyle name="Normal 34 14" xfId="3159"/>
    <cellStyle name="Normal 34 15" xfId="3405"/>
    <cellStyle name="Normal 34 16" xfId="3651"/>
    <cellStyle name="Normal 34 17" xfId="3895"/>
    <cellStyle name="Normal 34 18" xfId="3869"/>
    <cellStyle name="Normal 34 19" xfId="4382"/>
    <cellStyle name="Normal 34 2" xfId="325"/>
    <cellStyle name="Normal 34 20" xfId="4620"/>
    <cellStyle name="Normal 34 21" xfId="4830"/>
    <cellStyle name="Normal 34 22" xfId="5102"/>
    <cellStyle name="Normal 34 3" xfId="414"/>
    <cellStyle name="Normal 34 4" xfId="599"/>
    <cellStyle name="Normal 34 5" xfId="955"/>
    <cellStyle name="Normal 34 6" xfId="1199"/>
    <cellStyle name="Normal 34 7" xfId="1444"/>
    <cellStyle name="Normal 34 8" xfId="1689"/>
    <cellStyle name="Normal 34 9" xfId="1934"/>
    <cellStyle name="Normal 35" xfId="96"/>
    <cellStyle name="Normal 35 10" xfId="2178"/>
    <cellStyle name="Normal 35 11" xfId="2423"/>
    <cellStyle name="Normal 35 12" xfId="2283"/>
    <cellStyle name="Normal 35 13" xfId="2913"/>
    <cellStyle name="Normal 35 14" xfId="3158"/>
    <cellStyle name="Normal 35 15" xfId="3404"/>
    <cellStyle name="Normal 35 16" xfId="3650"/>
    <cellStyle name="Normal 35 17" xfId="3894"/>
    <cellStyle name="Normal 35 18" xfId="3754"/>
    <cellStyle name="Normal 35 19" xfId="4381"/>
    <cellStyle name="Normal 35 2" xfId="328"/>
    <cellStyle name="Normal 35 20" xfId="4619"/>
    <cellStyle name="Normal 35 21" xfId="4829"/>
    <cellStyle name="Normal 35 22" xfId="5103"/>
    <cellStyle name="Normal 35 3" xfId="415"/>
    <cellStyle name="Normal 35 4" xfId="600"/>
    <cellStyle name="Normal 35 5" xfId="954"/>
    <cellStyle name="Normal 35 6" xfId="1198"/>
    <cellStyle name="Normal 35 7" xfId="1443"/>
    <cellStyle name="Normal 35 8" xfId="1688"/>
    <cellStyle name="Normal 35 9" xfId="1933"/>
    <cellStyle name="Normal 36" xfId="97"/>
    <cellStyle name="Normal 36 10" xfId="2177"/>
    <cellStyle name="Normal 36 11" xfId="2422"/>
    <cellStyle name="Normal 36 12" xfId="2665"/>
    <cellStyle name="Normal 36 13" xfId="2912"/>
    <cellStyle name="Normal 36 14" xfId="3157"/>
    <cellStyle name="Normal 36 15" xfId="3403"/>
    <cellStyle name="Normal 36 16" xfId="3649"/>
    <cellStyle name="Normal 36 17" xfId="3893"/>
    <cellStyle name="Normal 36 18" xfId="4137"/>
    <cellStyle name="Normal 36 19" xfId="4380"/>
    <cellStyle name="Normal 36 2" xfId="331"/>
    <cellStyle name="Normal 36 20" xfId="4618"/>
    <cellStyle name="Normal 36 21" xfId="4828"/>
    <cellStyle name="Normal 36 22" xfId="5104"/>
    <cellStyle name="Normal 36 3" xfId="416"/>
    <cellStyle name="Normal 36 4" xfId="601"/>
    <cellStyle name="Normal 36 5" xfId="953"/>
    <cellStyle name="Normal 36 6" xfId="929"/>
    <cellStyle name="Normal 36 7" xfId="1442"/>
    <cellStyle name="Normal 36 8" xfId="1687"/>
    <cellStyle name="Normal 36 9" xfId="1932"/>
    <cellStyle name="Normal 37" xfId="98"/>
    <cellStyle name="Normal 37 10" xfId="1908"/>
    <cellStyle name="Normal 37 11" xfId="2153"/>
    <cellStyle name="Normal 37 12" xfId="2664"/>
    <cellStyle name="Normal 37 13" xfId="2593"/>
    <cellStyle name="Normal 37 14" xfId="2888"/>
    <cellStyle name="Normal 37 15" xfId="3133"/>
    <cellStyle name="Normal 37 16" xfId="3379"/>
    <cellStyle name="Normal 37 17" xfId="3625"/>
    <cellStyle name="Normal 37 18" xfId="4136"/>
    <cellStyle name="Normal 37 19" xfId="4064"/>
    <cellStyle name="Normal 37 2" xfId="334"/>
    <cellStyle name="Normal 37 20" xfId="4356"/>
    <cellStyle name="Normal 37 21" xfId="4594"/>
    <cellStyle name="Normal 37 22" xfId="5105"/>
    <cellStyle name="Normal 37 3" xfId="417"/>
    <cellStyle name="Normal 37 4" xfId="602"/>
    <cellStyle name="Normal 37 5" xfId="572"/>
    <cellStyle name="Normal 37 6" xfId="814"/>
    <cellStyle name="Normal 37 7" xfId="1128"/>
    <cellStyle name="Normal 37 8" xfId="1418"/>
    <cellStyle name="Normal 37 9" xfId="1663"/>
    <cellStyle name="Normal 38" xfId="99"/>
    <cellStyle name="Normal 38 10" xfId="1793"/>
    <cellStyle name="Normal 38 11" xfId="2038"/>
    <cellStyle name="Normal 38 12" xfId="2663"/>
    <cellStyle name="Normal 38 13" xfId="2641"/>
    <cellStyle name="Normal 38 14" xfId="2773"/>
    <cellStyle name="Normal 38 15" xfId="3018"/>
    <cellStyle name="Normal 38 16" xfId="3264"/>
    <cellStyle name="Normal 38 17" xfId="3510"/>
    <cellStyle name="Normal 38 18" xfId="4135"/>
    <cellStyle name="Normal 38 19" xfId="4113"/>
    <cellStyle name="Normal 38 2" xfId="337"/>
    <cellStyle name="Normal 38 20" xfId="4242"/>
    <cellStyle name="Normal 38 21" xfId="4482"/>
    <cellStyle name="Normal 38 22" xfId="5106"/>
    <cellStyle name="Normal 38 3" xfId="418"/>
    <cellStyle name="Normal 38 4" xfId="603"/>
    <cellStyle name="Normal 38 5" xfId="571"/>
    <cellStyle name="Normal 38 6" xfId="1197"/>
    <cellStyle name="Normal 38 7" xfId="1174"/>
    <cellStyle name="Normal 38 8" xfId="1303"/>
    <cellStyle name="Normal 38 9" xfId="1548"/>
    <cellStyle name="Normal 39" xfId="100"/>
    <cellStyle name="Normal 39 10" xfId="2176"/>
    <cellStyle name="Normal 39 11" xfId="2421"/>
    <cellStyle name="Normal 39 12" xfId="2662"/>
    <cellStyle name="Normal 39 13" xfId="2911"/>
    <cellStyle name="Normal 39 14" xfId="3156"/>
    <cellStyle name="Normal 39 15" xfId="3402"/>
    <cellStyle name="Normal 39 16" xfId="3648"/>
    <cellStyle name="Normal 39 17" xfId="3892"/>
    <cellStyle name="Normal 39 18" xfId="4134"/>
    <cellStyle name="Normal 39 19" xfId="4379"/>
    <cellStyle name="Normal 39 2" xfId="340"/>
    <cellStyle name="Normal 39 20" xfId="4617"/>
    <cellStyle name="Normal 39 21" xfId="4827"/>
    <cellStyle name="Normal 39 22" xfId="5107"/>
    <cellStyle name="Normal 39 3" xfId="419"/>
    <cellStyle name="Normal 39 4" xfId="604"/>
    <cellStyle name="Normal 39 5" xfId="952"/>
    <cellStyle name="Normal 39 6" xfId="1196"/>
    <cellStyle name="Normal 39 7" xfId="1441"/>
    <cellStyle name="Normal 39 8" xfId="1686"/>
    <cellStyle name="Normal 39 9" xfId="1931"/>
    <cellStyle name="Normal 4" xfId="101"/>
    <cellStyle name="Normal 4 10" xfId="1930"/>
    <cellStyle name="Normal 4 11" xfId="2175"/>
    <cellStyle name="Normal 4 12" xfId="2420"/>
    <cellStyle name="Normal 4 13" xfId="2661"/>
    <cellStyle name="Normal 4 14" xfId="2910"/>
    <cellStyle name="Normal 4 15" xfId="3155"/>
    <cellStyle name="Normal 4 16" xfId="3401"/>
    <cellStyle name="Normal 4 17" xfId="3647"/>
    <cellStyle name="Normal 4 18" xfId="3891"/>
    <cellStyle name="Normal 4 19" xfId="4133"/>
    <cellStyle name="Normal 4 2" xfId="102"/>
    <cellStyle name="Normal 4 20" xfId="4378"/>
    <cellStyle name="Normal 4 21" xfId="4616"/>
    <cellStyle name="Normal 4 22" xfId="4826"/>
    <cellStyle name="Normal 4 23" xfId="5108"/>
    <cellStyle name="Normal 4 3" xfId="189"/>
    <cellStyle name="Normal 4 3 10" xfId="2480"/>
    <cellStyle name="Normal 4 3 11" xfId="2734"/>
    <cellStyle name="Normal 4 3 12" xfId="2979"/>
    <cellStyle name="Normal 4 3 13" xfId="3225"/>
    <cellStyle name="Normal 4 3 14" xfId="3471"/>
    <cellStyle name="Normal 4 3 15" xfId="3715"/>
    <cellStyle name="Normal 4 3 16" xfId="3951"/>
    <cellStyle name="Normal 4 3 17" xfId="4204"/>
    <cellStyle name="Normal 4 3 18" xfId="4445"/>
    <cellStyle name="Normal 4 3 19" xfId="4679"/>
    <cellStyle name="Normal 4 3 2" xfId="693"/>
    <cellStyle name="Normal 4 3 20" xfId="5109"/>
    <cellStyle name="Normal 4 3 3" xfId="778"/>
    <cellStyle name="Normal 4 3 4" xfId="1020"/>
    <cellStyle name="Normal 4 3 5" xfId="1264"/>
    <cellStyle name="Normal 4 3 6" xfId="1509"/>
    <cellStyle name="Normal 4 3 7" xfId="1754"/>
    <cellStyle name="Normal 4 3 8" xfId="1999"/>
    <cellStyle name="Normal 4 3 9" xfId="2244"/>
    <cellStyle name="Normal 4 4" xfId="181"/>
    <cellStyle name="Normal 4 4 10" xfId="2504"/>
    <cellStyle name="Normal 4 4 11" xfId="2755"/>
    <cellStyle name="Normal 4 4 12" xfId="3000"/>
    <cellStyle name="Normal 4 4 13" xfId="3246"/>
    <cellStyle name="Normal 4 4 14" xfId="3492"/>
    <cellStyle name="Normal 4 4 15" xfId="3736"/>
    <cellStyle name="Normal 4 4 16" xfId="3975"/>
    <cellStyle name="Normal 4 4 17" xfId="4225"/>
    <cellStyle name="Normal 4 4 18" xfId="4465"/>
    <cellStyle name="Normal 4 4 19" xfId="4697"/>
    <cellStyle name="Normal 4 4 2" xfId="685"/>
    <cellStyle name="Normal 4 4 20" xfId="5110"/>
    <cellStyle name="Normal 4 4 3" xfId="799"/>
    <cellStyle name="Normal 4 4 4" xfId="1041"/>
    <cellStyle name="Normal 4 4 5" xfId="1285"/>
    <cellStyle name="Normal 4 4 6" xfId="1530"/>
    <cellStyle name="Normal 4 4 7" xfId="1775"/>
    <cellStyle name="Normal 4 4 8" xfId="2020"/>
    <cellStyle name="Normal 4 4 9" xfId="2265"/>
    <cellStyle name="Normal 4 5" xfId="605"/>
    <cellStyle name="Normal 4 6" xfId="951"/>
    <cellStyle name="Normal 4 7" xfId="1195"/>
    <cellStyle name="Normal 4 8" xfId="1440"/>
    <cellStyle name="Normal 4 9" xfId="1685"/>
    <cellStyle name="Normal 40" xfId="103"/>
    <cellStyle name="Normal 40 10" xfId="2173"/>
    <cellStyle name="Normal 40 11" xfId="2418"/>
    <cellStyle name="Normal 40 12" xfId="2013"/>
    <cellStyle name="Normal 40 13" xfId="2908"/>
    <cellStyle name="Normal 40 14" xfId="3153"/>
    <cellStyle name="Normal 40 15" xfId="3399"/>
    <cellStyle name="Normal 40 16" xfId="3645"/>
    <cellStyle name="Normal 40 17" xfId="3889"/>
    <cellStyle name="Normal 40 18" xfId="3485"/>
    <cellStyle name="Normal 40 19" xfId="4376"/>
    <cellStyle name="Normal 40 2" xfId="343"/>
    <cellStyle name="Normal 40 20" xfId="4614"/>
    <cellStyle name="Normal 40 21" xfId="4825"/>
    <cellStyle name="Normal 40 22" xfId="5111"/>
    <cellStyle name="Normal 40 3" xfId="420"/>
    <cellStyle name="Normal 40 4" xfId="607"/>
    <cellStyle name="Normal 40 5" xfId="949"/>
    <cellStyle name="Normal 40 6" xfId="1193"/>
    <cellStyle name="Normal 40 7" xfId="1438"/>
    <cellStyle name="Normal 40 8" xfId="1683"/>
    <cellStyle name="Normal 40 9" xfId="1928"/>
    <cellStyle name="Normal 41" xfId="104"/>
    <cellStyle name="Normal 41 10" xfId="2172"/>
    <cellStyle name="Normal 41 11" xfId="2417"/>
    <cellStyle name="Normal 41 12" xfId="1890"/>
    <cellStyle name="Normal 41 13" xfId="2907"/>
    <cellStyle name="Normal 41 14" xfId="3152"/>
    <cellStyle name="Normal 41 15" xfId="3398"/>
    <cellStyle name="Normal 41 16" xfId="3644"/>
    <cellStyle name="Normal 41 17" xfId="3888"/>
    <cellStyle name="Normal 41 18" xfId="3361"/>
    <cellStyle name="Normal 41 19" xfId="4375"/>
    <cellStyle name="Normal 41 2" xfId="346"/>
    <cellStyle name="Normal 41 20" xfId="4613"/>
    <cellStyle name="Normal 41 21" xfId="4824"/>
    <cellStyle name="Normal 41 22" xfId="5112"/>
    <cellStyle name="Normal 41 3" xfId="421"/>
    <cellStyle name="Normal 41 4" xfId="608"/>
    <cellStyle name="Normal 41 5" xfId="948"/>
    <cellStyle name="Normal 41 6" xfId="913"/>
    <cellStyle name="Normal 41 7" xfId="1437"/>
    <cellStyle name="Normal 41 8" xfId="1682"/>
    <cellStyle name="Normal 41 9" xfId="1927"/>
    <cellStyle name="Normal 42" xfId="105"/>
    <cellStyle name="Normal 42 10" xfId="1892"/>
    <cellStyle name="Normal 42 11" xfId="2137"/>
    <cellStyle name="Normal 42 12" xfId="2618"/>
    <cellStyle name="Normal 42 13" xfId="2597"/>
    <cellStyle name="Normal 42 14" xfId="2872"/>
    <cellStyle name="Normal 42 15" xfId="3117"/>
    <cellStyle name="Normal 42 16" xfId="3363"/>
    <cellStyle name="Normal 42 17" xfId="3609"/>
    <cellStyle name="Normal 42 18" xfId="4090"/>
    <cellStyle name="Normal 42 19" xfId="4068"/>
    <cellStyle name="Normal 42 2" xfId="349"/>
    <cellStyle name="Normal 42 20" xfId="4340"/>
    <cellStyle name="Normal 42 21" xfId="4578"/>
    <cellStyle name="Normal 42 22" xfId="5113"/>
    <cellStyle name="Normal 42 3" xfId="422"/>
    <cellStyle name="Normal 42 4" xfId="609"/>
    <cellStyle name="Normal 42 5" xfId="570"/>
    <cellStyle name="Normal 42 6" xfId="590"/>
    <cellStyle name="Normal 42 7" xfId="1059"/>
    <cellStyle name="Normal 42 8" xfId="1402"/>
    <cellStyle name="Normal 42 9" xfId="1647"/>
    <cellStyle name="Normal 43" xfId="106"/>
    <cellStyle name="Normal 43 10" xfId="1523"/>
    <cellStyle name="Normal 43 11" xfId="1768"/>
    <cellStyle name="Normal 43 12" xfId="2500"/>
    <cellStyle name="Normal 43 13" xfId="2642"/>
    <cellStyle name="Normal 43 14" xfId="2381"/>
    <cellStyle name="Normal 43 15" xfId="2748"/>
    <cellStyle name="Normal 43 16" xfId="2993"/>
    <cellStyle name="Normal 43 17" xfId="3239"/>
    <cellStyle name="Normal 43 18" xfId="3971"/>
    <cellStyle name="Normal 43 19" xfId="4114"/>
    <cellStyle name="Normal 43 2" xfId="352"/>
    <cellStyle name="Normal 43 20" xfId="3852"/>
    <cellStyle name="Normal 43 21" xfId="4218"/>
    <cellStyle name="Normal 43 22" xfId="5114"/>
    <cellStyle name="Normal 43 3" xfId="423"/>
    <cellStyle name="Normal 43 4" xfId="610"/>
    <cellStyle name="Normal 43 5" xfId="569"/>
    <cellStyle name="Normal 43 6" xfId="591"/>
    <cellStyle name="Normal 43 7" xfId="1158"/>
    <cellStyle name="Normal 43 8" xfId="911"/>
    <cellStyle name="Normal 43 9" xfId="1278"/>
    <cellStyle name="Normal 44" xfId="107"/>
    <cellStyle name="Normal 44 10" xfId="1400"/>
    <cellStyle name="Normal 44 11" xfId="1645"/>
    <cellStyle name="Normal 44 12" xfId="2617"/>
    <cellStyle name="Normal 44 13" xfId="2528"/>
    <cellStyle name="Normal 44 14" xfId="2348"/>
    <cellStyle name="Normal 44 15" xfId="2515"/>
    <cellStyle name="Normal 44 16" xfId="2870"/>
    <cellStyle name="Normal 44 17" xfId="3115"/>
    <cellStyle name="Normal 44 18" xfId="4089"/>
    <cellStyle name="Normal 44 19" xfId="3999"/>
    <cellStyle name="Normal 44 2" xfId="383"/>
    <cellStyle name="Normal 44 20" xfId="3819"/>
    <cellStyle name="Normal 44 21" xfId="3986"/>
    <cellStyle name="Normal 44 22" xfId="5115"/>
    <cellStyle name="Normal 44 3" xfId="426"/>
    <cellStyle name="Normal 44 4" xfId="611"/>
    <cellStyle name="Normal 44 5" xfId="568"/>
    <cellStyle name="Normal 44 6" xfId="1150"/>
    <cellStyle name="Normal 44 7" xfId="789"/>
    <cellStyle name="Normal 44 8" xfId="807"/>
    <cellStyle name="Normal 44 9" xfId="1049"/>
    <cellStyle name="Normal 45" xfId="108"/>
    <cellStyle name="Normal 45 10" xfId="2129"/>
    <cellStyle name="Normal 45 11" xfId="2374"/>
    <cellStyle name="Normal 45 12" xfId="2497"/>
    <cellStyle name="Normal 45 13" xfId="2864"/>
    <cellStyle name="Normal 45 14" xfId="3109"/>
    <cellStyle name="Normal 45 15" xfId="3355"/>
    <cellStyle name="Normal 45 16" xfId="3601"/>
    <cellStyle name="Normal 45 17" xfId="3845"/>
    <cellStyle name="Normal 45 18" xfId="3968"/>
    <cellStyle name="Normal 45 19" xfId="4333"/>
    <cellStyle name="Normal 45 2" xfId="387"/>
    <cellStyle name="Normal 45 20" xfId="4571"/>
    <cellStyle name="Normal 45 21" xfId="4786"/>
    <cellStyle name="Normal 45 22" xfId="5116"/>
    <cellStyle name="Normal 45 3" xfId="427"/>
    <cellStyle name="Normal 45 4" xfId="612"/>
    <cellStyle name="Normal 45 5" xfId="905"/>
    <cellStyle name="Normal 45 6" xfId="1031"/>
    <cellStyle name="Normal 45 7" xfId="1394"/>
    <cellStyle name="Normal 45 8" xfId="1639"/>
    <cellStyle name="Normal 45 9" xfId="1884"/>
    <cellStyle name="Normal 46" xfId="109"/>
    <cellStyle name="Normal 46 10" xfId="2010"/>
    <cellStyle name="Normal 46 11" xfId="2255"/>
    <cellStyle name="Normal 46 12" xfId="2616"/>
    <cellStyle name="Normal 46 13" xfId="2745"/>
    <cellStyle name="Normal 46 14" xfId="2990"/>
    <cellStyle name="Normal 46 15" xfId="3236"/>
    <cellStyle name="Normal 46 16" xfId="3482"/>
    <cellStyle name="Normal 46 17" xfId="3726"/>
    <cellStyle name="Normal 46 18" xfId="4088"/>
    <cellStyle name="Normal 46 19" xfId="4215"/>
    <cellStyle name="Normal 46 2" xfId="390"/>
    <cellStyle name="Normal 46 20" xfId="4456"/>
    <cellStyle name="Normal 46 21" xfId="4689"/>
    <cellStyle name="Normal 46 22" xfId="5117"/>
    <cellStyle name="Normal 46 3" xfId="428"/>
    <cellStyle name="Normal 46 4" xfId="613"/>
    <cellStyle name="Normal 46 5" xfId="786"/>
    <cellStyle name="Normal 46 6" xfId="1149"/>
    <cellStyle name="Normal 46 7" xfId="1275"/>
    <cellStyle name="Normal 46 8" xfId="1520"/>
    <cellStyle name="Normal 46 9" xfId="1765"/>
    <cellStyle name="Normal 47" xfId="110"/>
    <cellStyle name="Normal 47 10" xfId="2494"/>
    <cellStyle name="Normal 47 11" xfId="2863"/>
    <cellStyle name="Normal 47 12" xfId="3108"/>
    <cellStyle name="Normal 47 13" xfId="3354"/>
    <cellStyle name="Normal 47 14" xfId="3600"/>
    <cellStyle name="Normal 47 15" xfId="3844"/>
    <cellStyle name="Normal 47 16" xfId="3965"/>
    <cellStyle name="Normal 47 17" xfId="4332"/>
    <cellStyle name="Normal 47 18" xfId="4570"/>
    <cellStyle name="Normal 47 19" xfId="4785"/>
    <cellStyle name="Normal 47 2" xfId="614"/>
    <cellStyle name="Normal 47 20" xfId="5118"/>
    <cellStyle name="Normal 47 3" xfId="904"/>
    <cellStyle name="Normal 47 4" xfId="1028"/>
    <cellStyle name="Normal 47 5" xfId="1393"/>
    <cellStyle name="Normal 47 6" xfId="1638"/>
    <cellStyle name="Normal 47 7" xfId="1883"/>
    <cellStyle name="Normal 47 8" xfId="2128"/>
    <cellStyle name="Normal 47 9" xfId="2373"/>
    <cellStyle name="Normal 48" xfId="111"/>
    <cellStyle name="Normal 48 10" xfId="2615"/>
    <cellStyle name="Normal 48 11" xfId="2742"/>
    <cellStyle name="Normal 48 12" xfId="2987"/>
    <cellStyle name="Normal 48 13" xfId="3233"/>
    <cellStyle name="Normal 48 14" xfId="3479"/>
    <cellStyle name="Normal 48 15" xfId="3723"/>
    <cellStyle name="Normal 48 16" xfId="4087"/>
    <cellStyle name="Normal 48 17" xfId="4212"/>
    <cellStyle name="Normal 48 18" xfId="4453"/>
    <cellStyle name="Normal 48 19" xfId="4686"/>
    <cellStyle name="Normal 48 2" xfId="615"/>
    <cellStyle name="Normal 48 20" xfId="5119"/>
    <cellStyle name="Normal 48 3" xfId="783"/>
    <cellStyle name="Normal 48 4" xfId="1148"/>
    <cellStyle name="Normal 48 5" xfId="1272"/>
    <cellStyle name="Normal 48 6" xfId="1517"/>
    <cellStyle name="Normal 48 7" xfId="1762"/>
    <cellStyle name="Normal 48 8" xfId="2007"/>
    <cellStyle name="Normal 48 9" xfId="2252"/>
    <cellStyle name="Normal 49" xfId="112"/>
    <cellStyle name="Normal 49 10" xfId="2491"/>
    <cellStyle name="Normal 49 11" xfId="2862"/>
    <cellStyle name="Normal 49 12" xfId="3107"/>
    <cellStyle name="Normal 49 13" xfId="3353"/>
    <cellStyle name="Normal 49 14" xfId="3599"/>
    <cellStyle name="Normal 49 15" xfId="3843"/>
    <cellStyle name="Normal 49 16" xfId="3962"/>
    <cellStyle name="Normal 49 17" xfId="4331"/>
    <cellStyle name="Normal 49 18" xfId="4569"/>
    <cellStyle name="Normal 49 19" xfId="4784"/>
    <cellStyle name="Normal 49 2" xfId="616"/>
    <cellStyle name="Normal 49 20" xfId="5120"/>
    <cellStyle name="Normal 49 3" xfId="903"/>
    <cellStyle name="Normal 49 4" xfId="1025"/>
    <cellStyle name="Normal 49 5" xfId="1392"/>
    <cellStyle name="Normal 49 6" xfId="1637"/>
    <cellStyle name="Normal 49 7" xfId="1882"/>
    <cellStyle name="Normal 49 8" xfId="2127"/>
    <cellStyle name="Normal 49 9" xfId="2372"/>
    <cellStyle name="Normal 5" xfId="113"/>
    <cellStyle name="Normal 50" xfId="114"/>
    <cellStyle name="Normal 50 10" xfId="2488"/>
    <cellStyle name="Normal 50 11" xfId="2861"/>
    <cellStyle name="Normal 50 12" xfId="3106"/>
    <cellStyle name="Normal 50 13" xfId="3352"/>
    <cellStyle name="Normal 50 14" xfId="3598"/>
    <cellStyle name="Normal 50 15" xfId="3842"/>
    <cellStyle name="Normal 50 16" xfId="3959"/>
    <cellStyle name="Normal 50 17" xfId="4330"/>
    <cellStyle name="Normal 50 18" xfId="4568"/>
    <cellStyle name="Normal 50 19" xfId="4783"/>
    <cellStyle name="Normal 50 2" xfId="618"/>
    <cellStyle name="Normal 50 20" xfId="5121"/>
    <cellStyle name="Normal 50 3" xfId="902"/>
    <cellStyle name="Normal 50 4" xfId="1022"/>
    <cellStyle name="Normal 50 5" xfId="1391"/>
    <cellStyle name="Normal 50 6" xfId="1636"/>
    <cellStyle name="Normal 50 7" xfId="1881"/>
    <cellStyle name="Normal 50 8" xfId="2126"/>
    <cellStyle name="Normal 50 9" xfId="2371"/>
    <cellStyle name="Normal 51" xfId="115"/>
    <cellStyle name="Normal 51 10" xfId="2613"/>
    <cellStyle name="Normal 51 11" xfId="2736"/>
    <cellStyle name="Normal 51 12" xfId="2981"/>
    <cellStyle name="Normal 51 13" xfId="3227"/>
    <cellStyle name="Normal 51 14" xfId="3473"/>
    <cellStyle name="Normal 51 15" xfId="3717"/>
    <cellStyle name="Normal 51 16" xfId="4085"/>
    <cellStyle name="Normal 51 17" xfId="4206"/>
    <cellStyle name="Normal 51 18" xfId="4447"/>
    <cellStyle name="Normal 51 19" xfId="4681"/>
    <cellStyle name="Normal 51 2" xfId="619"/>
    <cellStyle name="Normal 51 20" xfId="5122"/>
    <cellStyle name="Normal 51 3" xfId="777"/>
    <cellStyle name="Normal 51 4" xfId="1146"/>
    <cellStyle name="Normal 51 5" xfId="1266"/>
    <cellStyle name="Normal 51 6" xfId="1511"/>
    <cellStyle name="Normal 51 7" xfId="1756"/>
    <cellStyle name="Normal 51 8" xfId="2001"/>
    <cellStyle name="Normal 51 9" xfId="2246"/>
    <cellStyle name="Normal 52" xfId="116"/>
    <cellStyle name="Normal 52 10" xfId="2485"/>
    <cellStyle name="Normal 52 11" xfId="2860"/>
    <cellStyle name="Normal 52 12" xfId="3105"/>
    <cellStyle name="Normal 52 13" xfId="3351"/>
    <cellStyle name="Normal 52 14" xfId="3597"/>
    <cellStyle name="Normal 52 15" xfId="3841"/>
    <cellStyle name="Normal 52 16" xfId="3956"/>
    <cellStyle name="Normal 52 17" xfId="4329"/>
    <cellStyle name="Normal 52 18" xfId="4567"/>
    <cellStyle name="Normal 52 19" xfId="4782"/>
    <cellStyle name="Normal 52 2" xfId="620"/>
    <cellStyle name="Normal 52 20" xfId="5123"/>
    <cellStyle name="Normal 52 3" xfId="901"/>
    <cellStyle name="Normal 52 4" xfId="1019"/>
    <cellStyle name="Normal 52 5" xfId="1390"/>
    <cellStyle name="Normal 52 6" xfId="1635"/>
    <cellStyle name="Normal 52 7" xfId="1880"/>
    <cellStyle name="Normal 52 8" xfId="2125"/>
    <cellStyle name="Normal 52 9" xfId="2370"/>
    <cellStyle name="Normal 53" xfId="117"/>
    <cellStyle name="Normal 53 10" xfId="2612"/>
    <cellStyle name="Normal 53 11" xfId="2733"/>
    <cellStyle name="Normal 53 12" xfId="2978"/>
    <cellStyle name="Normal 53 13" xfId="3224"/>
    <cellStyle name="Normal 53 14" xfId="3470"/>
    <cellStyle name="Normal 53 15" xfId="3714"/>
    <cellStyle name="Normal 53 16" xfId="4084"/>
    <cellStyle name="Normal 53 17" xfId="4203"/>
    <cellStyle name="Normal 53 18" xfId="4444"/>
    <cellStyle name="Normal 53 19" xfId="4678"/>
    <cellStyle name="Normal 53 2" xfId="621"/>
    <cellStyle name="Normal 53 20" xfId="5124"/>
    <cellStyle name="Normal 53 3" xfId="774"/>
    <cellStyle name="Normal 53 4" xfId="1145"/>
    <cellStyle name="Normal 53 5" xfId="1263"/>
    <cellStyle name="Normal 53 6" xfId="1508"/>
    <cellStyle name="Normal 53 7" xfId="1753"/>
    <cellStyle name="Normal 53 8" xfId="1998"/>
    <cellStyle name="Normal 53 9" xfId="2243"/>
    <cellStyle name="Normal 54" xfId="118"/>
    <cellStyle name="Normal 54 10" xfId="2482"/>
    <cellStyle name="Normal 54 11" xfId="2859"/>
    <cellStyle name="Normal 54 12" xfId="3104"/>
    <cellStyle name="Normal 54 13" xfId="3350"/>
    <cellStyle name="Normal 54 14" xfId="3596"/>
    <cellStyle name="Normal 54 15" xfId="3840"/>
    <cellStyle name="Normal 54 16" xfId="3953"/>
    <cellStyle name="Normal 54 17" xfId="4328"/>
    <cellStyle name="Normal 54 18" xfId="4566"/>
    <cellStyle name="Normal 54 19" xfId="4781"/>
    <cellStyle name="Normal 54 2" xfId="622"/>
    <cellStyle name="Normal 54 20" xfId="5125"/>
    <cellStyle name="Normal 54 3" xfId="900"/>
    <cellStyle name="Normal 54 4" xfId="1016"/>
    <cellStyle name="Normal 54 5" xfId="1389"/>
    <cellStyle name="Normal 54 6" xfId="1634"/>
    <cellStyle name="Normal 54 7" xfId="1879"/>
    <cellStyle name="Normal 54 8" xfId="2124"/>
    <cellStyle name="Normal 54 9" xfId="2369"/>
    <cellStyle name="Normal 55" xfId="119"/>
    <cellStyle name="Normal 55 10" xfId="2611"/>
    <cellStyle name="Normal 55 11" xfId="2730"/>
    <cellStyle name="Normal 55 12" xfId="2975"/>
    <cellStyle name="Normal 55 13" xfId="3221"/>
    <cellStyle name="Normal 55 14" xfId="3467"/>
    <cellStyle name="Normal 55 15" xfId="3711"/>
    <cellStyle name="Normal 55 16" xfId="4083"/>
    <cellStyle name="Normal 55 17" xfId="4200"/>
    <cellStyle name="Normal 55 18" xfId="4441"/>
    <cellStyle name="Normal 55 19" xfId="4675"/>
    <cellStyle name="Normal 55 2" xfId="623"/>
    <cellStyle name="Normal 55 20" xfId="5126"/>
    <cellStyle name="Normal 55 3" xfId="771"/>
    <cellStyle name="Normal 55 4" xfId="1144"/>
    <cellStyle name="Normal 55 5" xfId="1260"/>
    <cellStyle name="Normal 55 6" xfId="1505"/>
    <cellStyle name="Normal 55 7" xfId="1750"/>
    <cellStyle name="Normal 55 8" xfId="1995"/>
    <cellStyle name="Normal 55 9" xfId="2240"/>
    <cellStyle name="Normal 56" xfId="120"/>
    <cellStyle name="Normal 56 10" xfId="2479"/>
    <cellStyle name="Normal 56 11" xfId="2858"/>
    <cellStyle name="Normal 56 12" xfId="3103"/>
    <cellStyle name="Normal 56 13" xfId="3349"/>
    <cellStyle name="Normal 56 14" xfId="3595"/>
    <cellStyle name="Normal 56 15" xfId="3839"/>
    <cellStyle name="Normal 56 16" xfId="3950"/>
    <cellStyle name="Normal 56 17" xfId="4327"/>
    <cellStyle name="Normal 56 18" xfId="4565"/>
    <cellStyle name="Normal 56 19" xfId="4780"/>
    <cellStyle name="Normal 56 2" xfId="624"/>
    <cellStyle name="Normal 56 20" xfId="5127"/>
    <cellStyle name="Normal 56 3" xfId="899"/>
    <cellStyle name="Normal 56 4" xfId="1013"/>
    <cellStyle name="Normal 56 5" xfId="1388"/>
    <cellStyle name="Normal 56 6" xfId="1633"/>
    <cellStyle name="Normal 56 7" xfId="1878"/>
    <cellStyle name="Normal 56 8" xfId="2123"/>
    <cellStyle name="Normal 56 9" xfId="2368"/>
    <cellStyle name="Normal 57" xfId="121"/>
    <cellStyle name="Normal 57 10" xfId="2610"/>
    <cellStyle name="Normal 57 11" xfId="2727"/>
    <cellStyle name="Normal 57 12" xfId="2972"/>
    <cellStyle name="Normal 57 13" xfId="3218"/>
    <cellStyle name="Normal 57 14" xfId="3464"/>
    <cellStyle name="Normal 57 15" xfId="3708"/>
    <cellStyle name="Normal 57 16" xfId="4082"/>
    <cellStyle name="Normal 57 17" xfId="4197"/>
    <cellStyle name="Normal 57 18" xfId="4438"/>
    <cellStyle name="Normal 57 19" xfId="4672"/>
    <cellStyle name="Normal 57 2" xfId="625"/>
    <cellStyle name="Normal 57 20" xfId="5128"/>
    <cellStyle name="Normal 57 3" xfId="768"/>
    <cellStyle name="Normal 57 4" xfId="1143"/>
    <cellStyle name="Normal 57 5" xfId="1257"/>
    <cellStyle name="Normal 57 6" xfId="1502"/>
    <cellStyle name="Normal 57 7" xfId="1747"/>
    <cellStyle name="Normal 57 8" xfId="1992"/>
    <cellStyle name="Normal 57 9" xfId="2237"/>
    <cellStyle name="Normal 58" xfId="122"/>
    <cellStyle name="Normal 58 10" xfId="2476"/>
    <cellStyle name="Normal 58 11" xfId="2857"/>
    <cellStyle name="Normal 58 12" xfId="3102"/>
    <cellStyle name="Normal 58 13" xfId="3348"/>
    <cellStyle name="Normal 58 14" xfId="3594"/>
    <cellStyle name="Normal 58 15" xfId="3838"/>
    <cellStyle name="Normal 58 16" xfId="3947"/>
    <cellStyle name="Normal 58 17" xfId="4326"/>
    <cellStyle name="Normal 58 18" xfId="4564"/>
    <cellStyle name="Normal 58 19" xfId="4779"/>
    <cellStyle name="Normal 58 2" xfId="626"/>
    <cellStyle name="Normal 58 20" xfId="5129"/>
    <cellStyle name="Normal 58 3" xfId="898"/>
    <cellStyle name="Normal 58 4" xfId="1010"/>
    <cellStyle name="Normal 58 5" xfId="1387"/>
    <cellStyle name="Normal 58 6" xfId="1632"/>
    <cellStyle name="Normal 58 7" xfId="1877"/>
    <cellStyle name="Normal 58 8" xfId="2122"/>
    <cellStyle name="Normal 58 9" xfId="2367"/>
    <cellStyle name="Normal 59" xfId="123"/>
    <cellStyle name="Normal 59 10" xfId="2362"/>
    <cellStyle name="Normal 59 11" xfId="2724"/>
    <cellStyle name="Normal 59 12" xfId="2969"/>
    <cellStyle name="Normal 59 13" xfId="3215"/>
    <cellStyle name="Normal 59 14" xfId="3461"/>
    <cellStyle name="Normal 59 15" xfId="3705"/>
    <cellStyle name="Normal 59 16" xfId="3833"/>
    <cellStyle name="Normal 59 17" xfId="4194"/>
    <cellStyle name="Normal 59 18" xfId="4435"/>
    <cellStyle name="Normal 59 19" xfId="4669"/>
    <cellStyle name="Normal 59 2" xfId="627"/>
    <cellStyle name="Normal 59 20" xfId="5130"/>
    <cellStyle name="Normal 59 3" xfId="765"/>
    <cellStyle name="Normal 59 4" xfId="1142"/>
    <cellStyle name="Normal 59 5" xfId="1254"/>
    <cellStyle name="Normal 59 6" xfId="1499"/>
    <cellStyle name="Normal 59 7" xfId="1744"/>
    <cellStyle name="Normal 59 8" xfId="1989"/>
    <cellStyle name="Normal 59 9" xfId="2234"/>
    <cellStyle name="Normal 6" xfId="124"/>
    <cellStyle name="Normal 60" xfId="125"/>
    <cellStyle name="Normal 60 10" xfId="2707"/>
    <cellStyle name="Normal 60 11" xfId="2721"/>
    <cellStyle name="Normal 60 12" xfId="2966"/>
    <cellStyle name="Normal 60 13" xfId="3212"/>
    <cellStyle name="Normal 60 14" xfId="3458"/>
    <cellStyle name="Normal 60 15" xfId="3702"/>
    <cellStyle name="Normal 60 16" xfId="4177"/>
    <cellStyle name="Normal 60 17" xfId="4191"/>
    <cellStyle name="Normal 60 18" xfId="4432"/>
    <cellStyle name="Normal 60 19" xfId="4666"/>
    <cellStyle name="Normal 60 2" xfId="629"/>
    <cellStyle name="Normal 60 20" xfId="5131"/>
    <cellStyle name="Normal 60 3" xfId="762"/>
    <cellStyle name="Normal 60 4" xfId="893"/>
    <cellStyle name="Normal 60 5" xfId="1251"/>
    <cellStyle name="Normal 60 6" xfId="1496"/>
    <cellStyle name="Normal 60 7" xfId="1741"/>
    <cellStyle name="Normal 60 8" xfId="1986"/>
    <cellStyle name="Normal 60 9" xfId="2231"/>
    <cellStyle name="Normal 61" xfId="126"/>
    <cellStyle name="Normal 61 10" xfId="2365"/>
    <cellStyle name="Normal 61 11" xfId="2290"/>
    <cellStyle name="Normal 61 12" xfId="2852"/>
    <cellStyle name="Normal 61 13" xfId="3097"/>
    <cellStyle name="Normal 61 14" xfId="3343"/>
    <cellStyle name="Normal 61 15" xfId="3589"/>
    <cellStyle name="Normal 61 16" xfId="3836"/>
    <cellStyle name="Normal 61 17" xfId="3761"/>
    <cellStyle name="Normal 61 18" xfId="4321"/>
    <cellStyle name="Normal 61 19" xfId="4559"/>
    <cellStyle name="Normal 61 2" xfId="630"/>
    <cellStyle name="Normal 61 20" xfId="5132"/>
    <cellStyle name="Normal 61 3" xfId="518"/>
    <cellStyle name="Normal 61 4" xfId="1002"/>
    <cellStyle name="Normal 61 5" xfId="818"/>
    <cellStyle name="Normal 61 6" xfId="1382"/>
    <cellStyle name="Normal 61 7" xfId="1627"/>
    <cellStyle name="Normal 61 8" xfId="1872"/>
    <cellStyle name="Normal 61 9" xfId="2117"/>
    <cellStyle name="Normal 62" xfId="127"/>
    <cellStyle name="Normal 62 10" xfId="2706"/>
    <cellStyle name="Normal 62 11" xfId="2955"/>
    <cellStyle name="Normal 62 12" xfId="3200"/>
    <cellStyle name="Normal 62 13" xfId="3446"/>
    <cellStyle name="Normal 62 14" xfId="3691"/>
    <cellStyle name="Normal 62 15" xfId="3935"/>
    <cellStyle name="Normal 62 16" xfId="4176"/>
    <cellStyle name="Normal 62 17" xfId="4420"/>
    <cellStyle name="Normal 62 18" xfId="4655"/>
    <cellStyle name="Normal 62 19" xfId="4862"/>
    <cellStyle name="Normal 62 2" xfId="631"/>
    <cellStyle name="Normal 62 20" xfId="5133"/>
    <cellStyle name="Normal 62 3" xfId="504"/>
    <cellStyle name="Normal 62 4" xfId="1241"/>
    <cellStyle name="Normal 62 5" xfId="1485"/>
    <cellStyle name="Normal 62 6" xfId="1730"/>
    <cellStyle name="Normal 62 7" xfId="1975"/>
    <cellStyle name="Normal 62 8" xfId="2220"/>
    <cellStyle name="Normal 62 9" xfId="2465"/>
    <cellStyle name="Normal 63" xfId="128"/>
    <cellStyle name="Normal 63 10" xfId="2705"/>
    <cellStyle name="Normal 63 11" xfId="2953"/>
    <cellStyle name="Normal 63 12" xfId="3198"/>
    <cellStyle name="Normal 63 13" xfId="3444"/>
    <cellStyle name="Normal 63 14" xfId="3689"/>
    <cellStyle name="Normal 63 15" xfId="3933"/>
    <cellStyle name="Normal 63 16" xfId="4175"/>
    <cellStyle name="Normal 63 17" xfId="4418"/>
    <cellStyle name="Normal 63 18" xfId="4653"/>
    <cellStyle name="Normal 63 19" xfId="4860"/>
    <cellStyle name="Normal 63 2" xfId="632"/>
    <cellStyle name="Normal 63 20" xfId="5134"/>
    <cellStyle name="Normal 63 3" xfId="996"/>
    <cellStyle name="Normal 63 4" xfId="1239"/>
    <cellStyle name="Normal 63 5" xfId="1483"/>
    <cellStyle name="Normal 63 6" xfId="1728"/>
    <cellStyle name="Normal 63 7" xfId="1973"/>
    <cellStyle name="Normal 63 8" xfId="2218"/>
    <cellStyle name="Normal 63 9" xfId="2463"/>
    <cellStyle name="Normal 64" xfId="129"/>
    <cellStyle name="Normal 64 10" xfId="2704"/>
    <cellStyle name="Normal 64 11" xfId="2287"/>
    <cellStyle name="Normal 64 12" xfId="2855"/>
    <cellStyle name="Normal 64 13" xfId="3100"/>
    <cellStyle name="Normal 64 14" xfId="3346"/>
    <cellStyle name="Normal 64 15" xfId="3592"/>
    <cellStyle name="Normal 64 16" xfId="4174"/>
    <cellStyle name="Normal 64 17" xfId="3758"/>
    <cellStyle name="Normal 64 18" xfId="4324"/>
    <cellStyle name="Normal 64 19" xfId="4562"/>
    <cellStyle name="Normal 64 2" xfId="633"/>
    <cellStyle name="Normal 64 20" xfId="5135"/>
    <cellStyle name="Normal 64 3" xfId="994"/>
    <cellStyle name="Normal 64 4" xfId="896"/>
    <cellStyle name="Normal 64 5" xfId="1138"/>
    <cellStyle name="Normal 64 6" xfId="1385"/>
    <cellStyle name="Normal 64 7" xfId="1630"/>
    <cellStyle name="Normal 64 8" xfId="1875"/>
    <cellStyle name="Normal 64 9" xfId="2120"/>
    <cellStyle name="Normal 65" xfId="130"/>
    <cellStyle name="Normal 65 10" xfId="2703"/>
    <cellStyle name="Normal 65 11" xfId="2952"/>
    <cellStyle name="Normal 65 12" xfId="3197"/>
    <cellStyle name="Normal 65 13" xfId="3443"/>
    <cellStyle name="Normal 65 14" xfId="3688"/>
    <cellStyle name="Normal 65 15" xfId="3932"/>
    <cellStyle name="Normal 65 16" xfId="4173"/>
    <cellStyle name="Normal 65 17" xfId="4417"/>
    <cellStyle name="Normal 65 18" xfId="4652"/>
    <cellStyle name="Normal 65 19" xfId="4859"/>
    <cellStyle name="Normal 65 2" xfId="634"/>
    <cellStyle name="Normal 65 20" xfId="5136"/>
    <cellStyle name="Normal 65 3" xfId="517"/>
    <cellStyle name="Normal 65 4" xfId="1238"/>
    <cellStyle name="Normal 65 5" xfId="1482"/>
    <cellStyle name="Normal 65 6" xfId="1727"/>
    <cellStyle name="Normal 65 7" xfId="1972"/>
    <cellStyle name="Normal 65 8" xfId="2217"/>
    <cellStyle name="Normal 65 9" xfId="2462"/>
    <cellStyle name="Normal 66" xfId="131"/>
    <cellStyle name="Normal 66 10" xfId="2702"/>
    <cellStyle name="Normal 66 11" xfId="2951"/>
    <cellStyle name="Normal 66 12" xfId="3196"/>
    <cellStyle name="Normal 66 13" xfId="3442"/>
    <cellStyle name="Normal 66 14" xfId="3687"/>
    <cellStyle name="Normal 66 15" xfId="3931"/>
    <cellStyle name="Normal 66 16" xfId="4172"/>
    <cellStyle name="Normal 66 17" xfId="4416"/>
    <cellStyle name="Normal 66 18" xfId="4651"/>
    <cellStyle name="Normal 66 19" xfId="4858"/>
    <cellStyle name="Normal 66 2" xfId="635"/>
    <cellStyle name="Normal 66 20" xfId="5137"/>
    <cellStyle name="Normal 66 3" xfId="993"/>
    <cellStyle name="Normal 66 4" xfId="1237"/>
    <cellStyle name="Normal 66 5" xfId="1481"/>
    <cellStyle name="Normal 66 6" xfId="1726"/>
    <cellStyle name="Normal 66 7" xfId="1971"/>
    <cellStyle name="Normal 66 8" xfId="2216"/>
    <cellStyle name="Normal 66 9" xfId="2461"/>
    <cellStyle name="Normal 67" xfId="132"/>
    <cellStyle name="Normal 67 10" xfId="2701"/>
    <cellStyle name="Normal 67 11" xfId="2950"/>
    <cellStyle name="Normal 67 12" xfId="3195"/>
    <cellStyle name="Normal 67 13" xfId="3441"/>
    <cellStyle name="Normal 67 14" xfId="3686"/>
    <cellStyle name="Normal 67 15" xfId="3930"/>
    <cellStyle name="Normal 67 16" xfId="4171"/>
    <cellStyle name="Normal 67 17" xfId="4415"/>
    <cellStyle name="Normal 67 18" xfId="4650"/>
    <cellStyle name="Normal 67 19" xfId="4857"/>
    <cellStyle name="Normal 67 2" xfId="636"/>
    <cellStyle name="Normal 67 20" xfId="5138"/>
    <cellStyle name="Normal 67 3" xfId="992"/>
    <cellStyle name="Normal 67 4" xfId="1236"/>
    <cellStyle name="Normal 67 5" xfId="1480"/>
    <cellStyle name="Normal 67 6" xfId="1725"/>
    <cellStyle name="Normal 67 7" xfId="1970"/>
    <cellStyle name="Normal 67 8" xfId="2215"/>
    <cellStyle name="Normal 67 9" xfId="2460"/>
    <cellStyle name="Normal 68" xfId="133"/>
    <cellStyle name="Normal 68 10" xfId="2189"/>
    <cellStyle name="Normal 68 11" xfId="2949"/>
    <cellStyle name="Normal 68 12" xfId="3194"/>
    <cellStyle name="Normal 68 13" xfId="3440"/>
    <cellStyle name="Normal 68 14" xfId="3685"/>
    <cellStyle name="Normal 68 15" xfId="3929"/>
    <cellStyle name="Normal 68 16" xfId="3661"/>
    <cellStyle name="Normal 68 17" xfId="4414"/>
    <cellStyle name="Normal 68 18" xfId="4649"/>
    <cellStyle name="Normal 68 19" xfId="4856"/>
    <cellStyle name="Normal 68 2" xfId="637"/>
    <cellStyle name="Normal 68 20" xfId="5139"/>
    <cellStyle name="Normal 68 3" xfId="991"/>
    <cellStyle name="Normal 68 4" xfId="1235"/>
    <cellStyle name="Normal 68 5" xfId="1479"/>
    <cellStyle name="Normal 68 6" xfId="1724"/>
    <cellStyle name="Normal 68 7" xfId="1969"/>
    <cellStyle name="Normal 68 8" xfId="2214"/>
    <cellStyle name="Normal 68 9" xfId="2459"/>
    <cellStyle name="Normal 69" xfId="134"/>
    <cellStyle name="Normal 69 10" xfId="2659"/>
    <cellStyle name="Normal 69 11" xfId="2948"/>
    <cellStyle name="Normal 69 12" xfId="3193"/>
    <cellStyle name="Normal 69 13" xfId="3439"/>
    <cellStyle name="Normal 69 14" xfId="3684"/>
    <cellStyle name="Normal 69 15" xfId="3928"/>
    <cellStyle name="Normal 69 16" xfId="4131"/>
    <cellStyle name="Normal 69 17" xfId="4413"/>
    <cellStyle name="Normal 69 18" xfId="4648"/>
    <cellStyle name="Normal 69 19" xfId="4855"/>
    <cellStyle name="Normal 69 2" xfId="638"/>
    <cellStyle name="Normal 69 20" xfId="5140"/>
    <cellStyle name="Normal 69 3" xfId="990"/>
    <cellStyle name="Normal 69 4" xfId="1234"/>
    <cellStyle name="Normal 69 5" xfId="1478"/>
    <cellStyle name="Normal 69 6" xfId="1723"/>
    <cellStyle name="Normal 69 7" xfId="1968"/>
    <cellStyle name="Normal 69 8" xfId="2213"/>
    <cellStyle name="Normal 69 9" xfId="2458"/>
    <cellStyle name="Normal 7" xfId="135"/>
    <cellStyle name="Normal 70" xfId="136"/>
    <cellStyle name="Normal 70 10" xfId="2658"/>
    <cellStyle name="Normal 70 11" xfId="2284"/>
    <cellStyle name="Normal 70 12" xfId="2675"/>
    <cellStyle name="Normal 70 13" xfId="2924"/>
    <cellStyle name="Normal 70 14" xfId="3169"/>
    <cellStyle name="Normal 70 15" xfId="3415"/>
    <cellStyle name="Normal 70 16" xfId="4130"/>
    <cellStyle name="Normal 70 17" xfId="3755"/>
    <cellStyle name="Normal 70 18" xfId="4147"/>
    <cellStyle name="Normal 70 19" xfId="4392"/>
    <cellStyle name="Normal 70 2" xfId="640"/>
    <cellStyle name="Normal 70 20" xfId="5141"/>
    <cellStyle name="Normal 70 3" xfId="988"/>
    <cellStyle name="Normal 70 4" xfId="757"/>
    <cellStyle name="Normal 70 5" xfId="1141"/>
    <cellStyle name="Normal 70 6" xfId="1210"/>
    <cellStyle name="Normal 70 7" xfId="1454"/>
    <cellStyle name="Normal 70 8" xfId="1699"/>
    <cellStyle name="Normal 70 9" xfId="1944"/>
    <cellStyle name="Normal 71" xfId="137"/>
    <cellStyle name="Normal 71 10" xfId="2656"/>
    <cellStyle name="Normal 71 11" xfId="2905"/>
    <cellStyle name="Normal 71 12" xfId="3150"/>
    <cellStyle name="Normal 71 13" xfId="3396"/>
    <cellStyle name="Normal 71 14" xfId="3642"/>
    <cellStyle name="Normal 71 15" xfId="3886"/>
    <cellStyle name="Normal 71 16" xfId="4128"/>
    <cellStyle name="Normal 71 17" xfId="4373"/>
    <cellStyle name="Normal 71 18" xfId="4611"/>
    <cellStyle name="Normal 71 19" xfId="4822"/>
    <cellStyle name="Normal 71 2" xfId="641"/>
    <cellStyle name="Normal 71 20" xfId="5142"/>
    <cellStyle name="Normal 71 3" xfId="516"/>
    <cellStyle name="Normal 71 4" xfId="1191"/>
    <cellStyle name="Normal 71 5" xfId="1435"/>
    <cellStyle name="Normal 71 6" xfId="1680"/>
    <cellStyle name="Normal 71 7" xfId="1925"/>
    <cellStyle name="Normal 71 8" xfId="2170"/>
    <cellStyle name="Normal 71 9" xfId="2415"/>
    <cellStyle name="Normal 72" xfId="138"/>
    <cellStyle name="Normal 72 10" xfId="2655"/>
    <cellStyle name="Normal 72 11" xfId="2606"/>
    <cellStyle name="Normal 72 12" xfId="2516"/>
    <cellStyle name="Normal 72 13" xfId="2769"/>
    <cellStyle name="Normal 72 14" xfId="3014"/>
    <cellStyle name="Normal 72 15" xfId="3260"/>
    <cellStyle name="Normal 72 16" xfId="4127"/>
    <cellStyle name="Normal 72 17" xfId="4078"/>
    <cellStyle name="Normal 72 18" xfId="3987"/>
    <cellStyle name="Normal 72 19" xfId="4238"/>
    <cellStyle name="Normal 72 2" xfId="642"/>
    <cellStyle name="Normal 72 20" xfId="5143"/>
    <cellStyle name="Normal 72 3" xfId="946"/>
    <cellStyle name="Normal 72 4" xfId="680"/>
    <cellStyle name="Normal 72 5" xfId="966"/>
    <cellStyle name="Normal 72 6" xfId="1055"/>
    <cellStyle name="Normal 72 7" xfId="1299"/>
    <cellStyle name="Normal 72 8" xfId="1544"/>
    <cellStyle name="Normal 72 9" xfId="1789"/>
    <cellStyle name="Normal 73" xfId="139"/>
    <cellStyle name="Normal 73 10" xfId="2654"/>
    <cellStyle name="Normal 73 11" xfId="2904"/>
    <cellStyle name="Normal 73 12" xfId="3149"/>
    <cellStyle name="Normal 73 13" xfId="3395"/>
    <cellStyle name="Normal 73 14" xfId="3641"/>
    <cellStyle name="Normal 73 15" xfId="3885"/>
    <cellStyle name="Normal 73 16" xfId="4126"/>
    <cellStyle name="Normal 73 17" xfId="4372"/>
    <cellStyle name="Normal 73 18" xfId="4610"/>
    <cellStyle name="Normal 73 19" xfId="4821"/>
    <cellStyle name="Normal 73 2" xfId="643"/>
    <cellStyle name="Normal 73 20" xfId="5144"/>
    <cellStyle name="Normal 73 3" xfId="515"/>
    <cellStyle name="Normal 73 4" xfId="1190"/>
    <cellStyle name="Normal 73 5" xfId="1434"/>
    <cellStyle name="Normal 73 6" xfId="1679"/>
    <cellStyle name="Normal 73 7" xfId="1924"/>
    <cellStyle name="Normal 73 8" xfId="2169"/>
    <cellStyle name="Normal 73 9" xfId="2414"/>
    <cellStyle name="Normal 74" xfId="140"/>
    <cellStyle name="Normal 74 10" xfId="2653"/>
    <cellStyle name="Normal 74 11" xfId="2902"/>
    <cellStyle name="Normal 74 12" xfId="3147"/>
    <cellStyle name="Normal 74 13" xfId="3393"/>
    <cellStyle name="Normal 74 14" xfId="3639"/>
    <cellStyle name="Normal 74 15" xfId="3883"/>
    <cellStyle name="Normal 74 16" xfId="4125"/>
    <cellStyle name="Normal 74 17" xfId="4370"/>
    <cellStyle name="Normal 74 18" xfId="4608"/>
    <cellStyle name="Normal 74 19" xfId="4819"/>
    <cellStyle name="Normal 74 2" xfId="644"/>
    <cellStyle name="Normal 74 20" xfId="5145"/>
    <cellStyle name="Normal 74 3" xfId="945"/>
    <cellStyle name="Normal 74 4" xfId="1188"/>
    <cellStyle name="Normal 74 5" xfId="1432"/>
    <cellStyle name="Normal 74 6" xfId="1677"/>
    <cellStyle name="Normal 74 7" xfId="1922"/>
    <cellStyle name="Normal 74 8" xfId="2167"/>
    <cellStyle name="Normal 74 9" xfId="2412"/>
    <cellStyle name="Normal 75" xfId="141"/>
    <cellStyle name="Normal 75 10" xfId="2652"/>
    <cellStyle name="Normal 75 11" xfId="2901"/>
    <cellStyle name="Normal 75 12" xfId="3146"/>
    <cellStyle name="Normal 75 13" xfId="3392"/>
    <cellStyle name="Normal 75 14" xfId="3638"/>
    <cellStyle name="Normal 75 15" xfId="3882"/>
    <cellStyle name="Normal 75 16" xfId="4124"/>
    <cellStyle name="Normal 75 17" xfId="4369"/>
    <cellStyle name="Normal 75 18" xfId="4607"/>
    <cellStyle name="Normal 75 19" xfId="4818"/>
    <cellStyle name="Normal 75 2" xfId="645"/>
    <cellStyle name="Normal 75 20" xfId="5146"/>
    <cellStyle name="Normal 75 3" xfId="943"/>
    <cellStyle name="Normal 75 4" xfId="1187"/>
    <cellStyle name="Normal 75 5" xfId="1431"/>
    <cellStyle name="Normal 75 6" xfId="1676"/>
    <cellStyle name="Normal 75 7" xfId="1921"/>
    <cellStyle name="Normal 75 8" xfId="2166"/>
    <cellStyle name="Normal 75 9" xfId="2411"/>
    <cellStyle name="Normal 76" xfId="142"/>
    <cellStyle name="Normal 76 10" xfId="2032"/>
    <cellStyle name="Normal 76 11" xfId="2900"/>
    <cellStyle name="Normal 76 12" xfId="3145"/>
    <cellStyle name="Normal 76 13" xfId="3391"/>
    <cellStyle name="Normal 76 14" xfId="3637"/>
    <cellStyle name="Normal 76 15" xfId="3881"/>
    <cellStyle name="Normal 76 16" xfId="3504"/>
    <cellStyle name="Normal 76 17" xfId="4368"/>
    <cellStyle name="Normal 76 18" xfId="4606"/>
    <cellStyle name="Normal 76 19" xfId="4817"/>
    <cellStyle name="Normal 76 2" xfId="646"/>
    <cellStyle name="Normal 76 20" xfId="5147"/>
    <cellStyle name="Normal 76 3" xfId="942"/>
    <cellStyle name="Normal 76 4" xfId="1186"/>
    <cellStyle name="Normal 76 5" xfId="1430"/>
    <cellStyle name="Normal 76 6" xfId="1675"/>
    <cellStyle name="Normal 76 7" xfId="1920"/>
    <cellStyle name="Normal 76 8" xfId="2165"/>
    <cellStyle name="Normal 76 9" xfId="2410"/>
    <cellStyle name="Normal 77" xfId="143"/>
    <cellStyle name="Normal 77 10" xfId="2029"/>
    <cellStyle name="Normal 77 11" xfId="2899"/>
    <cellStyle name="Normal 77 12" xfId="3144"/>
    <cellStyle name="Normal 77 13" xfId="3390"/>
    <cellStyle name="Normal 77 14" xfId="3636"/>
    <cellStyle name="Normal 77 15" xfId="3880"/>
    <cellStyle name="Normal 77 16" xfId="3501"/>
    <cellStyle name="Normal 77 17" xfId="4367"/>
    <cellStyle name="Normal 77 18" xfId="4605"/>
    <cellStyle name="Normal 77 19" xfId="4816"/>
    <cellStyle name="Normal 77 2" xfId="647"/>
    <cellStyle name="Normal 77 20" xfId="5148"/>
    <cellStyle name="Normal 77 3" xfId="941"/>
    <cellStyle name="Normal 77 4" xfId="1185"/>
    <cellStyle name="Normal 77 5" xfId="1429"/>
    <cellStyle name="Normal 77 6" xfId="1674"/>
    <cellStyle name="Normal 77 7" xfId="1919"/>
    <cellStyle name="Normal 77 8" xfId="2164"/>
    <cellStyle name="Normal 77 9" xfId="2409"/>
    <cellStyle name="Normal 78" xfId="144"/>
    <cellStyle name="Normal 78 10" xfId="2188"/>
    <cellStyle name="Normal 78 11" xfId="2898"/>
    <cellStyle name="Normal 78 12" xfId="3143"/>
    <cellStyle name="Normal 78 13" xfId="3389"/>
    <cellStyle name="Normal 78 14" xfId="3635"/>
    <cellStyle name="Normal 78 15" xfId="3879"/>
    <cellStyle name="Normal 78 16" xfId="3660"/>
    <cellStyle name="Normal 78 17" xfId="4366"/>
    <cellStyle name="Normal 78 18" xfId="4604"/>
    <cellStyle name="Normal 78 19" xfId="4815"/>
    <cellStyle name="Normal 78 2" xfId="648"/>
    <cellStyle name="Normal 78 20" xfId="5149"/>
    <cellStyle name="Normal 78 3" xfId="940"/>
    <cellStyle name="Normal 78 4" xfId="1184"/>
    <cellStyle name="Normal 78 5" xfId="1428"/>
    <cellStyle name="Normal 78 6" xfId="1673"/>
    <cellStyle name="Normal 78 7" xfId="1918"/>
    <cellStyle name="Normal 78 8" xfId="2163"/>
    <cellStyle name="Normal 78 9" xfId="2408"/>
    <cellStyle name="Normal 79" xfId="145"/>
    <cellStyle name="Normal 79 10" xfId="2581"/>
    <cellStyle name="Normal 79 11" xfId="2609"/>
    <cellStyle name="Normal 79 12" xfId="2513"/>
    <cellStyle name="Normal 79 13" xfId="2767"/>
    <cellStyle name="Normal 79 14" xfId="3012"/>
    <cellStyle name="Normal 79 15" xfId="3258"/>
    <cellStyle name="Normal 79 16" xfId="4052"/>
    <cellStyle name="Normal 79 17" xfId="4081"/>
    <cellStyle name="Normal 79 18" xfId="3984"/>
    <cellStyle name="Normal 79 19" xfId="4236"/>
    <cellStyle name="Normal 79 2" xfId="649"/>
    <cellStyle name="Normal 79 20" xfId="5150"/>
    <cellStyle name="Normal 79 3" xfId="939"/>
    <cellStyle name="Normal 79 4" xfId="681"/>
    <cellStyle name="Normal 79 5" xfId="812"/>
    <cellStyle name="Normal 79 6" xfId="1053"/>
    <cellStyle name="Normal 79 7" xfId="1297"/>
    <cellStyle name="Normal 79 8" xfId="1542"/>
    <cellStyle name="Normal 79 9" xfId="1787"/>
    <cellStyle name="Normal 8" xfId="146"/>
    <cellStyle name="Normal 80" xfId="147"/>
    <cellStyle name="Normal 80 10" xfId="2579"/>
    <cellStyle name="Normal 80 11" xfId="2439"/>
    <cellStyle name="Normal 80 12" xfId="2674"/>
    <cellStyle name="Normal 80 13" xfId="2923"/>
    <cellStyle name="Normal 80 14" xfId="3168"/>
    <cellStyle name="Normal 80 15" xfId="3414"/>
    <cellStyle name="Normal 80 16" xfId="4050"/>
    <cellStyle name="Normal 80 17" xfId="3910"/>
    <cellStyle name="Normal 80 18" xfId="4146"/>
    <cellStyle name="Normal 80 19" xfId="4391"/>
    <cellStyle name="Normal 80 2" xfId="651"/>
    <cellStyle name="Normal 80 20" xfId="5151"/>
    <cellStyle name="Normal 80 3" xfId="513"/>
    <cellStyle name="Normal 80 4" xfId="760"/>
    <cellStyle name="Normal 80 5" xfId="965"/>
    <cellStyle name="Normal 80 6" xfId="1209"/>
    <cellStyle name="Normal 80 7" xfId="1453"/>
    <cellStyle name="Normal 80 8" xfId="1698"/>
    <cellStyle name="Normal 80 9" xfId="1943"/>
    <cellStyle name="Normal 81" xfId="148"/>
    <cellStyle name="Normal 81 10" xfId="2578"/>
    <cellStyle name="Normal 81 11" xfId="2826"/>
    <cellStyle name="Normal 81 12" xfId="3071"/>
    <cellStyle name="Normal 81 13" xfId="3317"/>
    <cellStyle name="Normal 81 14" xfId="3563"/>
    <cellStyle name="Normal 81 15" xfId="3807"/>
    <cellStyle name="Normal 81 16" xfId="4049"/>
    <cellStyle name="Normal 81 17" xfId="4295"/>
    <cellStyle name="Normal 81 18" xfId="4535"/>
    <cellStyle name="Normal 81 19" xfId="4756"/>
    <cellStyle name="Normal 81 2" xfId="652"/>
    <cellStyle name="Normal 81 20" xfId="5152"/>
    <cellStyle name="Normal 81 3" xfId="701"/>
    <cellStyle name="Normal 81 4" xfId="1112"/>
    <cellStyle name="Normal 81 5" xfId="1356"/>
    <cellStyle name="Normal 81 6" xfId="1601"/>
    <cellStyle name="Normal 81 7" xfId="1846"/>
    <cellStyle name="Normal 81 8" xfId="2091"/>
    <cellStyle name="Normal 81 9" xfId="2336"/>
    <cellStyle name="Normal 82" xfId="149"/>
    <cellStyle name="Normal 82 10" xfId="2574"/>
    <cellStyle name="Normal 82 11" xfId="2347"/>
    <cellStyle name="Normal 82 12" xfId="2761"/>
    <cellStyle name="Normal 82 13" xfId="3006"/>
    <cellStyle name="Normal 82 14" xfId="3252"/>
    <cellStyle name="Normal 82 15" xfId="3498"/>
    <cellStyle name="Normal 82 16" xfId="4045"/>
    <cellStyle name="Normal 82 17" xfId="3818"/>
    <cellStyle name="Normal 82 18" xfId="4231"/>
    <cellStyle name="Normal 82 19" xfId="4471"/>
    <cellStyle name="Normal 82 2" xfId="653"/>
    <cellStyle name="Normal 82 20" xfId="5153"/>
    <cellStyle name="Normal 82 3" xfId="867"/>
    <cellStyle name="Normal 82 4" xfId="805"/>
    <cellStyle name="Normal 82 5" xfId="1047"/>
    <cellStyle name="Normal 82 6" xfId="1291"/>
    <cellStyle name="Normal 82 7" xfId="1536"/>
    <cellStyle name="Normal 82 8" xfId="1781"/>
    <cellStyle name="Normal 82 9" xfId="2026"/>
    <cellStyle name="Normal 83" xfId="150"/>
    <cellStyle name="Normal 83 10" xfId="2589"/>
    <cellStyle name="Normal 83 11" xfId="2824"/>
    <cellStyle name="Normal 83 12" xfId="3069"/>
    <cellStyle name="Normal 83 13" xfId="3315"/>
    <cellStyle name="Normal 83 14" xfId="3561"/>
    <cellStyle name="Normal 83 15" xfId="3805"/>
    <cellStyle name="Normal 83 16" xfId="4060"/>
    <cellStyle name="Normal 83 17" xfId="4293"/>
    <cellStyle name="Normal 83 18" xfId="4533"/>
    <cellStyle name="Normal 83 19" xfId="4754"/>
    <cellStyle name="Normal 83 2" xfId="654"/>
    <cellStyle name="Normal 83 20" xfId="5154"/>
    <cellStyle name="Normal 83 3" xfId="683"/>
    <cellStyle name="Normal 83 4" xfId="1110"/>
    <cellStyle name="Normal 83 5" xfId="1354"/>
    <cellStyle name="Normal 83 6" xfId="1599"/>
    <cellStyle name="Normal 83 7" xfId="1844"/>
    <cellStyle name="Normal 83 8" xfId="2089"/>
    <cellStyle name="Normal 83 9" xfId="2334"/>
    <cellStyle name="Normal 84" xfId="151"/>
    <cellStyle name="Normal 84 10" xfId="2585"/>
    <cellStyle name="Normal 84 11" xfId="2823"/>
    <cellStyle name="Normal 84 12" xfId="3068"/>
    <cellStyle name="Normal 84 13" xfId="3314"/>
    <cellStyle name="Normal 84 14" xfId="3560"/>
    <cellStyle name="Normal 84 15" xfId="3804"/>
    <cellStyle name="Normal 84 16" xfId="4056"/>
    <cellStyle name="Normal 84 17" xfId="4292"/>
    <cellStyle name="Normal 84 18" xfId="4532"/>
    <cellStyle name="Normal 84 19" xfId="4753"/>
    <cellStyle name="Normal 84 2" xfId="655"/>
    <cellStyle name="Normal 84 20" xfId="5155"/>
    <cellStyle name="Normal 84 3" xfId="865"/>
    <cellStyle name="Normal 84 4" xfId="1109"/>
    <cellStyle name="Normal 84 5" xfId="1353"/>
    <cellStyle name="Normal 84 6" xfId="1598"/>
    <cellStyle name="Normal 84 7" xfId="1843"/>
    <cellStyle name="Normal 84 8" xfId="2088"/>
    <cellStyle name="Normal 84 9" xfId="2333"/>
    <cellStyle name="Normal 85" xfId="152"/>
    <cellStyle name="Normal 85 10" xfId="2582"/>
    <cellStyle name="Normal 85 11" xfId="2819"/>
    <cellStyle name="Normal 85 12" xfId="3064"/>
    <cellStyle name="Normal 85 13" xfId="3310"/>
    <cellStyle name="Normal 85 14" xfId="3556"/>
    <cellStyle name="Normal 85 15" xfId="3800"/>
    <cellStyle name="Normal 85 16" xfId="4053"/>
    <cellStyle name="Normal 85 17" xfId="4288"/>
    <cellStyle name="Normal 85 18" xfId="4528"/>
    <cellStyle name="Normal 85 19" xfId="4750"/>
    <cellStyle name="Normal 85 2" xfId="656"/>
    <cellStyle name="Normal 85 20" xfId="5156"/>
    <cellStyle name="Normal 85 3" xfId="864"/>
    <cellStyle name="Normal 85 4" xfId="1105"/>
    <cellStyle name="Normal 85 5" xfId="1349"/>
    <cellStyle name="Normal 85 6" xfId="1594"/>
    <cellStyle name="Normal 85 7" xfId="1839"/>
    <cellStyle name="Normal 85 8" xfId="2084"/>
    <cellStyle name="Normal 85 9" xfId="2329"/>
    <cellStyle name="Normal 86" xfId="153"/>
    <cellStyle name="Normal 86 10" xfId="2572"/>
    <cellStyle name="Normal 86 11" xfId="2834"/>
    <cellStyle name="Normal 86 12" xfId="3079"/>
    <cellStyle name="Normal 86 13" xfId="3325"/>
    <cellStyle name="Normal 86 14" xfId="3571"/>
    <cellStyle name="Normal 86 15" xfId="3815"/>
    <cellStyle name="Normal 86 16" xfId="4043"/>
    <cellStyle name="Normal 86 17" xfId="4303"/>
    <cellStyle name="Normal 86 18" xfId="4542"/>
    <cellStyle name="Normal 86 19" xfId="4764"/>
    <cellStyle name="Normal 86 2" xfId="657"/>
    <cellStyle name="Normal 86 20" xfId="5157"/>
    <cellStyle name="Normal 86 3" xfId="860"/>
    <cellStyle name="Normal 86 4" xfId="1120"/>
    <cellStyle name="Normal 86 5" xfId="1364"/>
    <cellStyle name="Normal 86 6" xfId="1609"/>
    <cellStyle name="Normal 86 7" xfId="1854"/>
    <cellStyle name="Normal 86 8" xfId="2099"/>
    <cellStyle name="Normal 86 9" xfId="2344"/>
    <cellStyle name="Normal 87" xfId="154"/>
    <cellStyle name="Normal 87 10" xfId="2577"/>
    <cellStyle name="Normal 87 11" xfId="2830"/>
    <cellStyle name="Normal 87 12" xfId="3075"/>
    <cellStyle name="Normal 87 13" xfId="3321"/>
    <cellStyle name="Normal 87 14" xfId="3567"/>
    <cellStyle name="Normal 87 15" xfId="3811"/>
    <cellStyle name="Normal 87 16" xfId="4048"/>
    <cellStyle name="Normal 87 17" xfId="4299"/>
    <cellStyle name="Normal 87 18" xfId="4539"/>
    <cellStyle name="Normal 87 19" xfId="4760"/>
    <cellStyle name="Normal 87 2" xfId="658"/>
    <cellStyle name="Normal 87 20" xfId="5158"/>
    <cellStyle name="Normal 87 3" xfId="875"/>
    <cellStyle name="Normal 87 4" xfId="1116"/>
    <cellStyle name="Normal 87 5" xfId="1360"/>
    <cellStyle name="Normal 87 6" xfId="1605"/>
    <cellStyle name="Normal 87 7" xfId="1850"/>
    <cellStyle name="Normal 87 8" xfId="2095"/>
    <cellStyle name="Normal 87 9" xfId="2340"/>
    <cellStyle name="Normal 88" xfId="155"/>
    <cellStyle name="Normal 88 10" xfId="2573"/>
    <cellStyle name="Normal 88 11" xfId="2827"/>
    <cellStyle name="Normal 88 12" xfId="3072"/>
    <cellStyle name="Normal 88 13" xfId="3318"/>
    <cellStyle name="Normal 88 14" xfId="3564"/>
    <cellStyle name="Normal 88 15" xfId="3808"/>
    <cellStyle name="Normal 88 16" xfId="4044"/>
    <cellStyle name="Normal 88 17" xfId="4296"/>
    <cellStyle name="Normal 88 18" xfId="4536"/>
    <cellStyle name="Normal 88 19" xfId="4757"/>
    <cellStyle name="Normal 88 2" xfId="659"/>
    <cellStyle name="Normal 88 20" xfId="5159"/>
    <cellStyle name="Normal 88 3" xfId="871"/>
    <cellStyle name="Normal 88 4" xfId="1113"/>
    <cellStyle name="Normal 88 5" xfId="1357"/>
    <cellStyle name="Normal 88 6" xfId="1602"/>
    <cellStyle name="Normal 88 7" xfId="1847"/>
    <cellStyle name="Normal 88 8" xfId="2092"/>
    <cellStyle name="Normal 88 9" xfId="2337"/>
    <cellStyle name="Normal 89" xfId="156"/>
    <cellStyle name="Normal 89 10" xfId="2568"/>
    <cellStyle name="Normal 89 11" xfId="2817"/>
    <cellStyle name="Normal 89 12" xfId="3062"/>
    <cellStyle name="Normal 89 13" xfId="3308"/>
    <cellStyle name="Normal 89 14" xfId="3554"/>
    <cellStyle name="Normal 89 15" xfId="3798"/>
    <cellStyle name="Normal 89 16" xfId="4039"/>
    <cellStyle name="Normal 89 17" xfId="4286"/>
    <cellStyle name="Normal 89 18" xfId="4526"/>
    <cellStyle name="Normal 89 19" xfId="4748"/>
    <cellStyle name="Normal 89 2" xfId="660"/>
    <cellStyle name="Normal 89 20" xfId="5160"/>
    <cellStyle name="Normal 89 3" xfId="868"/>
    <cellStyle name="Normal 89 4" xfId="1103"/>
    <cellStyle name="Normal 89 5" xfId="1347"/>
    <cellStyle name="Normal 89 6" xfId="1592"/>
    <cellStyle name="Normal 89 7" xfId="1837"/>
    <cellStyle name="Normal 89 8" xfId="2082"/>
    <cellStyle name="Normal 89 9" xfId="2327"/>
    <cellStyle name="Normal 9" xfId="157"/>
    <cellStyle name="Normal 90" xfId="158"/>
    <cellStyle name="Normal 90 10" xfId="2565"/>
    <cellStyle name="Normal 90 11" xfId="2818"/>
    <cellStyle name="Normal 90 12" xfId="3063"/>
    <cellStyle name="Normal 90 13" xfId="3309"/>
    <cellStyle name="Normal 90 14" xfId="3555"/>
    <cellStyle name="Normal 90 15" xfId="3799"/>
    <cellStyle name="Normal 90 16" xfId="4036"/>
    <cellStyle name="Normal 90 17" xfId="4287"/>
    <cellStyle name="Normal 90 18" xfId="4527"/>
    <cellStyle name="Normal 90 19" xfId="4749"/>
    <cellStyle name="Normal 90 2" xfId="662"/>
    <cellStyle name="Normal 90 20" xfId="5161"/>
    <cellStyle name="Normal 90 3" xfId="863"/>
    <cellStyle name="Normal 90 4" xfId="1104"/>
    <cellStyle name="Normal 90 5" xfId="1348"/>
    <cellStyle name="Normal 90 6" xfId="1593"/>
    <cellStyle name="Normal 90 7" xfId="1838"/>
    <cellStyle name="Normal 90 8" xfId="2083"/>
    <cellStyle name="Normal 90 9" xfId="2328"/>
    <cellStyle name="Normal 91" xfId="159"/>
    <cellStyle name="Normal 91 10" xfId="2562"/>
    <cellStyle name="Normal 91 11" xfId="2813"/>
    <cellStyle name="Normal 91 12" xfId="3058"/>
    <cellStyle name="Normal 91 13" xfId="3304"/>
    <cellStyle name="Normal 91 14" xfId="3550"/>
    <cellStyle name="Normal 91 15" xfId="3794"/>
    <cellStyle name="Normal 91 16" xfId="4033"/>
    <cellStyle name="Normal 91 17" xfId="4282"/>
    <cellStyle name="Normal 91 18" xfId="4522"/>
    <cellStyle name="Normal 91 19" xfId="4744"/>
    <cellStyle name="Normal 91 2" xfId="663"/>
    <cellStyle name="Normal 91 20" xfId="5162"/>
    <cellStyle name="Normal 91 3" xfId="859"/>
    <cellStyle name="Normal 91 4" xfId="1099"/>
    <cellStyle name="Normal 91 5" xfId="1343"/>
    <cellStyle name="Normal 91 6" xfId="1588"/>
    <cellStyle name="Normal 91 7" xfId="1833"/>
    <cellStyle name="Normal 91 8" xfId="2078"/>
    <cellStyle name="Normal 91 9" xfId="2323"/>
    <cellStyle name="Normal 92" xfId="160"/>
    <cellStyle name="Normal 92 10" xfId="2559"/>
    <cellStyle name="Normal 92 11" xfId="2279"/>
    <cellStyle name="Normal 92 12" xfId="2495"/>
    <cellStyle name="Normal 92 13" xfId="2749"/>
    <cellStyle name="Normal 92 14" xfId="2994"/>
    <cellStyle name="Normal 92 15" xfId="3240"/>
    <cellStyle name="Normal 92 16" xfId="4030"/>
    <cellStyle name="Normal 92 17" xfId="3750"/>
    <cellStyle name="Normal 92 18" xfId="3966"/>
    <cellStyle name="Normal 92 19" xfId="4219"/>
    <cellStyle name="Normal 92 2" xfId="664"/>
    <cellStyle name="Normal 92 20" xfId="5163"/>
    <cellStyle name="Normal 92 3" xfId="854"/>
    <cellStyle name="Normal 92 4" xfId="688"/>
    <cellStyle name="Normal 92 5" xfId="808"/>
    <cellStyle name="Normal 92 6" xfId="1035"/>
    <cellStyle name="Normal 92 7" xfId="1279"/>
    <cellStyle name="Normal 92 8" xfId="1524"/>
    <cellStyle name="Normal 92 9" xfId="1769"/>
    <cellStyle name="Normal 93" xfId="161"/>
    <cellStyle name="Normal 93 10" xfId="2556"/>
    <cellStyle name="Normal 93 11" xfId="2810"/>
    <cellStyle name="Normal 93 12" xfId="3055"/>
    <cellStyle name="Normal 93 13" xfId="3301"/>
    <cellStyle name="Normal 93 14" xfId="3547"/>
    <cellStyle name="Normal 93 15" xfId="3791"/>
    <cellStyle name="Normal 93 16" xfId="4027"/>
    <cellStyle name="Normal 93 17" xfId="4279"/>
    <cellStyle name="Normal 93 18" xfId="4519"/>
    <cellStyle name="Normal 93 19" xfId="4741"/>
    <cellStyle name="Normal 93 2" xfId="665"/>
    <cellStyle name="Normal 93 20" xfId="5164"/>
    <cellStyle name="Normal 93 3" xfId="512"/>
    <cellStyle name="Normal 93 4" xfId="1096"/>
    <cellStyle name="Normal 93 5" xfId="1340"/>
    <cellStyle name="Normal 93 6" xfId="1585"/>
    <cellStyle name="Normal 93 7" xfId="1830"/>
    <cellStyle name="Normal 93 8" xfId="2075"/>
    <cellStyle name="Normal 93 9" xfId="2320"/>
    <cellStyle name="Normal 94" xfId="162"/>
    <cellStyle name="Normal 94 10" xfId="2553"/>
    <cellStyle name="Normal 94 11" xfId="2807"/>
    <cellStyle name="Normal 94 12" xfId="3052"/>
    <cellStyle name="Normal 94 13" xfId="3298"/>
    <cellStyle name="Normal 94 14" xfId="3544"/>
    <cellStyle name="Normal 94 15" xfId="3788"/>
    <cellStyle name="Normal 94 16" xfId="4024"/>
    <cellStyle name="Normal 94 17" xfId="4276"/>
    <cellStyle name="Normal 94 18" xfId="4516"/>
    <cellStyle name="Normal 94 19" xfId="4738"/>
    <cellStyle name="Normal 94 2" xfId="666"/>
    <cellStyle name="Normal 94 20" xfId="4986"/>
    <cellStyle name="Normal 94 3" xfId="851"/>
    <cellStyle name="Normal 94 4" xfId="1093"/>
    <cellStyle name="Normal 94 5" xfId="1337"/>
    <cellStyle name="Normal 94 6" xfId="1582"/>
    <cellStyle name="Normal 94 7" xfId="1827"/>
    <cellStyle name="Normal 94 8" xfId="2072"/>
    <cellStyle name="Normal 94 9" xfId="2317"/>
    <cellStyle name="Normal 95" xfId="163"/>
    <cellStyle name="Normal 95 10" xfId="2550"/>
    <cellStyle name="Normal 95 11" xfId="2804"/>
    <cellStyle name="Normal 95 12" xfId="3049"/>
    <cellStyle name="Normal 95 13" xfId="3295"/>
    <cellStyle name="Normal 95 14" xfId="3541"/>
    <cellStyle name="Normal 95 15" xfId="3785"/>
    <cellStyle name="Normal 95 16" xfId="4021"/>
    <cellStyle name="Normal 95 17" xfId="4273"/>
    <cellStyle name="Normal 95 18" xfId="4513"/>
    <cellStyle name="Normal 95 19" xfId="4735"/>
    <cellStyle name="Normal 95 2" xfId="667"/>
    <cellStyle name="Normal 95 20" xfId="4959"/>
    <cellStyle name="Normal 95 3" xfId="848"/>
    <cellStyle name="Normal 95 4" xfId="1090"/>
    <cellStyle name="Normal 95 5" xfId="1334"/>
    <cellStyle name="Normal 95 6" xfId="1579"/>
    <cellStyle name="Normal 95 7" xfId="1824"/>
    <cellStyle name="Normal 95 8" xfId="2069"/>
    <cellStyle name="Normal 95 9" xfId="2314"/>
    <cellStyle name="Normal 96" xfId="164"/>
    <cellStyle name="Normal 96 10" xfId="2547"/>
    <cellStyle name="Normal 96 11" xfId="2801"/>
    <cellStyle name="Normal 96 12" xfId="3046"/>
    <cellStyle name="Normal 96 13" xfId="3292"/>
    <cellStyle name="Normal 96 14" xfId="3538"/>
    <cellStyle name="Normal 96 15" xfId="3782"/>
    <cellStyle name="Normal 96 16" xfId="4018"/>
    <cellStyle name="Normal 96 17" xfId="4270"/>
    <cellStyle name="Normal 96 18" xfId="4510"/>
    <cellStyle name="Normal 96 19" xfId="4732"/>
    <cellStyle name="Normal 96 2" xfId="668"/>
    <cellStyle name="Normal 96 20" xfId="4953"/>
    <cellStyle name="Normal 96 3" xfId="845"/>
    <cellStyle name="Normal 96 4" xfId="1087"/>
    <cellStyle name="Normal 96 5" xfId="1331"/>
    <cellStyle name="Normal 96 6" xfId="1576"/>
    <cellStyle name="Normal 96 7" xfId="1821"/>
    <cellStyle name="Normal 96 8" xfId="2066"/>
    <cellStyle name="Normal 96 9" xfId="2311"/>
    <cellStyle name="Normal 97" xfId="165"/>
    <cellStyle name="Normal 97 10" xfId="2544"/>
    <cellStyle name="Normal 97 11" xfId="2798"/>
    <cellStyle name="Normal 97 12" xfId="3043"/>
    <cellStyle name="Normal 97 13" xfId="3289"/>
    <cellStyle name="Normal 97 14" xfId="3535"/>
    <cellStyle name="Normal 97 15" xfId="3779"/>
    <cellStyle name="Normal 97 16" xfId="4015"/>
    <cellStyle name="Normal 97 17" xfId="4267"/>
    <cellStyle name="Normal 97 18" xfId="4507"/>
    <cellStyle name="Normal 97 19" xfId="4729"/>
    <cellStyle name="Normal 97 2" xfId="669"/>
    <cellStyle name="Normal 97 20" xfId="4956"/>
    <cellStyle name="Normal 97 3" xfId="842"/>
    <cellStyle name="Normal 97 4" xfId="1084"/>
    <cellStyle name="Normal 97 5" xfId="1328"/>
    <cellStyle name="Normal 97 6" xfId="1573"/>
    <cellStyle name="Normal 97 7" xfId="1818"/>
    <cellStyle name="Normal 97 8" xfId="2063"/>
    <cellStyle name="Normal 97 9" xfId="2308"/>
    <cellStyle name="Normal 98" xfId="166"/>
    <cellStyle name="Normal 98 10" xfId="2541"/>
    <cellStyle name="Normal 98 11" xfId="2795"/>
    <cellStyle name="Normal 98 12" xfId="3040"/>
    <cellStyle name="Normal 98 13" xfId="3286"/>
    <cellStyle name="Normal 98 14" xfId="3532"/>
    <cellStyle name="Normal 98 15" xfId="3776"/>
    <cellStyle name="Normal 98 16" xfId="4012"/>
    <cellStyle name="Normal 98 17" xfId="4264"/>
    <cellStyle name="Normal 98 18" xfId="4504"/>
    <cellStyle name="Normal 98 19" xfId="4726"/>
    <cellStyle name="Normal 98 2" xfId="670"/>
    <cellStyle name="Normal 98 20" xfId="5165"/>
    <cellStyle name="Normal 98 3" xfId="839"/>
    <cellStyle name="Normal 98 4" xfId="1081"/>
    <cellStyle name="Normal 98 5" xfId="1325"/>
    <cellStyle name="Normal 98 6" xfId="1570"/>
    <cellStyle name="Normal 98 7" xfId="1815"/>
    <cellStyle name="Normal 98 8" xfId="2060"/>
    <cellStyle name="Normal 98 9" xfId="2305"/>
    <cellStyle name="Normal 99" xfId="167"/>
    <cellStyle name="Normal 99 10" xfId="2538"/>
    <cellStyle name="Normal 99 11" xfId="2792"/>
    <cellStyle name="Normal 99 12" xfId="3037"/>
    <cellStyle name="Normal 99 13" xfId="3283"/>
    <cellStyle name="Normal 99 14" xfId="3529"/>
    <cellStyle name="Normal 99 15" xfId="3773"/>
    <cellStyle name="Normal 99 16" xfId="4009"/>
    <cellStyle name="Normal 99 17" xfId="4261"/>
    <cellStyle name="Normal 99 18" xfId="4501"/>
    <cellStyle name="Normal 99 19" xfId="4723"/>
    <cellStyle name="Normal 99 2" xfId="671"/>
    <cellStyle name="Normal 99 20" xfId="5166"/>
    <cellStyle name="Normal 99 3" xfId="836"/>
    <cellStyle name="Normal 99 4" xfId="1078"/>
    <cellStyle name="Normal 99 5" xfId="1322"/>
    <cellStyle name="Normal 99 6" xfId="1567"/>
    <cellStyle name="Normal 99 7" xfId="1812"/>
    <cellStyle name="Normal 99 8" xfId="2057"/>
    <cellStyle name="Normal 99 9" xfId="2302"/>
    <cellStyle name="Note 2" xfId="494"/>
    <cellStyle name="Output 2" xfId="495"/>
    <cellStyle name="Percent 2" xfId="168"/>
    <cellStyle name="Percent 2 2" xfId="169"/>
    <cellStyle name="Percent 2 2 2" xfId="170"/>
    <cellStyle name="Percent 2 3" xfId="171"/>
    <cellStyle name="Percent 2 4" xfId="172"/>
    <cellStyle name="Percent 2 5" xfId="173"/>
    <cellStyle name="Percent 2 6" xfId="174"/>
    <cellStyle name="Percent 3" xfId="175"/>
    <cellStyle name="Percent 3 10" xfId="389"/>
    <cellStyle name="Percent 3 11" xfId="392"/>
    <cellStyle name="Percent 3 12" xfId="253"/>
    <cellStyle name="Percent 3 13" xfId="679"/>
    <cellStyle name="Percent 3 14" xfId="815"/>
    <cellStyle name="Percent 3 15" xfId="1057"/>
    <cellStyle name="Percent 3 16" xfId="1301"/>
    <cellStyle name="Percent 3 17" xfId="1546"/>
    <cellStyle name="Percent 3 18" xfId="1791"/>
    <cellStyle name="Percent 3 19" xfId="2036"/>
    <cellStyle name="Percent 3 2" xfId="176"/>
    <cellStyle name="Percent 3 2 2" xfId="177"/>
    <cellStyle name="Percent 3 20" xfId="2281"/>
    <cellStyle name="Percent 3 21" xfId="2519"/>
    <cellStyle name="Percent 3 22" xfId="2771"/>
    <cellStyle name="Percent 3 23" xfId="3016"/>
    <cellStyle name="Percent 3 24" xfId="3262"/>
    <cellStyle name="Percent 3 25" xfId="3508"/>
    <cellStyle name="Percent 3 26" xfId="3752"/>
    <cellStyle name="Percent 3 27" xfId="3990"/>
    <cellStyle name="Percent 3 28" xfId="4240"/>
    <cellStyle name="Percent 3 29" xfId="4480"/>
    <cellStyle name="Percent 3 3" xfId="178"/>
    <cellStyle name="Percent 3 30" xfId="4709"/>
    <cellStyle name="Percent 3 31" xfId="5167"/>
    <cellStyle name="Percent 3 4" xfId="184"/>
    <cellStyle name="Percent 3 5" xfId="370"/>
    <cellStyle name="Percent 3 6" xfId="374"/>
    <cellStyle name="Percent 3 7" xfId="378"/>
    <cellStyle name="Percent 3 8" xfId="382"/>
    <cellStyle name="Percent 3 9" xfId="386"/>
    <cellStyle name="Title 2" xfId="496"/>
    <cellStyle name="Total 2" xfId="497"/>
    <cellStyle name="Warning Text 2" xfId="4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externalLink" Target="externalLinks/externalLink4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1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externalLink" Target="externalLinks/externalLink5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calcChain" Target="calcChain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externalLink" Target="externalLinks/externalLink1.xml"/><Relationship Id="rId207" Type="http://schemas.openxmlformats.org/officeDocument/2006/relationships/externalLink" Target="externalLinks/externalLink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externalLink" Target="externalLinks/externalLink2.xml"/><Relationship Id="rId208" Type="http://schemas.openxmlformats.org/officeDocument/2006/relationships/externalLink" Target="externalLinks/externalLink7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theme" Target="theme/theme1.xml"/><Relationship Id="rId190" Type="http://schemas.openxmlformats.org/officeDocument/2006/relationships/worksheet" Target="worksheets/sheet190.xml"/><Relationship Id="rId204" Type="http://schemas.openxmlformats.org/officeDocument/2006/relationships/externalLink" Target="externalLinks/externalLink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styles" Target="style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D-074-02/Desktop/Final%20Eco%20Activity%202073-74/Biratnagar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D-074-02/Desktop/Final%20Eco%20Activity%202073-74/Janakpur%20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D-074-02/Desktop/Final%20Eco%20Activity%202073-74/Birgunj%20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D-074-02/Desktop/Final%20Eco%20Activity%202073-74/Pokhara%20fian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D-074-02/Desktop/Final%20Eco%20Activity%202073-74/Sidarthanagr%20fin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D-074-02/Desktop/Final%20Eco%20Activity%202073-74/Nepalgunj%20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D-074-02/Desktop/Final%20Eco%20Activity%202073-74/Dhangadi%20f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 1"/>
      <sheetName val="T 2"/>
      <sheetName val="T 3"/>
      <sheetName val="T 4"/>
      <sheetName val="T 5"/>
      <sheetName val="T 6"/>
      <sheetName val="T 7"/>
      <sheetName val="T 8"/>
      <sheetName val="T 9"/>
      <sheetName val="T 10"/>
      <sheetName val="T 11"/>
      <sheetName val="T 12"/>
      <sheetName val="T 13"/>
      <sheetName val="T 14"/>
      <sheetName val="T 15"/>
      <sheetName val="T 16"/>
      <sheetName val="T 17"/>
      <sheetName val="T 18"/>
      <sheetName val="T 19"/>
      <sheetName val="T 20"/>
      <sheetName val="T 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3">
          <cell r="A43" t="str">
            <v>&gt;f]t M cWoog If]qsf a}+s tyf ljQLo ;+:yf .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A7" t="str">
            <v>O{nfd</v>
          </cell>
        </row>
        <row r="8">
          <cell r="A8" t="str">
            <v>emfkf</v>
          </cell>
        </row>
        <row r="9">
          <cell r="A9" t="str">
            <v>wgs'6f</v>
          </cell>
        </row>
        <row r="10">
          <cell r="A10" t="str">
            <v>;'g;/L</v>
          </cell>
        </row>
        <row r="11">
          <cell r="A11" t="str">
            <v>df]/Ë</v>
          </cell>
        </row>
        <row r="12">
          <cell r="A12" t="str">
            <v>;Kt/L</v>
          </cell>
        </row>
      </sheetData>
      <sheetData sheetId="12" refreshError="1"/>
      <sheetData sheetId="13" refreshError="1">
        <row r="12">
          <cell r="A12" t="str">
            <v>&gt;f]t M g]kfn /fi6« a}+s, lj/f6gu/ sfof{no .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a 2"/>
      <sheetName val="Ta 3"/>
      <sheetName val="Ta 4"/>
      <sheetName val="Ta 5"/>
      <sheetName val="Ta 6"/>
      <sheetName val="Ta 7"/>
      <sheetName val="Ta 8"/>
      <sheetName val="Ta 9"/>
      <sheetName val="Ta 10"/>
      <sheetName val="Ta 11"/>
      <sheetName val="Ta 12"/>
      <sheetName val="Ta 13"/>
      <sheetName val="Ta 14"/>
      <sheetName val="Ta 15"/>
      <sheetName val="Ta 16"/>
      <sheetName val="Ta 17"/>
      <sheetName val="Ta 18"/>
      <sheetName val="Ta 19"/>
      <sheetName val="Ta 20"/>
      <sheetName val="Ta 21"/>
    </sheetNames>
    <sheetDataSet>
      <sheetData sheetId="0"/>
      <sheetData sheetId="1"/>
      <sheetData sheetId="2"/>
      <sheetData sheetId="3"/>
      <sheetData sheetId="4">
        <row r="4">
          <cell r="B4" t="str">
            <v>wg'iff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 t="str">
            <v>dxf]Q/L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 t="str">
            <v xml:space="preserve">;nf{xL 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str">
            <v>l;Gw'nL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</row>
        <row r="24">
          <cell r="B24" t="str">
            <v>l;/xf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 t="str">
            <v>pbok'/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43">
          <cell r="A43" t="str">
            <v>&gt;f]t M cWoog If]qsf a}+s tyf ljQLo ;+:yf .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A12" t="str">
            <v>&gt;f]t M g]kfn /fi6« a}+s, hgsk'/ sfof{no .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ab 1 "/>
      <sheetName val="Tab 2"/>
      <sheetName val="Tab 3"/>
      <sheetName val="Tab 4"/>
      <sheetName val="Tab 5"/>
      <sheetName val="Tab 6"/>
      <sheetName val="Tab 7a"/>
      <sheetName val="Tab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Tab 18"/>
      <sheetName val="Tab 19"/>
      <sheetName val="Tab 20"/>
      <sheetName val="Tab 21"/>
    </sheetNames>
    <sheetDataSet>
      <sheetData sheetId="0">
        <row r="63">
          <cell r="A63" t="str">
            <v>&gt;f]tM lhNnf -jf/f, k;f{, lrtjg, dsjfgk'/ / /f}tx6_ s[lif ljsf; sfof{no 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</sheetData>
      <sheetData sheetId="1"/>
      <sheetData sheetId="2"/>
      <sheetData sheetId="3"/>
      <sheetData sheetId="4">
        <row r="43">
          <cell r="A43" t="str">
            <v>&gt;f]t M cWoog If]qsf a}+s tyf ljQLo ;+:yf .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</sheetData>
      <sheetData sheetId="5"/>
      <sheetData sheetId="6"/>
      <sheetData sheetId="7">
        <row r="4">
          <cell r="B4" t="str">
            <v>jf/f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 t="str">
            <v>k;f{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 t="str">
            <v>lrtjg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15">
          <cell r="B15" t="str">
            <v>dsjfgk'/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/f}tx6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</sheetData>
      <sheetData sheetId="8"/>
      <sheetData sheetId="9"/>
      <sheetData sheetId="10"/>
      <sheetData sheetId="11">
        <row r="7">
          <cell r="A7" t="str">
            <v>jf/f</v>
          </cell>
        </row>
        <row r="8">
          <cell r="A8" t="str">
            <v>k;f{</v>
          </cell>
        </row>
        <row r="9">
          <cell r="A9" t="str">
            <v>lrtjg</v>
          </cell>
        </row>
        <row r="10">
          <cell r="A10" t="str">
            <v>dsjfgk'/</v>
          </cell>
        </row>
        <row r="11">
          <cell r="A11" t="str">
            <v>/f}tx6</v>
          </cell>
        </row>
      </sheetData>
      <sheetData sheetId="12"/>
      <sheetData sheetId="13">
        <row r="11">
          <cell r="A11" t="str">
            <v>&gt;f]t M g]kfn /fi6« a}+s, jL/u~h sfof{no .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</sheetData>
      <sheetData sheetId="14"/>
      <sheetData sheetId="15"/>
      <sheetData sheetId="16"/>
      <sheetData sheetId="17"/>
      <sheetData sheetId="18">
        <row r="3">
          <cell r="B3" t="str">
            <v>jf/f</v>
          </cell>
          <cell r="C3">
            <v>0</v>
          </cell>
          <cell r="D3" t="str">
            <v>k;f{</v>
          </cell>
          <cell r="E3">
            <v>0</v>
          </cell>
          <cell r="F3" t="str">
            <v>lrtjg</v>
          </cell>
          <cell r="G3">
            <v>0</v>
          </cell>
        </row>
      </sheetData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ta 1"/>
      <sheetName val="ta 2"/>
      <sheetName val="ta 3"/>
      <sheetName val="ta 4"/>
      <sheetName val="ta 5"/>
      <sheetName val="ta 6"/>
      <sheetName val="ta 7"/>
      <sheetName val="ta 8"/>
      <sheetName val="ta 9"/>
      <sheetName val="ta 10"/>
      <sheetName val="ta 11"/>
      <sheetName val="ta 12"/>
      <sheetName val="ta 13"/>
      <sheetName val="ta 14"/>
      <sheetName val="tq 15"/>
      <sheetName val="ta 16"/>
      <sheetName val="ta 17"/>
      <sheetName val="ta 18"/>
      <sheetName val="ta 19"/>
      <sheetName val="ta 20"/>
      <sheetName val="ta 21"/>
    </sheetNames>
    <sheetDataSet>
      <sheetData sheetId="0" refreshError="1">
        <row r="53">
          <cell r="I53">
            <v>0</v>
          </cell>
        </row>
        <row r="64">
          <cell r="A64" t="str">
            <v>gf]6 McWoog If]qsf lhNnf s[lif ljsf; sfof{nox?af6 cl3Nnf] cfly{s jif{sf] tYof+s ;d]t ;+zf]wg eO{ cfPsf]n] km/s b]lvPsf] .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43">
          <cell r="A43" t="str">
            <v xml:space="preserve">&gt;f]t M cWoog If]qsf a}+s tyf ljQLo ;+:yfx? . 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A7" t="str">
            <v>sf:sL</v>
          </cell>
        </row>
        <row r="8">
          <cell r="A8" t="str">
            <v>tgx'F</v>
          </cell>
        </row>
        <row r="9">
          <cell r="A9" t="str">
            <v>ndh'ª</v>
          </cell>
        </row>
        <row r="10">
          <cell r="A10" t="str">
            <v>uf]/vf</v>
          </cell>
        </row>
        <row r="11">
          <cell r="A11" t="str">
            <v>:ofª\hf</v>
          </cell>
        </row>
        <row r="12">
          <cell r="A12" t="str">
            <v>jfun'ª</v>
          </cell>
        </row>
        <row r="13">
          <cell r="A13" t="str">
            <v>ka{t</v>
          </cell>
        </row>
        <row r="14">
          <cell r="A14" t="str">
            <v>DofUbL</v>
          </cell>
        </row>
      </sheetData>
      <sheetData sheetId="12" refreshError="1"/>
      <sheetData sheetId="13" refreshError="1">
        <row r="14">
          <cell r="A14" t="str">
            <v>&gt;f]t M g]kfn /fi6« a}+s, kf]v/f sfof{no .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1 "/>
      <sheetName val="t 2"/>
      <sheetName val="t 3"/>
      <sheetName val="t 4"/>
      <sheetName val="t 5"/>
      <sheetName val="t 6"/>
      <sheetName val="t 7"/>
      <sheetName val="t 8"/>
      <sheetName val="t 9"/>
      <sheetName val="t 10"/>
      <sheetName val=" t 11"/>
      <sheetName val="t 12"/>
      <sheetName val="t 13"/>
      <sheetName val="t 14"/>
      <sheetName val="t 15"/>
      <sheetName val="t 16"/>
      <sheetName val="t 17"/>
      <sheetName val="t 18"/>
      <sheetName val="t 19"/>
      <sheetName val="t 20"/>
      <sheetName val="t 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3">
          <cell r="A43" t="str">
            <v>&gt;f]t M cWoog If]qsf a}+s tyf ljQLo ;+:yf .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A7" t="str">
            <v>?kGb]xL</v>
          </cell>
        </row>
        <row r="8">
          <cell r="A8" t="str">
            <v>slkna:t'</v>
          </cell>
        </row>
        <row r="9">
          <cell r="A9" t="str">
            <v>gjnk/f;L</v>
          </cell>
        </row>
        <row r="10">
          <cell r="A10" t="str">
            <v>kfNkf</v>
          </cell>
        </row>
      </sheetData>
      <sheetData sheetId="12" refreshError="1"/>
      <sheetData sheetId="13" refreshError="1">
        <row r="10">
          <cell r="A10" t="str">
            <v>&gt;f]t M g]kfn /fi6« a}+s, l;4fy{gu/ sfof{no .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a 1 "/>
      <sheetName val="ta 2"/>
      <sheetName val="ta 3"/>
      <sheetName val="ta 4"/>
      <sheetName val="ta 5"/>
      <sheetName val="ta 6"/>
      <sheetName val="ta 7"/>
      <sheetName val="ta 8"/>
      <sheetName val="ta 9"/>
      <sheetName val="ta 10"/>
      <sheetName val="ta 11"/>
      <sheetName val="ta 12"/>
      <sheetName val="ta 13"/>
      <sheetName val="ta 14"/>
      <sheetName val="ta 15"/>
      <sheetName val="ta 16"/>
      <sheetName val="ta 17"/>
      <sheetName val="ta 18"/>
      <sheetName val="ta 19"/>
      <sheetName val="ta 20"/>
      <sheetName val="ta 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3">
          <cell r="A43" t="str">
            <v>&gt;f]t M cWoog If]qsf a}+s tyf ljQLo ;+:yf .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A7" t="str">
            <v>afFs]</v>
          </cell>
        </row>
        <row r="8">
          <cell r="A8" t="str">
            <v>alb{of</v>
          </cell>
        </row>
        <row r="9">
          <cell r="A9" t="str">
            <v>bfË</v>
          </cell>
        </row>
        <row r="10">
          <cell r="A10" t="str">
            <v>;'v]{t</v>
          </cell>
        </row>
      </sheetData>
      <sheetData sheetId="12" refreshError="1"/>
      <sheetData sheetId="13" refreshError="1">
        <row r="10">
          <cell r="A10" t="str">
            <v>&gt;f]t M g]kfn /fi6« a}+s, g]kfnu~h sfof{no .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ab 1 "/>
      <sheetName val="Tab 2"/>
      <sheetName val="Tab 3"/>
      <sheetName val="Tab 4"/>
      <sheetName val="Tab 5"/>
      <sheetName val="Tab 6"/>
      <sheetName val="Tab 7a"/>
      <sheetName val="Tab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Tab 18"/>
      <sheetName val="Tab 19"/>
      <sheetName val="Tab 20"/>
      <sheetName val="Tab 21"/>
    </sheetNames>
    <sheetDataSet>
      <sheetData sheetId="0"/>
      <sheetData sheetId="1"/>
      <sheetData sheetId="2"/>
      <sheetData sheetId="3"/>
      <sheetData sheetId="4">
        <row r="43">
          <cell r="A43" t="str">
            <v>&gt;f]t M cWoog If]qsf a}+s tyf ljQLo ;+:yf .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7">
          <cell r="A7" t="str">
            <v>s}nfnL</v>
          </cell>
        </row>
        <row r="8">
          <cell r="A8" t="str">
            <v>s~rgk'/</v>
          </cell>
        </row>
        <row r="9">
          <cell r="A9" t="str">
            <v xml:space="preserve">88]nw'/f </v>
          </cell>
        </row>
        <row r="10">
          <cell r="A10" t="str">
            <v>8f]6L</v>
          </cell>
        </row>
        <row r="11">
          <cell r="A11" t="str">
            <v>a}t8L</v>
          </cell>
        </row>
      </sheetData>
      <sheetData sheetId="12"/>
      <sheetData sheetId="13">
        <row r="11">
          <cell r="A11" t="str">
            <v>&gt;f]t M g]kfn /fi6« a}+s, wgu9L sfof{no .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&amp;$&#247;&amp;%25%0a-;fpg%20&#8211;%20c;f/_" TargetMode="External"/><Relationship Id="rId3" Type="http://schemas.openxmlformats.org/officeDocument/2006/relationships/hyperlink" Target="mailto:cf=j=@)&amp;@&#247;&amp;#-;fpg &#8211; c;f/_" TargetMode="External"/><Relationship Id="rId7" Type="http://schemas.openxmlformats.org/officeDocument/2006/relationships/hyperlink" Target="mailto:cf=j=@)&amp;@&#247;&amp;#-;fpg &#8211; c;f/_" TargetMode="External"/><Relationship Id="rId2" Type="http://schemas.openxmlformats.org/officeDocument/2006/relationships/hyperlink" Target="mailto:cf=j=@)&amp;$&#247;&amp;%25%0a-;fpg%20&#8211;%20c;f/_" TargetMode="External"/><Relationship Id="rId1" Type="http://schemas.openxmlformats.org/officeDocument/2006/relationships/hyperlink" Target="mailto:cf=j=@)&amp;@&#247;&amp;#-;fpg &#8211; c;f/_" TargetMode="External"/><Relationship Id="rId6" Type="http://schemas.openxmlformats.org/officeDocument/2006/relationships/hyperlink" Target="mailto:cf=j=@)&amp;$&#247;&amp;%25%0a-;fpg%20&#8211;%20c;f/_" TargetMode="External"/><Relationship Id="rId11" Type="http://schemas.openxmlformats.org/officeDocument/2006/relationships/printerSettings" Target="../printerSettings/printerSettings91.bin"/><Relationship Id="rId5" Type="http://schemas.openxmlformats.org/officeDocument/2006/relationships/hyperlink" Target="mailto:cf=j=@)&amp;@&#247;&amp;#-;fpg &#8211; c;f/_" TargetMode="External"/><Relationship Id="rId10" Type="http://schemas.openxmlformats.org/officeDocument/2006/relationships/hyperlink" Target="mailto:cf=j=@)&amp;$&#247;&amp;%25%0a-;fpg%20&#8211;%20c;f/_" TargetMode="External"/><Relationship Id="rId4" Type="http://schemas.openxmlformats.org/officeDocument/2006/relationships/hyperlink" Target="mailto:cf=j=@)&amp;$&#247;&amp;%25%0a-;fpg%20&#8211;%20c;f/_" TargetMode="External"/><Relationship Id="rId9" Type="http://schemas.openxmlformats.org/officeDocument/2006/relationships/hyperlink" Target="mailto:cf=j=@)&amp;@&#247;&amp;#-;fpg &#8211; c;f/_" TargetMode="Externa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M25"/>
  <sheetViews>
    <sheetView tabSelected="1" view="pageBreakPreview" zoomScale="85" zoomScaleSheetLayoutView="85" workbookViewId="0">
      <selection activeCell="A11" sqref="A11:XFD12"/>
    </sheetView>
  </sheetViews>
  <sheetFormatPr defaultRowHeight="12.75"/>
  <sheetData>
    <row r="8" spans="7:9">
      <c r="G8" s="7"/>
      <c r="H8" s="7"/>
      <c r="I8" s="7"/>
    </row>
    <row r="9" spans="7:9">
      <c r="G9" s="7"/>
      <c r="H9" s="7"/>
      <c r="I9" s="7"/>
    </row>
    <row r="10" spans="7:9">
      <c r="G10" s="7"/>
      <c r="H10" s="7"/>
      <c r="I10" s="7"/>
    </row>
    <row r="11" spans="7:9">
      <c r="G11" s="7"/>
      <c r="H11" s="7"/>
      <c r="I11" s="7"/>
    </row>
    <row r="12" spans="7:9">
      <c r="G12" s="7"/>
      <c r="H12" s="7"/>
      <c r="I12" s="7"/>
    </row>
    <row r="13" spans="7:9">
      <c r="G13" s="7"/>
      <c r="H13" s="7"/>
      <c r="I13" s="7"/>
    </row>
    <row r="23" spans="1:13" ht="53.25" customHeight="1">
      <c r="A23" s="2309" t="s">
        <v>333</v>
      </c>
      <c r="B23" s="2310"/>
      <c r="C23" s="2310"/>
      <c r="D23" s="2310"/>
      <c r="E23" s="2310"/>
      <c r="F23" s="2310"/>
      <c r="G23" s="2310"/>
      <c r="H23" s="2310"/>
      <c r="I23" s="2310"/>
      <c r="J23" s="2310"/>
    </row>
    <row r="25" spans="1:13">
      <c r="M25" t="s">
        <v>430</v>
      </c>
    </row>
  </sheetData>
  <mergeCells count="1">
    <mergeCell ref="A23:J23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7"/>
  <sheetViews>
    <sheetView view="pageBreakPreview" topLeftCell="A7" zoomScaleSheetLayoutView="100" workbookViewId="0">
      <selection activeCell="A8" sqref="A8:F14"/>
    </sheetView>
  </sheetViews>
  <sheetFormatPr defaultRowHeight="12.75"/>
  <cols>
    <col min="1" max="1" width="18.7109375" customWidth="1"/>
    <col min="2" max="6" width="13.7109375" customWidth="1"/>
  </cols>
  <sheetData>
    <row r="1" spans="1:6" ht="18">
      <c r="A1" s="2314" t="s">
        <v>287</v>
      </c>
      <c r="B1" s="2314"/>
      <c r="C1" s="2314"/>
      <c r="D1" s="2314"/>
      <c r="E1" s="2314"/>
      <c r="F1" s="2314"/>
    </row>
    <row r="2" spans="1:6" s="1921" customFormat="1" ht="20.25">
      <c r="A2" s="2762" t="s">
        <v>67</v>
      </c>
      <c r="B2" s="2762"/>
      <c r="C2" s="2762"/>
      <c r="D2" s="2762"/>
      <c r="E2" s="2762"/>
      <c r="F2" s="2762"/>
    </row>
    <row r="3" spans="1:6" ht="18">
      <c r="A3" s="2215"/>
      <c r="B3" s="2215"/>
      <c r="C3" s="2215"/>
      <c r="D3" s="2215"/>
      <c r="E3" s="2215"/>
      <c r="F3" s="2215"/>
    </row>
    <row r="4" spans="1:6" ht="18.75" thickBot="1">
      <c r="A4" s="9"/>
      <c r="B4" s="7"/>
      <c r="C4" s="7"/>
      <c r="D4" s="7"/>
      <c r="E4" s="7"/>
      <c r="F4" s="100" t="s">
        <v>132</v>
      </c>
    </row>
    <row r="5" spans="1:6" s="1054" customFormat="1" ht="18.75" thickTop="1">
      <c r="A5" s="2338" t="s">
        <v>68</v>
      </c>
      <c r="B5" s="2327" t="s">
        <v>82</v>
      </c>
      <c r="C5" s="2327"/>
      <c r="D5" s="2327"/>
      <c r="E5" s="2327"/>
      <c r="F5" s="2328"/>
    </row>
    <row r="6" spans="1:6" s="1054" customFormat="1" ht="15" customHeight="1">
      <c r="A6" s="2339"/>
      <c r="B6" s="1060" t="s">
        <v>87</v>
      </c>
      <c r="C6" s="1060" t="s">
        <v>90</v>
      </c>
      <c r="D6" s="1060" t="s">
        <v>91</v>
      </c>
      <c r="E6" s="2322" t="s">
        <v>88</v>
      </c>
      <c r="F6" s="2331" t="s">
        <v>89</v>
      </c>
    </row>
    <row r="7" spans="1:6" s="1054" customFormat="1" ht="33" customHeight="1">
      <c r="A7" s="2339"/>
      <c r="B7" s="1355" t="s">
        <v>669</v>
      </c>
      <c r="C7" s="1355" t="s">
        <v>725</v>
      </c>
      <c r="D7" s="1286" t="s">
        <v>737</v>
      </c>
      <c r="E7" s="2322"/>
      <c r="F7" s="2331"/>
    </row>
    <row r="8" spans="1:6" ht="18" customHeight="1">
      <c r="A8" s="947" t="s">
        <v>69</v>
      </c>
      <c r="B8" s="570">
        <f>S4.1!B7+S4.1!G7+S4.1!L7+S4.1!Q7+S4.1!B18+S4.1!G18+S4.1!L18+S4.1!Q18</f>
        <v>387553.5</v>
      </c>
      <c r="C8" s="570">
        <f>S4.1!C7+S4.1!H7+S4.1!M7+S4.1!R7+S4.1!C18+S4.1!H18+S4.1!M18+S4.1!R18</f>
        <v>400602.5</v>
      </c>
      <c r="D8" s="570">
        <f>S4.1!D7+S4.1!I7+S4.1!N7+S4.1!S7+S4.1!D18+S4.1!I18+S4.1!N18+S4.1!S18</f>
        <v>427726.5</v>
      </c>
      <c r="E8" s="782">
        <f>C8/B8*100-100</f>
        <v>3.3670190051179958</v>
      </c>
      <c r="F8" s="783">
        <f>D8/C8*100-100</f>
        <v>6.770801480270336</v>
      </c>
    </row>
    <row r="9" spans="1:6" ht="16.5">
      <c r="A9" s="947" t="s">
        <v>70</v>
      </c>
      <c r="B9" s="570">
        <f>S4.1!B8+S4.1!G8+S4.1!L8+S4.1!Q8+S4.1!B19+S4.1!G19+S4.1!L19+S4.1!Q19</f>
        <v>554498</v>
      </c>
      <c r="C9" s="570">
        <f>S4.1!C8+S4.1!H8+S4.1!M8+S4.1!R8+S4.1!C19+S4.1!H19+S4.1!M19+S4.1!R19</f>
        <v>570481.72479999997</v>
      </c>
      <c r="D9" s="570">
        <f>S4.1!D8+S4.1!I8+S4.1!N8+S4.1!S8+S4.1!D19+S4.1!I19+S4.1!N19+S4.1!S19</f>
        <v>641742</v>
      </c>
      <c r="E9" s="782">
        <f t="shared" ref="E9:E14" si="0">C9/B9*100-100</f>
        <v>2.882557700839314</v>
      </c>
      <c r="F9" s="783">
        <f t="shared" ref="F9:F14" si="1">D9/C9*100-100</f>
        <v>12.491245924658244</v>
      </c>
    </row>
    <row r="10" spans="1:6" ht="16.5">
      <c r="A10" s="947" t="s">
        <v>71</v>
      </c>
      <c r="B10" s="570">
        <f>S4.1!B9+S4.1!G9+S4.1!L9+S4.1!Q9+S4.1!B20+S4.1!G20+S4.1!L20+S4.1!Q20</f>
        <v>10217.5</v>
      </c>
      <c r="C10" s="570">
        <f>S4.1!C9+S4.1!H9+S4.1!M9+S4.1!R9+S4.1!C20+S4.1!H20+S4.1!M20+S4.1!R20</f>
        <v>10943</v>
      </c>
      <c r="D10" s="570">
        <f>S4.1!D9+S4.1!I9+S4.1!N9+S4.1!S9+S4.1!D20+S4.1!I20+S4.1!N20+S4.1!S20</f>
        <v>11500</v>
      </c>
      <c r="E10" s="782">
        <f t="shared" si="0"/>
        <v>7.1005627599706429</v>
      </c>
      <c r="F10" s="783">
        <f t="shared" si="1"/>
        <v>5.090011879740473</v>
      </c>
    </row>
    <row r="11" spans="1:6" s="1847" customFormat="1" ht="16.5">
      <c r="A11" s="947" t="s">
        <v>423</v>
      </c>
      <c r="B11" s="570">
        <f>S4.1!B10+S4.1!G10+S4.1!L10+S4.1!Q10+S4.1!B21+S4.1!G21+S4.1!L21+S4.1!Q21</f>
        <v>121615.5</v>
      </c>
      <c r="C11" s="570">
        <f>S4.1!C10+S4.1!H10+S4.1!M10+S4.1!R10+S4.1!C21+S4.1!H21+S4.1!M21+S4.1!R21</f>
        <v>130171.5</v>
      </c>
      <c r="D11" s="570">
        <f>S4.1!D10+S4.1!I10+S4.1!N10+S4.1!S10+S4.1!D21+S4.1!I21+S4.1!N21+S4.1!S21</f>
        <v>132371.47999999998</v>
      </c>
      <c r="E11" s="782">
        <f t="shared" si="0"/>
        <v>7.035287442801291</v>
      </c>
      <c r="F11" s="783">
        <f t="shared" si="1"/>
        <v>1.6900627249436013</v>
      </c>
    </row>
    <row r="12" spans="1:6" ht="16.5">
      <c r="A12" s="1011" t="s">
        <v>73</v>
      </c>
      <c r="B12" s="625">
        <f>S4.1!B11+S4.1!G11+S4.1!L11+S4.1!Q11+S4.1!B22+S4.1!G22+S4.1!L22+S4.1!Q22</f>
        <v>1109771.5</v>
      </c>
      <c r="C12" s="625">
        <f>S4.1!C11+S4.1!H11+S4.1!M11+S4.1!R11+S4.1!C22+S4.1!H22+S4.1!M22+S4.1!R22</f>
        <v>1144933.7248</v>
      </c>
      <c r="D12" s="625">
        <f>S4.1!D11+S4.1!I11+S4.1!N11+S4.1!S11+S4.1!D22+S4.1!I22+S4.1!N22+S4.1!S22</f>
        <v>1247726.98</v>
      </c>
      <c r="E12" s="847">
        <f t="shared" si="0"/>
        <v>3.1684202378597774</v>
      </c>
      <c r="F12" s="850">
        <f t="shared" si="1"/>
        <v>8.9780965459774791</v>
      </c>
    </row>
    <row r="13" spans="1:6" ht="16.5">
      <c r="A13" s="947" t="s">
        <v>137</v>
      </c>
      <c r="B13" s="570">
        <f>S4.1!B12+S4.1!G12+S4.1!L12+S4.1!Q12+S4.1!B23+S4.1!G23+S4.1!L23+S4.1!Q23</f>
        <v>3214296</v>
      </c>
      <c r="C13" s="570">
        <f>S4.1!C12+S4.1!H12+S4.1!M12+S4.1!R12+S4.1!C23+S4.1!H23+S4.1!M23+S4.1!R23</f>
        <v>3195173</v>
      </c>
      <c r="D13" s="570">
        <f>S4.1!D12+S4.1!I12+S4.1!N12+S4.1!S12+S4.1!D23+S4.1!I23+S4.1!N23+S4.1!S23</f>
        <v>3236239</v>
      </c>
      <c r="E13" s="782">
        <f t="shared" si="0"/>
        <v>-0.5949358739829762</v>
      </c>
      <c r="F13" s="783">
        <f t="shared" si="1"/>
        <v>1.2852512211388927</v>
      </c>
    </row>
    <row r="14" spans="1:6" ht="17.25" thickBot="1">
      <c r="A14" s="1311" t="s">
        <v>138</v>
      </c>
      <c r="B14" s="328">
        <f>S4.1!B13+S4.1!G13+S4.1!L13+S4.1!Q13+S4.1!B24+S4.1!G24+S4.1!L24+S4.1!Q24</f>
        <v>2548763</v>
      </c>
      <c r="C14" s="328">
        <f>S4.1!C13+S4.1!H13+S4.1!M13+S4.1!R13+S4.1!C24+S4.1!H24+S4.1!M24+S4.1!R24</f>
        <v>2581752</v>
      </c>
      <c r="D14" s="328">
        <f>S4.1!D13+S4.1!I13+S4.1!N13+S4.1!S13+S4.1!D24+S4.1!I24+S4.1!N24+S4.1!S24</f>
        <v>2625525.557</v>
      </c>
      <c r="E14" s="848">
        <f t="shared" si="0"/>
        <v>1.2943141437630601</v>
      </c>
      <c r="F14" s="851">
        <f t="shared" si="1"/>
        <v>1.6954981346000864</v>
      </c>
    </row>
    <row r="15" spans="1:6" ht="15.75" thickTop="1">
      <c r="A15" s="75" t="s">
        <v>329</v>
      </c>
      <c r="B15" s="75"/>
      <c r="C15" s="75"/>
      <c r="D15" s="75"/>
      <c r="E15" s="75"/>
    </row>
    <row r="16" spans="1:6" ht="19.5" customHeight="1">
      <c r="A16" s="299" t="s">
        <v>419</v>
      </c>
    </row>
    <row r="17" spans="1:5" ht="14.25">
      <c r="A17" s="2312" t="s">
        <v>815</v>
      </c>
      <c r="B17" s="2312"/>
      <c r="C17" s="2312"/>
      <c r="D17" s="2312"/>
      <c r="E17" s="2312"/>
    </row>
  </sheetData>
  <mergeCells count="7">
    <mergeCell ref="A17:E17"/>
    <mergeCell ref="A1:F1"/>
    <mergeCell ref="A2:F2"/>
    <mergeCell ref="A5:A7"/>
    <mergeCell ref="B5:F5"/>
    <mergeCell ref="E6:E7"/>
    <mergeCell ref="F6:F7"/>
  </mergeCells>
  <printOptions horizontalCentered="1"/>
  <pageMargins left="1" right="0" top="1" bottom="0" header="0" footer="0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R42"/>
  <sheetViews>
    <sheetView view="pageBreakPreview" zoomScale="55" zoomScaleSheetLayoutView="55" workbookViewId="0">
      <selection activeCell="A22" sqref="A22:H40"/>
    </sheetView>
  </sheetViews>
  <sheetFormatPr defaultColWidth="9.140625" defaultRowHeight="15"/>
  <cols>
    <col min="1" max="1" width="33.7109375" style="451" customWidth="1"/>
    <col min="2" max="9" width="14.28515625" style="451" customWidth="1"/>
    <col min="10" max="249" width="9.140625" style="451"/>
    <col min="250" max="250" width="33.7109375" style="451" customWidth="1"/>
    <col min="251" max="253" width="16.7109375" style="451" customWidth="1"/>
    <col min="254" max="16384" width="9.140625" style="451"/>
  </cols>
  <sheetData>
    <row r="1" spans="1:9" s="1929" customFormat="1" ht="26.25">
      <c r="A1" s="2522" t="s">
        <v>547</v>
      </c>
      <c r="B1" s="2522"/>
      <c r="C1" s="2522"/>
      <c r="D1" s="2522"/>
      <c r="E1" s="2522"/>
      <c r="F1" s="2522"/>
      <c r="G1" s="2522"/>
      <c r="H1" s="2522"/>
      <c r="I1" s="2522"/>
    </row>
    <row r="2" spans="1:9" s="1926" customFormat="1" ht="29.25" thickBot="1">
      <c r="A2" s="2515" t="s">
        <v>561</v>
      </c>
      <c r="B2" s="2515"/>
      <c r="C2" s="2515"/>
      <c r="D2" s="2515"/>
      <c r="E2" s="2515"/>
      <c r="F2" s="2515"/>
      <c r="G2" s="2515"/>
      <c r="H2" s="2515"/>
      <c r="I2" s="2515"/>
    </row>
    <row r="3" spans="1:9" s="1209" customFormat="1" ht="16.5" thickTop="1">
      <c r="A3" s="2518" t="s">
        <v>81</v>
      </c>
      <c r="B3" s="2520" t="s">
        <v>243</v>
      </c>
      <c r="C3" s="2520"/>
      <c r="D3" s="2520" t="s">
        <v>244</v>
      </c>
      <c r="E3" s="2520"/>
      <c r="F3" s="2520" t="s">
        <v>245</v>
      </c>
      <c r="G3" s="2520"/>
      <c r="H3" s="2520" t="s">
        <v>246</v>
      </c>
      <c r="I3" s="2521"/>
    </row>
    <row r="4" spans="1:9" s="1209" customFormat="1" ht="15.75">
      <c r="A4" s="2519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932" t="str">
        <f>C4</f>
        <v>@)&amp;^ c;f/ d;fGt</v>
      </c>
    </row>
    <row r="5" spans="1:9" ht="14.25" customHeight="1">
      <c r="A5" s="463" t="s">
        <v>500</v>
      </c>
      <c r="B5" s="2013"/>
      <c r="C5" s="2013"/>
      <c r="D5" s="2013"/>
      <c r="E5" s="2013"/>
      <c r="F5" s="2013"/>
      <c r="G5" s="2013"/>
      <c r="H5" s="2013"/>
      <c r="I5" s="527"/>
    </row>
    <row r="6" spans="1:9" ht="14.25" customHeight="1">
      <c r="A6" s="464" t="s">
        <v>498</v>
      </c>
      <c r="B6" s="553">
        <v>363</v>
      </c>
      <c r="C6" s="553">
        <v>362</v>
      </c>
      <c r="D6" s="553">
        <v>314</v>
      </c>
      <c r="E6" s="553">
        <v>314</v>
      </c>
      <c r="F6" s="1668">
        <v>452</v>
      </c>
      <c r="G6" s="553">
        <v>463</v>
      </c>
      <c r="H6" s="553">
        <v>583</v>
      </c>
      <c r="I6" s="2015">
        <v>584</v>
      </c>
    </row>
    <row r="7" spans="1:9" ht="14.25" customHeight="1">
      <c r="A7" s="464" t="s">
        <v>492</v>
      </c>
      <c r="B7" s="553">
        <v>122773</v>
      </c>
      <c r="C7" s="553">
        <v>114407</v>
      </c>
      <c r="D7" s="553">
        <v>110267</v>
      </c>
      <c r="E7" s="553">
        <v>129946</v>
      </c>
      <c r="F7" s="1668">
        <v>140100</v>
      </c>
      <c r="G7" s="553">
        <v>141766</v>
      </c>
      <c r="H7" s="553">
        <v>88000</v>
      </c>
      <c r="I7" s="2015">
        <v>79774</v>
      </c>
    </row>
    <row r="8" spans="1:9" ht="14.25" customHeight="1">
      <c r="A8" s="464" t="s">
        <v>491</v>
      </c>
      <c r="B8" s="553">
        <v>1950</v>
      </c>
      <c r="C8" s="553">
        <v>1950</v>
      </c>
      <c r="D8" s="553">
        <v>1951</v>
      </c>
      <c r="E8" s="553">
        <v>1958</v>
      </c>
      <c r="F8" s="1668">
        <v>2510</v>
      </c>
      <c r="G8" s="553">
        <v>1810</v>
      </c>
      <c r="H8" s="553">
        <v>2353</v>
      </c>
      <c r="I8" s="2015">
        <v>2353</v>
      </c>
    </row>
    <row r="9" spans="1:9" ht="14.25" customHeight="1">
      <c r="A9" s="465" t="s">
        <v>499</v>
      </c>
      <c r="B9" s="1631"/>
      <c r="C9" s="1631"/>
      <c r="D9" s="1631"/>
      <c r="E9" s="1631"/>
      <c r="F9" s="1756"/>
      <c r="G9" s="1631"/>
      <c r="H9" s="1631"/>
      <c r="I9" s="1343"/>
    </row>
    <row r="10" spans="1:9" ht="14.25" customHeight="1">
      <c r="A10" s="464" t="s">
        <v>498</v>
      </c>
      <c r="B10" s="553">
        <v>261</v>
      </c>
      <c r="C10" s="553">
        <v>261</v>
      </c>
      <c r="D10" s="553">
        <v>92</v>
      </c>
      <c r="E10" s="553">
        <v>92</v>
      </c>
      <c r="F10" s="1668">
        <v>198</v>
      </c>
      <c r="G10" s="553">
        <v>243</v>
      </c>
      <c r="H10" s="553">
        <v>58</v>
      </c>
      <c r="I10" s="2015">
        <v>58</v>
      </c>
    </row>
    <row r="11" spans="1:9" ht="14.25" customHeight="1">
      <c r="A11" s="464" t="s">
        <v>492</v>
      </c>
      <c r="B11" s="553">
        <v>75690</v>
      </c>
      <c r="C11" s="553">
        <v>54477</v>
      </c>
      <c r="D11" s="553">
        <v>7585</v>
      </c>
      <c r="E11" s="553">
        <v>7687</v>
      </c>
      <c r="F11" s="1668">
        <v>56293</v>
      </c>
      <c r="G11" s="553">
        <v>58473</v>
      </c>
      <c r="H11" s="553">
        <v>8100</v>
      </c>
      <c r="I11" s="2015">
        <v>7000</v>
      </c>
    </row>
    <row r="12" spans="1:9" ht="14.25" customHeight="1">
      <c r="A12" s="464" t="s">
        <v>491</v>
      </c>
      <c r="B12" s="553">
        <v>2088</v>
      </c>
      <c r="C12" s="553">
        <v>2025</v>
      </c>
      <c r="D12" s="553"/>
      <c r="E12" s="553"/>
      <c r="F12" s="1668">
        <v>1318</v>
      </c>
      <c r="G12" s="553">
        <v>1406</v>
      </c>
      <c r="H12" s="553">
        <v>670</v>
      </c>
      <c r="I12" s="2015">
        <v>650</v>
      </c>
    </row>
    <row r="13" spans="1:9" ht="14.25" customHeight="1">
      <c r="A13" s="466" t="s">
        <v>497</v>
      </c>
      <c r="B13" s="1631"/>
      <c r="C13" s="1631"/>
      <c r="D13" s="1631"/>
      <c r="E13" s="1631"/>
      <c r="F13" s="1756"/>
      <c r="G13" s="1631"/>
      <c r="H13" s="1631"/>
      <c r="I13" s="1343"/>
    </row>
    <row r="14" spans="1:9" ht="14.25" customHeight="1">
      <c r="A14" s="464" t="s">
        <v>496</v>
      </c>
      <c r="B14" s="553">
        <v>25</v>
      </c>
      <c r="C14" s="553">
        <v>13</v>
      </c>
      <c r="D14" s="553">
        <v>8</v>
      </c>
      <c r="E14" s="553">
        <v>12</v>
      </c>
      <c r="F14" s="1668">
        <v>9</v>
      </c>
      <c r="G14" s="553">
        <v>12</v>
      </c>
      <c r="H14" s="553">
        <v>15</v>
      </c>
      <c r="I14" s="2015">
        <v>13</v>
      </c>
    </row>
    <row r="15" spans="1:9" ht="14.25" customHeight="1">
      <c r="A15" s="464" t="s">
        <v>495</v>
      </c>
      <c r="B15" s="553">
        <v>1994</v>
      </c>
      <c r="C15" s="553">
        <v>624</v>
      </c>
      <c r="D15" s="553">
        <v>792</v>
      </c>
      <c r="E15" s="553">
        <v>1270</v>
      </c>
      <c r="F15" s="1668">
        <v>464</v>
      </c>
      <c r="G15" s="553">
        <v>1130</v>
      </c>
      <c r="H15" s="553">
        <v>736</v>
      </c>
      <c r="I15" s="2015">
        <v>520</v>
      </c>
    </row>
    <row r="16" spans="1:9" ht="14.25" customHeight="1">
      <c r="A16" s="464" t="s">
        <v>491</v>
      </c>
      <c r="B16" s="553"/>
      <c r="C16" s="553">
        <v>61</v>
      </c>
      <c r="D16" s="553">
        <v>24</v>
      </c>
      <c r="E16" s="553">
        <v>36</v>
      </c>
      <c r="F16" s="1668"/>
      <c r="G16" s="553">
        <v>92</v>
      </c>
      <c r="H16" s="553"/>
      <c r="I16" s="2015"/>
    </row>
    <row r="17" spans="1:9" ht="14.25" customHeight="1">
      <c r="A17" s="466" t="s">
        <v>494</v>
      </c>
      <c r="B17" s="1631"/>
      <c r="C17" s="1631"/>
      <c r="D17" s="1631"/>
      <c r="E17" s="1631"/>
      <c r="F17" s="1756"/>
      <c r="G17" s="1631"/>
      <c r="H17" s="1631"/>
      <c r="I17" s="1343"/>
    </row>
    <row r="18" spans="1:9" ht="14.25" customHeight="1">
      <c r="A18" s="464" t="s">
        <v>493</v>
      </c>
      <c r="B18" s="553"/>
      <c r="C18" s="553"/>
      <c r="D18" s="553">
        <v>8</v>
      </c>
      <c r="E18" s="553">
        <v>8</v>
      </c>
      <c r="F18" s="1668"/>
      <c r="G18" s="553">
        <v>10</v>
      </c>
      <c r="H18" s="553"/>
      <c r="I18" s="2015">
        <v>16</v>
      </c>
    </row>
    <row r="19" spans="1:9" ht="14.25" customHeight="1">
      <c r="A19" s="464" t="s">
        <v>492</v>
      </c>
      <c r="B19" s="553"/>
      <c r="C19" s="553"/>
      <c r="D19" s="553"/>
      <c r="E19" s="553"/>
      <c r="F19" s="1668"/>
      <c r="G19" s="553"/>
      <c r="H19" s="553"/>
      <c r="I19" s="2015"/>
    </row>
    <row r="20" spans="1:9" ht="14.25" customHeight="1" thickBot="1">
      <c r="A20" s="468" t="s">
        <v>491</v>
      </c>
      <c r="B20" s="1637"/>
      <c r="C20" s="1637"/>
      <c r="D20" s="1637"/>
      <c r="E20" s="1637"/>
      <c r="F20" s="1637"/>
      <c r="G20" s="1637"/>
      <c r="H20" s="1637"/>
      <c r="I20" s="2016"/>
    </row>
    <row r="21" spans="1:9" ht="17.25" thickTop="1" thickBot="1">
      <c r="A21" s="470"/>
      <c r="B21" s="454"/>
      <c r="C21" s="454"/>
    </row>
    <row r="22" spans="1:9" ht="16.5" thickTop="1">
      <c r="A22" s="2518" t="s">
        <v>81</v>
      </c>
      <c r="B22" s="2520" t="s">
        <v>247</v>
      </c>
      <c r="C22" s="2520"/>
      <c r="D22" s="2520" t="s">
        <v>248</v>
      </c>
      <c r="E22" s="2520"/>
      <c r="F22" s="2520" t="s">
        <v>82</v>
      </c>
      <c r="G22" s="2520"/>
      <c r="H22" s="1227"/>
      <c r="I22" s="506"/>
    </row>
    <row r="23" spans="1:9" ht="15.75">
      <c r="A23" s="2519"/>
      <c r="B23" s="1211" t="str">
        <f>B4</f>
        <v>@)&amp;% c;f/ d;fGt</v>
      </c>
      <c r="C23" s="1211" t="str">
        <f>C4</f>
        <v>@)&amp;^ c;f/ d;fGt</v>
      </c>
      <c r="D23" s="1211" t="str">
        <f>B4</f>
        <v>@)&amp;% c;f/ d;fGt</v>
      </c>
      <c r="E23" s="1211" t="str">
        <f>C4</f>
        <v>@)&amp;^ c;f/ d;fGt</v>
      </c>
      <c r="F23" s="1211" t="str">
        <f>B4</f>
        <v>@)&amp;% c;f/ d;fGt</v>
      </c>
      <c r="G23" s="1211" t="str">
        <f>C4</f>
        <v>@)&amp;^ c;f/ d;fGt</v>
      </c>
      <c r="H23" s="1210" t="s">
        <v>222</v>
      </c>
      <c r="I23" s="507"/>
    </row>
    <row r="24" spans="1:9" ht="14.25" customHeight="1">
      <c r="A24" s="463" t="s">
        <v>500</v>
      </c>
      <c r="B24" s="1631"/>
      <c r="C24" s="1631"/>
      <c r="D24" s="1631"/>
      <c r="E24" s="1631"/>
      <c r="F24" s="1631"/>
      <c r="G24" s="585"/>
      <c r="H24" s="467"/>
      <c r="I24" s="508"/>
    </row>
    <row r="25" spans="1:9" ht="14.25" customHeight="1">
      <c r="A25" s="471" t="s">
        <v>498</v>
      </c>
      <c r="B25" s="553">
        <v>423</v>
      </c>
      <c r="C25" s="553">
        <v>423</v>
      </c>
      <c r="D25" s="553">
        <v>455</v>
      </c>
      <c r="E25" s="553">
        <v>452</v>
      </c>
      <c r="F25" s="937">
        <v>2590</v>
      </c>
      <c r="G25" s="937">
        <v>2598</v>
      </c>
      <c r="H25" s="925">
        <v>0.30888030888030471</v>
      </c>
      <c r="I25" s="508"/>
    </row>
    <row r="26" spans="1:9" ht="14.25" customHeight="1">
      <c r="A26" s="471" t="s">
        <v>492</v>
      </c>
      <c r="B26" s="553">
        <v>116131</v>
      </c>
      <c r="C26" s="553">
        <v>125182</v>
      </c>
      <c r="D26" s="553">
        <v>109102</v>
      </c>
      <c r="E26" s="553">
        <v>111284</v>
      </c>
      <c r="F26" s="937">
        <v>686373</v>
      </c>
      <c r="G26" s="937">
        <v>702359</v>
      </c>
      <c r="H26" s="925">
        <v>2.3290543188616084</v>
      </c>
      <c r="I26" s="508"/>
    </row>
    <row r="27" spans="1:9" ht="14.25" customHeight="1">
      <c r="A27" s="471" t="s">
        <v>491</v>
      </c>
      <c r="B27" s="553"/>
      <c r="C27" s="553"/>
      <c r="D27" s="553">
        <v>2095</v>
      </c>
      <c r="E27" s="553">
        <v>2095</v>
      </c>
      <c r="F27" s="937">
        <v>10859</v>
      </c>
      <c r="G27" s="937">
        <v>10166</v>
      </c>
      <c r="H27" s="925">
        <v>-6.3818031126254766</v>
      </c>
      <c r="I27" s="508"/>
    </row>
    <row r="28" spans="1:9" ht="14.25" customHeight="1">
      <c r="A28" s="465" t="s">
        <v>499</v>
      </c>
      <c r="B28" s="1631"/>
      <c r="C28" s="1631"/>
      <c r="D28" s="1631"/>
      <c r="E28" s="1631"/>
      <c r="F28" s="1631"/>
      <c r="G28" s="937"/>
      <c r="H28" s="925"/>
      <c r="I28" s="508"/>
    </row>
    <row r="29" spans="1:9" ht="14.25" customHeight="1">
      <c r="A29" s="471" t="s">
        <v>498</v>
      </c>
      <c r="B29" s="553">
        <v>284</v>
      </c>
      <c r="C29" s="553">
        <v>284</v>
      </c>
      <c r="D29" s="553">
        <v>105</v>
      </c>
      <c r="E29" s="553">
        <v>114</v>
      </c>
      <c r="F29" s="937">
        <v>998</v>
      </c>
      <c r="G29" s="937">
        <v>1052</v>
      </c>
      <c r="H29" s="925">
        <v>5.4108216432865675</v>
      </c>
      <c r="I29" s="508"/>
    </row>
    <row r="30" spans="1:9" ht="14.25" customHeight="1">
      <c r="A30" s="471" t="s">
        <v>492</v>
      </c>
      <c r="B30" s="553">
        <v>48292</v>
      </c>
      <c r="C30" s="553">
        <v>57399</v>
      </c>
      <c r="D30" s="553">
        <v>52503</v>
      </c>
      <c r="E30" s="553">
        <v>53343</v>
      </c>
      <c r="F30" s="937">
        <v>248463</v>
      </c>
      <c r="G30" s="937">
        <v>238379</v>
      </c>
      <c r="H30" s="925">
        <v>-4.0585519775580252</v>
      </c>
      <c r="I30" s="508"/>
    </row>
    <row r="31" spans="1:9" ht="14.25" customHeight="1">
      <c r="A31" s="471" t="s">
        <v>491</v>
      </c>
      <c r="B31" s="553"/>
      <c r="C31" s="553"/>
      <c r="D31" s="553"/>
      <c r="E31" s="553"/>
      <c r="F31" s="937">
        <v>4076</v>
      </c>
      <c r="G31" s="937">
        <v>4081</v>
      </c>
      <c r="H31" s="925">
        <v>0.12266928361137275</v>
      </c>
      <c r="I31" s="508"/>
    </row>
    <row r="32" spans="1:9" ht="14.25" customHeight="1">
      <c r="A32" s="466" t="s">
        <v>497</v>
      </c>
      <c r="B32" s="1631"/>
      <c r="C32" s="1631"/>
      <c r="D32" s="1631"/>
      <c r="E32" s="1631"/>
      <c r="F32" s="1631"/>
      <c r="G32" s="937"/>
      <c r="H32" s="925"/>
      <c r="I32" s="508"/>
    </row>
    <row r="33" spans="1:18" ht="14.25" customHeight="1">
      <c r="A33" s="471" t="s">
        <v>496</v>
      </c>
      <c r="B33" s="553">
        <v>11</v>
      </c>
      <c r="C33" s="553">
        <v>11</v>
      </c>
      <c r="D33" s="553">
        <v>4</v>
      </c>
      <c r="E33" s="553">
        <v>6</v>
      </c>
      <c r="F33" s="937">
        <v>72</v>
      </c>
      <c r="G33" s="937">
        <v>67</v>
      </c>
      <c r="H33" s="925">
        <v>-6.9444444444444429</v>
      </c>
      <c r="I33" s="508"/>
    </row>
    <row r="34" spans="1:18" ht="14.25" customHeight="1">
      <c r="A34" s="471" t="s">
        <v>495</v>
      </c>
      <c r="B34" s="553">
        <v>1008</v>
      </c>
      <c r="C34" s="553">
        <v>1108</v>
      </c>
      <c r="D34" s="553">
        <v>440</v>
      </c>
      <c r="E34" s="553">
        <v>705</v>
      </c>
      <c r="F34" s="937">
        <v>5434</v>
      </c>
      <c r="G34" s="937">
        <v>5357</v>
      </c>
      <c r="H34" s="925">
        <v>-1.4170040485829958</v>
      </c>
      <c r="I34" s="508"/>
    </row>
    <row r="35" spans="1:18" ht="14.25" customHeight="1">
      <c r="A35" s="471" t="s">
        <v>491</v>
      </c>
      <c r="B35" s="553"/>
      <c r="C35" s="553"/>
      <c r="D35" s="553"/>
      <c r="E35" s="553">
        <v>40</v>
      </c>
      <c r="F35" s="937">
        <v>24</v>
      </c>
      <c r="G35" s="937">
        <v>229</v>
      </c>
      <c r="H35" s="925">
        <v>854.16666666666663</v>
      </c>
      <c r="I35" s="508"/>
    </row>
    <row r="36" spans="1:18" ht="14.25" customHeight="1">
      <c r="A36" s="466" t="s">
        <v>494</v>
      </c>
      <c r="B36" s="1631"/>
      <c r="C36" s="1631"/>
      <c r="D36" s="1631"/>
      <c r="E36" s="1631"/>
      <c r="F36" s="1631"/>
      <c r="G36" s="2013"/>
      <c r="H36" s="2014"/>
      <c r="I36" s="508"/>
    </row>
    <row r="37" spans="1:18" ht="14.25" customHeight="1">
      <c r="A37" s="471" t="s">
        <v>493</v>
      </c>
      <c r="B37" s="553"/>
      <c r="C37" s="553"/>
      <c r="D37" s="553"/>
      <c r="E37" s="553">
        <v>7</v>
      </c>
      <c r="F37" s="937">
        <v>8</v>
      </c>
      <c r="G37" s="937">
        <v>41</v>
      </c>
      <c r="H37" s="925">
        <v>412.5</v>
      </c>
      <c r="I37" s="508"/>
    </row>
    <row r="38" spans="1:18" ht="14.25" customHeight="1">
      <c r="A38" s="471" t="s">
        <v>492</v>
      </c>
      <c r="B38" s="553"/>
      <c r="C38" s="553"/>
      <c r="D38" s="553"/>
      <c r="E38" s="553"/>
      <c r="F38" s="553"/>
      <c r="G38" s="2013"/>
      <c r="H38" s="2014"/>
      <c r="I38" s="508"/>
    </row>
    <row r="39" spans="1:18" ht="14.25" customHeight="1" thickBot="1">
      <c r="A39" s="472" t="s">
        <v>491</v>
      </c>
      <c r="B39" s="1637"/>
      <c r="C39" s="1637"/>
      <c r="D39" s="1637"/>
      <c r="E39" s="1637"/>
      <c r="F39" s="1637"/>
      <c r="G39" s="456"/>
      <c r="H39" s="457"/>
      <c r="I39" s="508"/>
    </row>
    <row r="40" spans="1:18" ht="18.75" customHeight="1" thickTop="1">
      <c r="A40" s="473" t="s">
        <v>560</v>
      </c>
    </row>
    <row r="41" spans="1:18" ht="14.25" customHeight="1">
      <c r="A41" s="474" t="s">
        <v>503</v>
      </c>
      <c r="B41" s="473"/>
      <c r="C41" s="473"/>
      <c r="D41" s="473"/>
      <c r="E41" s="473"/>
      <c r="F41" s="473"/>
    </row>
    <row r="42" spans="1:18">
      <c r="A42" s="2321"/>
      <c r="B42" s="2321"/>
      <c r="C42" s="2321"/>
      <c r="D42" s="2321"/>
      <c r="E42" s="2321"/>
      <c r="F42" s="2321"/>
      <c r="G42" s="2321"/>
      <c r="H42" s="2321"/>
      <c r="I42" s="2321"/>
      <c r="J42" s="2321"/>
      <c r="K42" s="2321"/>
      <c r="L42" s="2321"/>
      <c r="M42" s="2321"/>
      <c r="N42" s="2321"/>
      <c r="O42" s="2321"/>
      <c r="P42" s="2321"/>
      <c r="Q42" s="2321"/>
      <c r="R42" s="2321"/>
    </row>
  </sheetData>
  <mergeCells count="12">
    <mergeCell ref="A42:R42"/>
    <mergeCell ref="A22:A23"/>
    <mergeCell ref="B22:C22"/>
    <mergeCell ref="D22:E22"/>
    <mergeCell ref="F22:G22"/>
    <mergeCell ref="A1:I1"/>
    <mergeCell ref="A2:I2"/>
    <mergeCell ref="A3:A4"/>
    <mergeCell ref="B3:C3"/>
    <mergeCell ref="D3:E3"/>
    <mergeCell ref="F3:G3"/>
    <mergeCell ref="H3:I3"/>
  </mergeCells>
  <printOptions horizontalCentered="1"/>
  <pageMargins left="0.39370078740157483" right="0.39370078740157483" top="0.78740157480314965" bottom="0.19685039370078741" header="0" footer="0"/>
  <pageSetup paperSize="9" scale="84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5"/>
  <sheetViews>
    <sheetView view="pageBreakPreview" zoomScale="70" zoomScaleSheetLayoutView="70" workbookViewId="0">
      <selection activeCell="L15" sqref="L15"/>
    </sheetView>
  </sheetViews>
  <sheetFormatPr defaultColWidth="9.140625" defaultRowHeight="15"/>
  <cols>
    <col min="1" max="1" width="27.85546875" style="451" customWidth="1"/>
    <col min="2" max="9" width="14.28515625" style="451" customWidth="1"/>
    <col min="10" max="249" width="9.140625" style="451"/>
    <col min="250" max="250" width="33.7109375" style="451" customWidth="1"/>
    <col min="251" max="253" width="16.7109375" style="451" customWidth="1"/>
    <col min="254" max="16384" width="9.140625" style="451"/>
  </cols>
  <sheetData>
    <row r="1" spans="1:9" s="1928" customFormat="1" ht="23.25">
      <c r="A1" s="2525" t="s">
        <v>550</v>
      </c>
      <c r="B1" s="2525"/>
      <c r="C1" s="2525"/>
      <c r="D1" s="2525"/>
      <c r="E1" s="2525"/>
      <c r="F1" s="2525"/>
      <c r="G1" s="2525"/>
      <c r="H1" s="2525"/>
      <c r="I1" s="2525"/>
    </row>
    <row r="2" spans="1:9" s="1929" customFormat="1" ht="27" thickBot="1">
      <c r="A2" s="2522" t="s">
        <v>563</v>
      </c>
      <c r="B2" s="2522"/>
      <c r="C2" s="2522"/>
      <c r="D2" s="2522"/>
      <c r="E2" s="2522"/>
      <c r="F2" s="2522"/>
      <c r="G2" s="2522"/>
      <c r="H2" s="2522"/>
      <c r="I2" s="2522"/>
    </row>
    <row r="3" spans="1:9" s="1209" customFormat="1" ht="16.5" thickTop="1">
      <c r="A3" s="2518" t="s">
        <v>81</v>
      </c>
      <c r="B3" s="2520" t="s">
        <v>243</v>
      </c>
      <c r="C3" s="2520"/>
      <c r="D3" s="2520" t="s">
        <v>244</v>
      </c>
      <c r="E3" s="2520"/>
      <c r="F3" s="2520" t="s">
        <v>245</v>
      </c>
      <c r="G3" s="2520"/>
      <c r="H3" s="2520" t="s">
        <v>246</v>
      </c>
      <c r="I3" s="2521"/>
    </row>
    <row r="4" spans="1:9" s="1209" customFormat="1" ht="15.75">
      <c r="A4" s="2519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932" t="str">
        <f>C4</f>
        <v>@)&amp;^ c;f/ d;fGt</v>
      </c>
    </row>
    <row r="5" spans="1:9" ht="16.5">
      <c r="A5" s="463" t="s">
        <v>511</v>
      </c>
      <c r="B5" s="585"/>
      <c r="C5" s="585"/>
      <c r="D5" s="585"/>
      <c r="E5" s="479"/>
      <c r="F5" s="585"/>
      <c r="G5" s="585"/>
      <c r="H5" s="585"/>
      <c r="I5" s="467"/>
    </row>
    <row r="6" spans="1:9" ht="16.5">
      <c r="A6" s="516" t="s">
        <v>509</v>
      </c>
      <c r="B6" s="1643">
        <v>2</v>
      </c>
      <c r="C6" s="1643">
        <v>2</v>
      </c>
      <c r="D6" s="1643">
        <v>2</v>
      </c>
      <c r="E6" s="1643">
        <v>2</v>
      </c>
      <c r="F6" s="553">
        <v>2</v>
      </c>
      <c r="G6" s="553">
        <v>2</v>
      </c>
      <c r="H6" s="553">
        <v>1</v>
      </c>
      <c r="I6" s="2015">
        <v>1</v>
      </c>
    </row>
    <row r="7" spans="1:9" ht="16.5">
      <c r="A7" s="516" t="s">
        <v>508</v>
      </c>
      <c r="B7" s="1643">
        <v>50</v>
      </c>
      <c r="C7" s="1643">
        <v>98</v>
      </c>
      <c r="D7" s="1643">
        <v>12</v>
      </c>
      <c r="E7" s="1643">
        <v>18</v>
      </c>
      <c r="F7" s="553">
        <v>10</v>
      </c>
      <c r="G7" s="553">
        <v>10</v>
      </c>
      <c r="H7" s="553">
        <v>13</v>
      </c>
      <c r="I7" s="2015">
        <v>11</v>
      </c>
    </row>
    <row r="8" spans="1:9" ht="16.5">
      <c r="A8" s="516" t="s">
        <v>507</v>
      </c>
      <c r="B8" s="1643">
        <v>260</v>
      </c>
      <c r="C8" s="1643">
        <v>350</v>
      </c>
      <c r="D8" s="1643">
        <v>55</v>
      </c>
      <c r="E8" s="1643">
        <v>30</v>
      </c>
      <c r="F8" s="553">
        <v>50</v>
      </c>
      <c r="G8" s="553">
        <v>50</v>
      </c>
      <c r="H8" s="553">
        <v>51</v>
      </c>
      <c r="I8" s="2015">
        <v>51</v>
      </c>
    </row>
    <row r="9" spans="1:9" ht="15.75">
      <c r="A9" s="465" t="s">
        <v>510</v>
      </c>
      <c r="B9" s="1643"/>
      <c r="C9" s="1643"/>
      <c r="D9" s="1643"/>
      <c r="E9" s="1643"/>
      <c r="F9" s="1631"/>
      <c r="G9" s="1631"/>
      <c r="H9" s="1631"/>
      <c r="I9" s="1343"/>
    </row>
    <row r="10" spans="1:9" ht="16.5">
      <c r="A10" s="516" t="s">
        <v>509</v>
      </c>
      <c r="B10" s="1643">
        <v>16</v>
      </c>
      <c r="C10" s="1643">
        <v>19</v>
      </c>
      <c r="D10" s="1643">
        <v>5</v>
      </c>
      <c r="E10" s="1643">
        <v>6</v>
      </c>
      <c r="F10" s="553">
        <v>10</v>
      </c>
      <c r="G10" s="553">
        <v>10</v>
      </c>
      <c r="H10" s="553">
        <v>4</v>
      </c>
      <c r="I10" s="2015">
        <v>4</v>
      </c>
    </row>
    <row r="11" spans="1:9" ht="16.5">
      <c r="A11" s="516" t="s">
        <v>508</v>
      </c>
      <c r="B11" s="1643">
        <v>250</v>
      </c>
      <c r="C11" s="1643">
        <v>250</v>
      </c>
      <c r="D11" s="1643">
        <v>15</v>
      </c>
      <c r="E11" s="1643">
        <v>15</v>
      </c>
      <c r="F11" s="553">
        <v>25</v>
      </c>
      <c r="G11" s="553">
        <v>25</v>
      </c>
      <c r="H11" s="553">
        <v>6</v>
      </c>
      <c r="I11" s="2015">
        <v>4</v>
      </c>
    </row>
    <row r="12" spans="1:9" ht="17.25" thickBot="1">
      <c r="A12" s="515" t="s">
        <v>507</v>
      </c>
      <c r="B12" s="1669">
        <v>400</v>
      </c>
      <c r="C12" s="1669">
        <v>475</v>
      </c>
      <c r="D12" s="1669">
        <v>110</v>
      </c>
      <c r="E12" s="1669">
        <v>125</v>
      </c>
      <c r="F12" s="1637">
        <v>50</v>
      </c>
      <c r="G12" s="1637">
        <v>50</v>
      </c>
      <c r="H12" s="1637">
        <v>79</v>
      </c>
      <c r="I12" s="2016">
        <v>99</v>
      </c>
    </row>
    <row r="13" spans="1:9" ht="17.25" thickTop="1" thickBot="1">
      <c r="A13" s="470"/>
      <c r="B13" s="454"/>
      <c r="C13" s="454"/>
    </row>
    <row r="14" spans="1:9" ht="16.5" thickTop="1">
      <c r="A14" s="2518" t="s">
        <v>81</v>
      </c>
      <c r="B14" s="2520" t="s">
        <v>247</v>
      </c>
      <c r="C14" s="2520"/>
      <c r="D14" s="2520" t="s">
        <v>248</v>
      </c>
      <c r="E14" s="2520"/>
      <c r="F14" s="2520" t="s">
        <v>82</v>
      </c>
      <c r="G14" s="2520"/>
      <c r="H14" s="2521"/>
      <c r="I14" s="506"/>
    </row>
    <row r="15" spans="1:9" ht="15.75">
      <c r="A15" s="2519"/>
      <c r="B15" s="1211" t="str">
        <f>B4</f>
        <v>@)&amp;% c;f/ d;fGt</v>
      </c>
      <c r="C15" s="1211" t="str">
        <f>C4</f>
        <v>@)&amp;^ c;f/ d;fGt</v>
      </c>
      <c r="D15" s="1211" t="str">
        <f>B4</f>
        <v>@)&amp;% c;f/ d;fGt</v>
      </c>
      <c r="E15" s="1211" t="str">
        <f>C4</f>
        <v>@)&amp;^ c;f/ d;fGt</v>
      </c>
      <c r="F15" s="1211" t="str">
        <f>B4</f>
        <v>@)&amp;% c;f/ d;fGt</v>
      </c>
      <c r="G15" s="1211" t="str">
        <f>C4</f>
        <v>@)&amp;^ c;f/ d;fGt</v>
      </c>
      <c r="H15" s="1210" t="s">
        <v>222</v>
      </c>
      <c r="I15" s="507"/>
    </row>
    <row r="16" spans="1:9" ht="16.5">
      <c r="A16" s="463" t="s">
        <v>511</v>
      </c>
      <c r="B16" s="585"/>
      <c r="C16" s="585"/>
      <c r="D16" s="585"/>
      <c r="E16" s="479"/>
      <c r="F16" s="585"/>
      <c r="G16" s="585"/>
      <c r="H16" s="455"/>
      <c r="I16" s="508"/>
    </row>
    <row r="17" spans="1:18" ht="16.5">
      <c r="A17" s="516" t="s">
        <v>509</v>
      </c>
      <c r="B17" s="553">
        <v>2</v>
      </c>
      <c r="C17" s="553">
        <v>2</v>
      </c>
      <c r="D17" s="553">
        <v>2</v>
      </c>
      <c r="E17" s="553">
        <v>2</v>
      </c>
      <c r="F17" s="587">
        <v>11</v>
      </c>
      <c r="G17" s="587">
        <v>11</v>
      </c>
      <c r="H17" s="1000">
        <v>0</v>
      </c>
      <c r="I17" s="508"/>
    </row>
    <row r="18" spans="1:18" ht="16.5">
      <c r="A18" s="516" t="s">
        <v>508</v>
      </c>
      <c r="B18" s="553">
        <v>50</v>
      </c>
      <c r="C18" s="553">
        <v>48</v>
      </c>
      <c r="D18" s="553">
        <v>10</v>
      </c>
      <c r="E18" s="553">
        <v>21</v>
      </c>
      <c r="F18" s="587">
        <v>145</v>
      </c>
      <c r="G18" s="587">
        <v>206</v>
      </c>
      <c r="H18" s="1000">
        <v>42.068965517241367</v>
      </c>
      <c r="I18" s="508"/>
    </row>
    <row r="19" spans="1:18" ht="16.5">
      <c r="A19" s="516" t="s">
        <v>507</v>
      </c>
      <c r="B19" s="553">
        <v>65</v>
      </c>
      <c r="C19" s="553">
        <v>100</v>
      </c>
      <c r="D19" s="553">
        <v>65</v>
      </c>
      <c r="E19" s="553">
        <v>65</v>
      </c>
      <c r="F19" s="587">
        <v>546</v>
      </c>
      <c r="G19" s="587">
        <v>646</v>
      </c>
      <c r="H19" s="1000">
        <v>18.315018315018321</v>
      </c>
      <c r="I19" s="508"/>
    </row>
    <row r="20" spans="1:18" ht="16.5">
      <c r="A20" s="465" t="s">
        <v>510</v>
      </c>
      <c r="B20" s="1631"/>
      <c r="C20" s="1631"/>
      <c r="D20" s="1631"/>
      <c r="E20" s="1631"/>
      <c r="F20" s="587"/>
      <c r="G20" s="587"/>
      <c r="H20" s="1000"/>
      <c r="I20" s="508"/>
    </row>
    <row r="21" spans="1:18" ht="16.5">
      <c r="A21" s="516" t="s">
        <v>509</v>
      </c>
      <c r="B21" s="553">
        <v>11</v>
      </c>
      <c r="C21" s="553">
        <v>13</v>
      </c>
      <c r="D21" s="553">
        <v>5</v>
      </c>
      <c r="E21" s="553">
        <v>5</v>
      </c>
      <c r="F21" s="587">
        <v>51</v>
      </c>
      <c r="G21" s="587">
        <v>57</v>
      </c>
      <c r="H21" s="1000">
        <v>11.764705882352942</v>
      </c>
      <c r="I21" s="508"/>
    </row>
    <row r="22" spans="1:18" ht="16.5">
      <c r="A22" s="516" t="s">
        <v>508</v>
      </c>
      <c r="B22" s="553">
        <v>15</v>
      </c>
      <c r="C22" s="553">
        <v>13</v>
      </c>
      <c r="D22" s="553">
        <v>5</v>
      </c>
      <c r="E22" s="553">
        <v>8</v>
      </c>
      <c r="F22" s="587">
        <v>316</v>
      </c>
      <c r="G22" s="587">
        <v>315</v>
      </c>
      <c r="H22" s="1000">
        <v>-0.31645569620253866</v>
      </c>
      <c r="I22" s="508"/>
    </row>
    <row r="23" spans="1:18" ht="17.25" thickBot="1">
      <c r="A23" s="515" t="s">
        <v>507</v>
      </c>
      <c r="B23" s="1637">
        <v>270</v>
      </c>
      <c r="C23" s="1637">
        <v>295</v>
      </c>
      <c r="D23" s="1637">
        <v>75</v>
      </c>
      <c r="E23" s="1637">
        <v>75</v>
      </c>
      <c r="F23" s="938">
        <v>984</v>
      </c>
      <c r="G23" s="938">
        <v>1119</v>
      </c>
      <c r="H23" s="1036">
        <v>13.719512195121951</v>
      </c>
      <c r="I23" s="508"/>
    </row>
    <row r="24" spans="1:18" ht="16.5" thickTop="1">
      <c r="A24" s="473" t="s">
        <v>562</v>
      </c>
    </row>
    <row r="25" spans="1:18">
      <c r="A25" s="2321"/>
      <c r="B25" s="2321"/>
      <c r="C25" s="2321"/>
      <c r="D25" s="2321"/>
      <c r="E25" s="2321"/>
      <c r="F25" s="2321"/>
      <c r="G25" s="2321"/>
      <c r="H25" s="2321"/>
      <c r="I25" s="2321"/>
      <c r="J25" s="2321"/>
      <c r="K25" s="2321"/>
      <c r="L25" s="2321"/>
      <c r="M25" s="2321"/>
      <c r="N25" s="2321"/>
      <c r="O25" s="2321"/>
      <c r="P25" s="2321"/>
      <c r="Q25" s="2321"/>
      <c r="R25" s="2321"/>
    </row>
  </sheetData>
  <mergeCells count="12">
    <mergeCell ref="A25:R25"/>
    <mergeCell ref="F14:H14"/>
    <mergeCell ref="A14:A15"/>
    <mergeCell ref="B14:C14"/>
    <mergeCell ref="D14:E14"/>
    <mergeCell ref="A1:I1"/>
    <mergeCell ref="A2:I2"/>
    <mergeCell ref="A3:A4"/>
    <mergeCell ref="B3:C3"/>
    <mergeCell ref="D3:E3"/>
    <mergeCell ref="F3:G3"/>
    <mergeCell ref="H3:I3"/>
  </mergeCells>
  <printOptions horizontalCentered="1"/>
  <pageMargins left="0.39370078740157483" right="0.39370078740157483" top="0.78740157480314965" bottom="0" header="0" footer="0"/>
  <pageSetup paperSize="9" scale="99" orientation="landscape" horizontalDpi="300" verticalDpi="300" r:id="rId1"/>
</worksheet>
</file>

<file path=xl/worksheets/sheet102.xml><?xml version="1.0" encoding="utf-8"?>
<worksheet xmlns="http://schemas.openxmlformats.org/spreadsheetml/2006/main" xmlns:r="http://schemas.openxmlformats.org/officeDocument/2006/relationships">
  <sheetPr>
    <tabColor rgb="FF00B050"/>
  </sheetPr>
  <dimension ref="A8:J23"/>
  <sheetViews>
    <sheetView view="pageBreakPreview" zoomScaleSheetLayoutView="100" workbookViewId="0">
      <selection activeCell="A16" sqref="A16:XFD16"/>
    </sheetView>
  </sheetViews>
  <sheetFormatPr defaultColWidth="9.140625" defaultRowHeight="12.75"/>
  <cols>
    <col min="1" max="16384" width="9.140625" style="51"/>
  </cols>
  <sheetData>
    <row r="8" spans="7:9">
      <c r="G8" s="71"/>
      <c r="H8" s="71"/>
      <c r="I8" s="71"/>
    </row>
    <row r="9" spans="7:9">
      <c r="G9" s="71"/>
      <c r="H9" s="71"/>
      <c r="I9" s="71"/>
    </row>
    <row r="10" spans="7:9">
      <c r="G10" s="71"/>
      <c r="H10" s="71"/>
      <c r="I10" s="71"/>
    </row>
    <row r="11" spans="7:9">
      <c r="G11" s="71"/>
      <c r="H11" s="71"/>
      <c r="I11" s="71"/>
    </row>
    <row r="12" spans="7:9">
      <c r="G12" s="71"/>
      <c r="H12" s="71"/>
      <c r="I12" s="71"/>
    </row>
    <row r="23" spans="1:10" ht="39.75">
      <c r="A23" s="2453" t="s">
        <v>125</v>
      </c>
      <c r="B23" s="2453"/>
      <c r="C23" s="2453"/>
      <c r="D23" s="2453"/>
      <c r="E23" s="2453"/>
      <c r="F23" s="2453"/>
      <c r="G23" s="2453"/>
      <c r="H23" s="2453"/>
      <c r="I23" s="2453"/>
      <c r="J23" s="2453"/>
    </row>
  </sheetData>
  <mergeCells count="1">
    <mergeCell ref="A23:J23"/>
  </mergeCells>
  <pageMargins left="0.7" right="0.7" top="0.75" bottom="0.75" header="0.3" footer="0.3"/>
  <pageSetup orientation="portrait" horizontalDpi="300" verticalDpi="300" r:id="rId1"/>
</worksheet>
</file>

<file path=xl/worksheets/sheet1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A61"/>
  <sheetViews>
    <sheetView view="pageBreakPreview" zoomScale="70" zoomScaleSheetLayoutView="70" workbookViewId="0">
      <pane xSplit="1" topLeftCell="B1" activePane="topRight" state="frozen"/>
      <selection pane="topRight" activeCell="A4" sqref="A4:P31"/>
    </sheetView>
  </sheetViews>
  <sheetFormatPr defaultColWidth="13.42578125" defaultRowHeight="12.75"/>
  <cols>
    <col min="1" max="1" width="18.28515625" customWidth="1"/>
    <col min="2" max="4" width="13.28515625" style="74" customWidth="1"/>
    <col min="5" max="6" width="13.28515625" style="841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246" width="8.7109375" customWidth="1"/>
    <col min="247" max="247" width="23.85546875" customWidth="1"/>
    <col min="248" max="248" width="13.28515625" customWidth="1"/>
    <col min="249" max="249" width="13.140625" customWidth="1"/>
    <col min="250" max="250" width="13" customWidth="1"/>
    <col min="251" max="251" width="13.140625" customWidth="1"/>
    <col min="252" max="252" width="13.42578125" customWidth="1"/>
    <col min="253" max="253" width="14" customWidth="1"/>
    <col min="254" max="254" width="13.5703125" customWidth="1"/>
    <col min="255" max="255" width="13" customWidth="1"/>
  </cols>
  <sheetData>
    <row r="1" spans="1:209" s="1911" customFormat="1" ht="25.5">
      <c r="A1" s="2609" t="s">
        <v>301</v>
      </c>
      <c r="B1" s="2609"/>
      <c r="C1" s="2609"/>
      <c r="D1" s="2609"/>
      <c r="E1" s="2609"/>
      <c r="F1" s="2609"/>
      <c r="G1" s="2609"/>
      <c r="H1" s="2609"/>
      <c r="I1" s="2609"/>
      <c r="J1" s="2609"/>
      <c r="K1" s="2609"/>
      <c r="L1" s="2609"/>
      <c r="M1" s="2609"/>
      <c r="N1" s="2609"/>
      <c r="O1" s="2609"/>
      <c r="P1" s="2609"/>
      <c r="Q1" s="1910"/>
      <c r="R1" s="1910"/>
      <c r="S1" s="1910"/>
      <c r="T1" s="1910"/>
      <c r="U1" s="1910"/>
      <c r="V1" s="1910"/>
      <c r="W1" s="1910"/>
      <c r="X1" s="1910"/>
      <c r="Y1" s="1910"/>
      <c r="Z1" s="1910"/>
      <c r="AA1" s="1910"/>
      <c r="AB1" s="1910"/>
      <c r="AC1" s="1910"/>
      <c r="AD1" s="1910"/>
      <c r="AE1" s="1910"/>
      <c r="AF1" s="1910"/>
      <c r="AG1" s="1910"/>
      <c r="AH1" s="1910"/>
      <c r="AI1" s="1910"/>
      <c r="AJ1" s="1910"/>
      <c r="AK1" s="1910"/>
      <c r="AL1" s="1910"/>
      <c r="AM1" s="1910"/>
      <c r="AN1" s="1910"/>
      <c r="AO1" s="1910"/>
      <c r="AP1" s="1910"/>
      <c r="AQ1" s="1910"/>
      <c r="AR1" s="1910"/>
      <c r="AS1" s="1910"/>
      <c r="AT1" s="1910"/>
      <c r="AU1" s="1910"/>
      <c r="AV1" s="1910"/>
      <c r="AW1" s="1910"/>
      <c r="AX1" s="1910"/>
      <c r="AY1" s="1910"/>
      <c r="AZ1" s="1910"/>
      <c r="BA1" s="1910"/>
      <c r="BB1" s="1910"/>
      <c r="BC1" s="1910"/>
      <c r="BD1" s="1910"/>
      <c r="BE1" s="1910"/>
      <c r="BF1" s="1910"/>
      <c r="BG1" s="1910"/>
      <c r="BH1" s="1910"/>
      <c r="BI1" s="1910"/>
      <c r="BJ1" s="1910"/>
      <c r="BK1" s="1910"/>
      <c r="BL1" s="1910"/>
      <c r="BM1" s="1910"/>
      <c r="BN1" s="1910"/>
      <c r="BO1" s="1910"/>
      <c r="BP1" s="1910"/>
      <c r="BQ1" s="1910"/>
      <c r="BR1" s="1910"/>
      <c r="BS1" s="1910"/>
      <c r="BT1" s="1910"/>
      <c r="BU1" s="1910"/>
      <c r="BV1" s="1910"/>
      <c r="BW1" s="1910"/>
      <c r="BX1" s="1910"/>
      <c r="BY1" s="1910"/>
      <c r="BZ1" s="1910"/>
      <c r="CA1" s="1910"/>
      <c r="CB1" s="1910"/>
      <c r="CC1" s="1910"/>
      <c r="CD1" s="1910"/>
      <c r="CE1" s="1910"/>
      <c r="CF1" s="1910"/>
      <c r="CG1" s="1910"/>
      <c r="CH1" s="1910"/>
      <c r="CI1" s="1910"/>
      <c r="CJ1" s="1910"/>
      <c r="CK1" s="1910"/>
      <c r="CL1" s="1910"/>
      <c r="CM1" s="1910"/>
      <c r="CN1" s="1910"/>
      <c r="CO1" s="1910"/>
      <c r="CP1" s="1910"/>
      <c r="CQ1" s="1910"/>
      <c r="CR1" s="1910"/>
      <c r="CS1" s="1910"/>
      <c r="CT1" s="1910"/>
      <c r="CU1" s="1910"/>
      <c r="CV1" s="1910"/>
      <c r="CW1" s="1910"/>
      <c r="CX1" s="1910"/>
      <c r="CY1" s="1910"/>
      <c r="CZ1" s="1910"/>
      <c r="DA1" s="1910"/>
      <c r="DB1" s="1910"/>
      <c r="DC1" s="1910"/>
      <c r="DD1" s="1910"/>
      <c r="DE1" s="1910"/>
      <c r="DF1" s="1910"/>
      <c r="DG1" s="1910"/>
      <c r="DH1" s="1910"/>
      <c r="DI1" s="1910"/>
      <c r="DJ1" s="1910"/>
      <c r="DK1" s="1910"/>
      <c r="DL1" s="1910"/>
      <c r="DM1" s="1910"/>
      <c r="DN1" s="1910"/>
      <c r="DO1" s="1910"/>
      <c r="DP1" s="1910"/>
      <c r="DQ1" s="1910"/>
      <c r="DR1" s="1910"/>
      <c r="DS1" s="1910"/>
      <c r="DT1" s="1910"/>
      <c r="DU1" s="1910"/>
      <c r="DV1" s="1910"/>
      <c r="DW1" s="1910"/>
      <c r="DX1" s="1910"/>
      <c r="DY1" s="1910"/>
      <c r="DZ1" s="1910"/>
      <c r="EA1" s="1910"/>
      <c r="EB1" s="1910"/>
      <c r="EC1" s="1910"/>
      <c r="ED1" s="1910"/>
      <c r="EE1" s="1910"/>
      <c r="EF1" s="1910"/>
      <c r="EG1" s="1910"/>
      <c r="EH1" s="1910"/>
      <c r="EI1" s="1910"/>
      <c r="EJ1" s="1910"/>
      <c r="EK1" s="1910"/>
      <c r="EL1" s="1910"/>
      <c r="EM1" s="1910"/>
      <c r="EN1" s="1910"/>
      <c r="EO1" s="1910"/>
      <c r="EP1" s="1910"/>
      <c r="EQ1" s="1910"/>
      <c r="ER1" s="1910"/>
      <c r="ES1" s="1910"/>
      <c r="ET1" s="1910"/>
      <c r="EU1" s="1910"/>
      <c r="EV1" s="1910"/>
      <c r="EW1" s="1910"/>
      <c r="EX1" s="1910"/>
      <c r="EY1" s="1910"/>
      <c r="EZ1" s="1910"/>
      <c r="FA1" s="1910"/>
      <c r="FB1" s="1910"/>
      <c r="FC1" s="1910"/>
      <c r="FD1" s="1910"/>
      <c r="FE1" s="1910"/>
      <c r="FF1" s="1910"/>
      <c r="FG1" s="1910"/>
      <c r="FH1" s="1910"/>
      <c r="FI1" s="1910"/>
      <c r="FJ1" s="1910"/>
      <c r="FK1" s="1910"/>
      <c r="FL1" s="1910"/>
      <c r="FM1" s="1910"/>
      <c r="FN1" s="1910"/>
      <c r="FO1" s="1910"/>
      <c r="FP1" s="1910"/>
      <c r="FQ1" s="1910"/>
      <c r="FR1" s="1910"/>
      <c r="FS1" s="1910"/>
      <c r="FT1" s="1910"/>
      <c r="FU1" s="1910"/>
      <c r="FV1" s="1910"/>
      <c r="FW1" s="1910"/>
      <c r="FX1" s="1910"/>
      <c r="FY1" s="1910"/>
      <c r="FZ1" s="1910"/>
      <c r="GA1" s="1910"/>
      <c r="GB1" s="1910"/>
      <c r="GC1" s="1910"/>
      <c r="GD1" s="1910"/>
      <c r="GE1" s="1910"/>
      <c r="GF1" s="1910"/>
    </row>
    <row r="2" spans="1:209" s="1915" customFormat="1" ht="27">
      <c r="A2" s="2326" t="s">
        <v>255</v>
      </c>
      <c r="B2" s="2326"/>
      <c r="C2" s="2326"/>
      <c r="D2" s="2326"/>
      <c r="E2" s="2326"/>
      <c r="F2" s="2326"/>
      <c r="G2" s="2326"/>
      <c r="H2" s="2326"/>
      <c r="I2" s="2326"/>
      <c r="J2" s="2326"/>
      <c r="K2" s="2326"/>
      <c r="L2" s="2326"/>
      <c r="M2" s="2326"/>
      <c r="N2" s="2326"/>
      <c r="O2" s="2326"/>
      <c r="P2" s="2326"/>
      <c r="Q2" s="1914"/>
      <c r="R2" s="1914"/>
      <c r="S2" s="1914"/>
      <c r="T2" s="1914"/>
      <c r="U2" s="1914"/>
      <c r="V2" s="1914"/>
      <c r="W2" s="1914"/>
      <c r="X2" s="1914"/>
      <c r="Y2" s="1914"/>
      <c r="Z2" s="1914"/>
      <c r="AA2" s="1914"/>
      <c r="AB2" s="1914"/>
      <c r="AC2" s="1914"/>
      <c r="AD2" s="1914"/>
      <c r="AE2" s="1914"/>
      <c r="AF2" s="1914"/>
      <c r="AG2" s="1914"/>
      <c r="AH2" s="1914"/>
      <c r="AI2" s="1914"/>
      <c r="AJ2" s="1914"/>
      <c r="AK2" s="1914"/>
      <c r="AL2" s="1914"/>
      <c r="AM2" s="1914"/>
      <c r="AN2" s="1914"/>
      <c r="AO2" s="1914"/>
      <c r="AP2" s="1914"/>
      <c r="AQ2" s="1914"/>
      <c r="AR2" s="1914"/>
      <c r="AS2" s="1914"/>
      <c r="AT2" s="1914"/>
      <c r="AU2" s="1914"/>
      <c r="AV2" s="1914"/>
      <c r="AW2" s="1914"/>
      <c r="AX2" s="1914"/>
      <c r="AY2" s="1914"/>
      <c r="AZ2" s="1914"/>
      <c r="BA2" s="1914"/>
      <c r="BB2" s="1914"/>
      <c r="BC2" s="1914"/>
      <c r="BD2" s="1914"/>
      <c r="BE2" s="1914"/>
      <c r="BF2" s="1914"/>
      <c r="BG2" s="1914"/>
      <c r="BH2" s="1914"/>
      <c r="BI2" s="1914"/>
      <c r="BJ2" s="1914"/>
      <c r="BK2" s="1914"/>
      <c r="BL2" s="1914"/>
      <c r="BM2" s="1914"/>
      <c r="BN2" s="1914"/>
      <c r="BO2" s="1914"/>
      <c r="BP2" s="1914"/>
      <c r="BQ2" s="1914"/>
      <c r="BR2" s="1914"/>
      <c r="BS2" s="1914"/>
      <c r="BT2" s="1914"/>
      <c r="BU2" s="1914"/>
      <c r="BV2" s="1914"/>
      <c r="BW2" s="1914"/>
      <c r="BX2" s="1914"/>
      <c r="BY2" s="1914"/>
      <c r="BZ2" s="1914"/>
      <c r="CA2" s="1914"/>
      <c r="CB2" s="1914"/>
      <c r="CC2" s="1914"/>
      <c r="CD2" s="1914"/>
      <c r="CE2" s="1914"/>
      <c r="CF2" s="1914"/>
      <c r="CG2" s="1914"/>
      <c r="CH2" s="1914"/>
      <c r="CI2" s="1914"/>
      <c r="CJ2" s="1914"/>
      <c r="CK2" s="1914"/>
      <c r="CL2" s="1914"/>
      <c r="CM2" s="1914"/>
      <c r="CN2" s="1914"/>
      <c r="CO2" s="1914"/>
      <c r="CP2" s="1914"/>
      <c r="CQ2" s="1914"/>
      <c r="CR2" s="1914"/>
      <c r="CS2" s="1914"/>
      <c r="CT2" s="1914"/>
      <c r="CU2" s="1914"/>
      <c r="CV2" s="1914"/>
      <c r="CW2" s="1914"/>
      <c r="CX2" s="1914"/>
      <c r="CY2" s="1914"/>
      <c r="CZ2" s="1914"/>
      <c r="DA2" s="1914"/>
      <c r="DB2" s="1914"/>
      <c r="DC2" s="1914"/>
      <c r="DD2" s="1914"/>
      <c r="DE2" s="1914"/>
      <c r="DF2" s="1914"/>
      <c r="DG2" s="1914"/>
      <c r="DH2" s="1914"/>
      <c r="DI2" s="1914"/>
      <c r="DJ2" s="1914"/>
      <c r="DK2" s="1914"/>
      <c r="DL2" s="1914"/>
      <c r="DM2" s="1914"/>
      <c r="DN2" s="1914"/>
      <c r="DO2" s="1914"/>
      <c r="DP2" s="1914"/>
      <c r="DQ2" s="1914"/>
      <c r="DR2" s="1914"/>
      <c r="DS2" s="1914"/>
      <c r="DT2" s="1914"/>
      <c r="DU2" s="1914"/>
      <c r="DV2" s="1914"/>
      <c r="DW2" s="1914"/>
      <c r="DX2" s="1914"/>
      <c r="DY2" s="1914"/>
      <c r="DZ2" s="1914"/>
      <c r="EA2" s="1914"/>
      <c r="EB2" s="1914"/>
      <c r="EC2" s="1914"/>
      <c r="ED2" s="1914"/>
      <c r="EE2" s="1914"/>
      <c r="EF2" s="1914"/>
      <c r="EG2" s="1914"/>
      <c r="EH2" s="1914"/>
      <c r="EI2" s="1914"/>
      <c r="EJ2" s="1914"/>
      <c r="EK2" s="1914"/>
      <c r="EL2" s="1914"/>
      <c r="EM2" s="1914"/>
      <c r="EN2" s="1914"/>
      <c r="EO2" s="1914"/>
      <c r="EP2" s="1914"/>
      <c r="EQ2" s="1914"/>
      <c r="ER2" s="1914"/>
      <c r="ES2" s="1914"/>
      <c r="ET2" s="1914"/>
      <c r="EU2" s="1914"/>
      <c r="EV2" s="1914"/>
      <c r="EW2" s="1914"/>
      <c r="EX2" s="1914"/>
      <c r="EY2" s="1914"/>
      <c r="EZ2" s="1914"/>
      <c r="FA2" s="1914"/>
      <c r="FB2" s="1914"/>
      <c r="FC2" s="1914"/>
      <c r="FD2" s="1914"/>
      <c r="FE2" s="1914"/>
      <c r="FF2" s="1914"/>
      <c r="FG2" s="1914"/>
      <c r="FH2" s="1914"/>
      <c r="FI2" s="1914"/>
      <c r="FJ2" s="1914"/>
      <c r="FK2" s="1914"/>
      <c r="FL2" s="1914"/>
      <c r="FM2" s="1914"/>
      <c r="FN2" s="1914"/>
      <c r="FO2" s="1914"/>
      <c r="FP2" s="1914"/>
      <c r="FQ2" s="1914"/>
      <c r="FR2" s="1914"/>
      <c r="FS2" s="1914"/>
      <c r="FT2" s="1914"/>
      <c r="FU2" s="1914"/>
      <c r="FV2" s="1914"/>
      <c r="FW2" s="1914"/>
      <c r="FX2" s="1914"/>
      <c r="FY2" s="1914"/>
      <c r="FZ2" s="1914"/>
      <c r="GA2" s="1914"/>
      <c r="GB2" s="1914"/>
      <c r="GC2" s="1914"/>
      <c r="GD2" s="1914"/>
      <c r="GE2" s="1914"/>
      <c r="GF2" s="1914"/>
    </row>
    <row r="3" spans="1:209" s="104" customFormat="1" ht="10.5" customHeight="1" thickBot="1">
      <c r="A3" s="32"/>
      <c r="B3" s="146"/>
      <c r="C3" s="146"/>
      <c r="D3" s="146"/>
      <c r="E3" s="839"/>
      <c r="F3" s="839"/>
      <c r="G3" s="32"/>
      <c r="H3" s="32"/>
      <c r="I3" s="32"/>
      <c r="J3" s="836"/>
      <c r="K3" s="836"/>
      <c r="L3" s="32"/>
      <c r="M3" s="32"/>
      <c r="N3" s="2583" t="s">
        <v>256</v>
      </c>
      <c r="O3" s="2583"/>
      <c r="P3" s="2583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</row>
    <row r="4" spans="1:209" s="1054" customFormat="1" ht="16.5" customHeight="1" thickTop="1">
      <c r="A4" s="2315" t="s">
        <v>263</v>
      </c>
      <c r="B4" s="2584" t="s">
        <v>382</v>
      </c>
      <c r="C4" s="2584"/>
      <c r="D4" s="2584"/>
      <c r="E4" s="2584"/>
      <c r="F4" s="2584"/>
      <c r="G4" s="2584" t="s">
        <v>250</v>
      </c>
      <c r="H4" s="2584"/>
      <c r="I4" s="2584"/>
      <c r="J4" s="2584"/>
      <c r="K4" s="2584"/>
      <c r="L4" s="2584" t="s">
        <v>251</v>
      </c>
      <c r="M4" s="2584"/>
      <c r="N4" s="2584"/>
      <c r="O4" s="2584"/>
      <c r="P4" s="2585"/>
      <c r="Q4" s="1056"/>
      <c r="R4" s="1056"/>
      <c r="S4" s="1056"/>
      <c r="T4" s="1056"/>
      <c r="U4" s="1056"/>
      <c r="V4" s="1056"/>
      <c r="W4" s="1056"/>
      <c r="X4" s="1056"/>
      <c r="Y4" s="1056"/>
      <c r="Z4" s="1056"/>
      <c r="AA4" s="1056"/>
      <c r="AB4" s="1056"/>
      <c r="AC4" s="1056"/>
      <c r="AD4" s="1056"/>
      <c r="AE4" s="1056"/>
      <c r="AF4" s="1056"/>
      <c r="AG4" s="1056"/>
      <c r="AH4" s="1056"/>
      <c r="AI4" s="1056"/>
      <c r="AJ4" s="1056"/>
      <c r="AK4" s="1056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  <c r="GQ4" s="1056"/>
      <c r="GR4" s="1056"/>
      <c r="GS4" s="1056"/>
      <c r="GT4" s="1056"/>
      <c r="GU4" s="1056"/>
      <c r="GV4" s="1056"/>
      <c r="GW4" s="1056"/>
      <c r="GX4" s="1056"/>
      <c r="GY4" s="1056"/>
      <c r="GZ4" s="1056"/>
      <c r="HA4" s="1056"/>
    </row>
    <row r="5" spans="1:209" s="1054" customFormat="1" ht="16.5" customHeight="1">
      <c r="A5" s="2316"/>
      <c r="B5" s="1060" t="s">
        <v>87</v>
      </c>
      <c r="C5" s="1060" t="s">
        <v>90</v>
      </c>
      <c r="D5" s="1060" t="s">
        <v>91</v>
      </c>
      <c r="E5" s="2342" t="s">
        <v>88</v>
      </c>
      <c r="F5" s="2342" t="s">
        <v>89</v>
      </c>
      <c r="G5" s="1060" t="s">
        <v>87</v>
      </c>
      <c r="H5" s="1060" t="s">
        <v>90</v>
      </c>
      <c r="I5" s="1060" t="s">
        <v>91</v>
      </c>
      <c r="J5" s="2342" t="s">
        <v>88</v>
      </c>
      <c r="K5" s="2342" t="s">
        <v>89</v>
      </c>
      <c r="L5" s="1060" t="s">
        <v>87</v>
      </c>
      <c r="M5" s="1060" t="s">
        <v>90</v>
      </c>
      <c r="N5" s="1060" t="s">
        <v>91</v>
      </c>
      <c r="O5" s="2342" t="s">
        <v>88</v>
      </c>
      <c r="P5" s="2345" t="s">
        <v>89</v>
      </c>
      <c r="Q5" s="1055"/>
      <c r="R5" s="1055"/>
      <c r="S5" s="1055"/>
      <c r="T5" s="1055"/>
      <c r="U5" s="1055"/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5"/>
      <c r="AH5" s="1056"/>
      <c r="AI5" s="1056"/>
      <c r="AJ5" s="1056"/>
      <c r="AK5" s="1056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</row>
    <row r="6" spans="1:209" s="1054" customFormat="1" ht="30.75" customHeight="1">
      <c r="A6" s="2316"/>
      <c r="B6" s="1876" t="s">
        <v>669</v>
      </c>
      <c r="C6" s="1876" t="s">
        <v>725</v>
      </c>
      <c r="D6" s="1876" t="s">
        <v>737</v>
      </c>
      <c r="E6" s="2342"/>
      <c r="F6" s="2342"/>
      <c r="G6" s="1876" t="str">
        <f>B6</f>
        <v xml:space="preserve">cf=j= @)&amp;#÷&amp;$
-;fpg–c;f/_                </v>
      </c>
      <c r="H6" s="1876" t="str">
        <f t="shared" ref="H6:I6" si="0">C6</f>
        <v xml:space="preserve">cf=j= @)&amp;$÷&amp;%
-;fpg–c;f/_                </v>
      </c>
      <c r="I6" s="1876" t="str">
        <f t="shared" si="0"/>
        <v xml:space="preserve">cf=j= @)&amp;%÷&amp;^
-;fpg–c;f/_                </v>
      </c>
      <c r="J6" s="2342"/>
      <c r="K6" s="2342"/>
      <c r="L6" s="1876" t="str">
        <f>B6</f>
        <v xml:space="preserve">cf=j= @)&amp;#÷&amp;$
-;fpg–c;f/_                </v>
      </c>
      <c r="M6" s="1876" t="str">
        <f t="shared" ref="M6:N6" si="1">C6</f>
        <v xml:space="preserve">cf=j= @)&amp;$÷&amp;%
-;fpg–c;f/_                </v>
      </c>
      <c r="N6" s="1876" t="str">
        <f t="shared" si="1"/>
        <v xml:space="preserve">cf=j= @)&amp;%÷&amp;^
-;fpg–c;f/_                </v>
      </c>
      <c r="O6" s="2342"/>
      <c r="P6" s="2345"/>
      <c r="Q6" s="1055"/>
      <c r="R6" s="1055"/>
      <c r="S6" s="1055"/>
      <c r="T6" s="1055"/>
      <c r="U6" s="1055"/>
      <c r="V6" s="1055"/>
      <c r="W6" s="1055"/>
      <c r="X6" s="1055"/>
      <c r="Y6" s="1055"/>
      <c r="Z6" s="1055"/>
      <c r="AA6" s="1055"/>
      <c r="AB6" s="1055"/>
      <c r="AC6" s="1055"/>
      <c r="AD6" s="1055"/>
      <c r="AE6" s="1055"/>
      <c r="AF6" s="1055"/>
      <c r="AG6" s="1055"/>
      <c r="AH6" s="1056"/>
      <c r="AI6" s="1056"/>
      <c r="AJ6" s="1056"/>
      <c r="AK6" s="1056"/>
      <c r="AL6" s="1056"/>
      <c r="AM6" s="1056"/>
      <c r="AN6" s="1056"/>
      <c r="AO6" s="1056"/>
      <c r="AP6" s="1056"/>
      <c r="AQ6" s="1056"/>
      <c r="AR6" s="1056"/>
      <c r="AS6" s="1056"/>
      <c r="AT6" s="1056"/>
      <c r="AU6" s="1056"/>
      <c r="AV6" s="1056"/>
      <c r="AW6" s="1056"/>
      <c r="AX6" s="1056"/>
      <c r="AY6" s="1056"/>
      <c r="AZ6" s="1056"/>
      <c r="BA6" s="1056"/>
      <c r="BB6" s="1056"/>
      <c r="BC6" s="1056"/>
      <c r="BD6" s="1056"/>
      <c r="BE6" s="1056"/>
      <c r="BF6" s="1056"/>
      <c r="BG6" s="1056"/>
      <c r="BH6" s="1056"/>
      <c r="BI6" s="1056"/>
      <c r="BJ6" s="1056"/>
      <c r="BK6" s="1056"/>
      <c r="BL6" s="1056"/>
      <c r="BM6" s="1056"/>
      <c r="BN6" s="1056"/>
      <c r="BO6" s="1056"/>
      <c r="BP6" s="1056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</row>
    <row r="7" spans="1:209" ht="13.5" customHeight="1">
      <c r="A7" s="128" t="s">
        <v>265</v>
      </c>
      <c r="B7" s="1479">
        <v>129468</v>
      </c>
      <c r="C7" s="1479">
        <v>125799</v>
      </c>
      <c r="D7" s="1479">
        <v>131389</v>
      </c>
      <c r="E7" s="1313">
        <v>-2.8339049031420891</v>
      </c>
      <c r="F7" s="1313">
        <v>4.4435965309740144</v>
      </c>
      <c r="G7" s="1429">
        <v>98913</v>
      </c>
      <c r="H7" s="1429">
        <v>94113</v>
      </c>
      <c r="I7" s="1429">
        <v>92182</v>
      </c>
      <c r="J7" s="1313">
        <v>-4.8527493858239064</v>
      </c>
      <c r="K7" s="1313">
        <v>-2.0517888070723491</v>
      </c>
      <c r="L7" s="1429">
        <v>84103</v>
      </c>
      <c r="M7" s="1429">
        <v>82110</v>
      </c>
      <c r="N7" s="1429">
        <v>81886</v>
      </c>
      <c r="O7" s="1430">
        <v>-2.3697133277053135</v>
      </c>
      <c r="P7" s="1431">
        <v>-0.27280477408354648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</row>
    <row r="8" spans="1:209" ht="13.5" customHeight="1">
      <c r="A8" s="129" t="s">
        <v>3</v>
      </c>
      <c r="B8" s="1432">
        <v>63400</v>
      </c>
      <c r="C8" s="1432">
        <v>60014</v>
      </c>
      <c r="D8" s="1432">
        <v>61247</v>
      </c>
      <c r="E8" s="743">
        <v>-5.3406940063091479</v>
      </c>
      <c r="F8" s="743">
        <v>2.0545206118572334</v>
      </c>
      <c r="G8" s="1433">
        <v>46500</v>
      </c>
      <c r="H8" s="1433">
        <v>44016</v>
      </c>
      <c r="I8" s="1433">
        <v>46697</v>
      </c>
      <c r="J8" s="743">
        <v>-5.3419354838709676</v>
      </c>
      <c r="K8" s="743">
        <v>6.0909669211195929</v>
      </c>
      <c r="L8" s="1433">
        <v>29300</v>
      </c>
      <c r="M8" s="1433">
        <v>27735</v>
      </c>
      <c r="N8" s="1433">
        <v>26539</v>
      </c>
      <c r="O8" s="594">
        <v>-5.3412969283276448</v>
      </c>
      <c r="P8" s="1434">
        <v>-4.3122408509104018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</row>
    <row r="9" spans="1:209" ht="13.5" customHeight="1">
      <c r="A9" s="129" t="s">
        <v>4</v>
      </c>
      <c r="B9" s="1432">
        <v>13625</v>
      </c>
      <c r="C9" s="1432">
        <v>13525</v>
      </c>
      <c r="D9" s="1432">
        <v>14222</v>
      </c>
      <c r="E9" s="743">
        <v>-0.73394495412844041</v>
      </c>
      <c r="F9" s="743">
        <v>5.1534195933456557</v>
      </c>
      <c r="G9" s="1433">
        <v>5425</v>
      </c>
      <c r="H9" s="1433">
        <v>4800</v>
      </c>
      <c r="I9" s="1433">
        <v>4500</v>
      </c>
      <c r="J9" s="743">
        <v>-11.52073732718894</v>
      </c>
      <c r="K9" s="743">
        <v>-6.25</v>
      </c>
      <c r="L9" s="1433">
        <v>25200</v>
      </c>
      <c r="M9" s="1433">
        <v>24940</v>
      </c>
      <c r="N9" s="1433">
        <v>25335</v>
      </c>
      <c r="O9" s="594">
        <v>-1.0317460317460316</v>
      </c>
      <c r="P9" s="1434">
        <v>1.5838011226944666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</row>
    <row r="10" spans="1:209" ht="13.5" customHeight="1">
      <c r="A10" s="16" t="s">
        <v>5</v>
      </c>
      <c r="B10" s="1432">
        <v>28900</v>
      </c>
      <c r="C10" s="1432">
        <v>28550</v>
      </c>
      <c r="D10" s="1432">
        <v>30550</v>
      </c>
      <c r="E10" s="743">
        <v>-1.2110726643598615</v>
      </c>
      <c r="F10" s="743">
        <v>7.0052539404553418</v>
      </c>
      <c r="G10" s="1433">
        <v>32500</v>
      </c>
      <c r="H10" s="1433">
        <v>31000</v>
      </c>
      <c r="I10" s="1433">
        <v>26000</v>
      </c>
      <c r="J10" s="743">
        <v>-4.6153846153846159</v>
      </c>
      <c r="K10" s="743">
        <v>-16.129032258064516</v>
      </c>
      <c r="L10" s="1433">
        <v>6020</v>
      </c>
      <c r="M10" s="1433">
        <v>6020</v>
      </c>
      <c r="N10" s="1433">
        <v>6028</v>
      </c>
      <c r="O10" s="594">
        <v>0</v>
      </c>
      <c r="P10" s="1434">
        <v>0.13289036544850499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</row>
    <row r="11" spans="1:209" ht="13.5" customHeight="1">
      <c r="A11" s="129" t="s">
        <v>6</v>
      </c>
      <c r="B11" s="1432">
        <v>75</v>
      </c>
      <c r="C11" s="1432">
        <v>70</v>
      </c>
      <c r="D11" s="1432">
        <v>15</v>
      </c>
      <c r="E11" s="743">
        <v>-6.666666666666667</v>
      </c>
      <c r="F11" s="743">
        <v>-78.571428571428569</v>
      </c>
      <c r="G11" s="1433">
        <v>80</v>
      </c>
      <c r="H11" s="1433">
        <v>80</v>
      </c>
      <c r="I11" s="1433">
        <v>75</v>
      </c>
      <c r="J11" s="743">
        <v>0</v>
      </c>
      <c r="K11" s="743">
        <v>-6.25</v>
      </c>
      <c r="L11" s="1433">
        <v>1500</v>
      </c>
      <c r="M11" s="1433">
        <v>1490</v>
      </c>
      <c r="N11" s="1433">
        <v>1520</v>
      </c>
      <c r="O11" s="594">
        <v>-0.66666666666666674</v>
      </c>
      <c r="P11" s="1434">
        <v>2.0134228187919461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</row>
    <row r="12" spans="1:209" ht="13.5" customHeight="1">
      <c r="A12" s="129" t="s">
        <v>7</v>
      </c>
      <c r="B12" s="1432">
        <v>68</v>
      </c>
      <c r="C12" s="1432">
        <v>65</v>
      </c>
      <c r="D12" s="1432">
        <v>10</v>
      </c>
      <c r="E12" s="743">
        <v>-4.4117647058823533</v>
      </c>
      <c r="F12" s="743">
        <v>-84.615384615384613</v>
      </c>
      <c r="G12" s="1433">
        <v>41</v>
      </c>
      <c r="H12" s="1433">
        <v>35</v>
      </c>
      <c r="I12" s="1433">
        <v>35</v>
      </c>
      <c r="J12" s="743">
        <v>-14.634146341463413</v>
      </c>
      <c r="K12" s="743">
        <v>0</v>
      </c>
      <c r="L12" s="1433">
        <v>40</v>
      </c>
      <c r="M12" s="1433">
        <v>40</v>
      </c>
      <c r="N12" s="1433">
        <v>40</v>
      </c>
      <c r="O12" s="594">
        <v>0</v>
      </c>
      <c r="P12" s="1434">
        <v>0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</row>
    <row r="13" spans="1:209" ht="13.5" customHeight="1">
      <c r="A13" s="129" t="s">
        <v>8</v>
      </c>
      <c r="B13" s="1432"/>
      <c r="C13" s="1432"/>
      <c r="D13" s="1432"/>
      <c r="E13" s="743"/>
      <c r="F13" s="743"/>
      <c r="G13" s="1433"/>
      <c r="H13" s="1433"/>
      <c r="I13" s="1433"/>
      <c r="J13" s="743"/>
      <c r="K13" s="743"/>
      <c r="L13" s="1433">
        <v>1400</v>
      </c>
      <c r="M13" s="1433">
        <v>1350</v>
      </c>
      <c r="N13" s="1433">
        <v>1542</v>
      </c>
      <c r="O13" s="594">
        <v>-3.5714285714285712</v>
      </c>
      <c r="P13" s="1434">
        <v>14.222222222222221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</row>
    <row r="14" spans="1:209" ht="13.5" customHeight="1">
      <c r="A14" s="129" t="s">
        <v>9</v>
      </c>
      <c r="B14" s="1432">
        <v>7045</v>
      </c>
      <c r="C14" s="1432">
        <v>7050</v>
      </c>
      <c r="D14" s="1432">
        <v>7660</v>
      </c>
      <c r="E14" s="743">
        <v>7.0972320794889993E-2</v>
      </c>
      <c r="F14" s="743">
        <v>8.6524822695035457</v>
      </c>
      <c r="G14" s="1433">
        <v>1325</v>
      </c>
      <c r="H14" s="1433">
        <v>1325</v>
      </c>
      <c r="I14" s="1433">
        <v>1150</v>
      </c>
      <c r="J14" s="743">
        <v>0</v>
      </c>
      <c r="K14" s="743">
        <v>-13.20754716981132</v>
      </c>
      <c r="L14" s="1433">
        <v>1918</v>
      </c>
      <c r="M14" s="1433">
        <v>1900</v>
      </c>
      <c r="N14" s="1433">
        <v>2100</v>
      </c>
      <c r="O14" s="594">
        <v>-0.93847758081334731</v>
      </c>
      <c r="P14" s="1434">
        <v>10.526315789473683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</row>
    <row r="15" spans="1:209" ht="13.5" customHeight="1">
      <c r="A15" s="129" t="s">
        <v>10</v>
      </c>
      <c r="B15" s="1432">
        <v>2840</v>
      </c>
      <c r="C15" s="1432">
        <v>2850</v>
      </c>
      <c r="D15" s="1432">
        <v>3580</v>
      </c>
      <c r="E15" s="743">
        <v>0.35211267605633806</v>
      </c>
      <c r="F15" s="743">
        <v>25.614035087719301</v>
      </c>
      <c r="G15" s="1433">
        <v>1900</v>
      </c>
      <c r="H15" s="1433">
        <v>2000</v>
      </c>
      <c r="I15" s="1433">
        <v>3550</v>
      </c>
      <c r="J15" s="743">
        <v>5.2631578947368416</v>
      </c>
      <c r="K15" s="743">
        <v>77.5</v>
      </c>
      <c r="L15" s="1433">
        <v>50</v>
      </c>
      <c r="M15" s="1433">
        <v>50</v>
      </c>
      <c r="N15" s="1433">
        <v>50</v>
      </c>
      <c r="O15" s="743">
        <v>0</v>
      </c>
      <c r="P15" s="1435">
        <v>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</row>
    <row r="16" spans="1:209" ht="13.5" customHeight="1">
      <c r="A16" s="129" t="s">
        <v>11</v>
      </c>
      <c r="B16" s="1432"/>
      <c r="C16" s="1432"/>
      <c r="D16" s="1432"/>
      <c r="E16" s="743"/>
      <c r="F16" s="743"/>
      <c r="G16" s="1433"/>
      <c r="H16" s="1433"/>
      <c r="I16" s="1433"/>
      <c r="J16" s="743"/>
      <c r="K16" s="743"/>
      <c r="L16" s="1433"/>
      <c r="M16" s="1433"/>
      <c r="N16" s="1433"/>
      <c r="O16" s="594"/>
      <c r="P16" s="1434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</row>
    <row r="17" spans="1:188" ht="13.5" customHeight="1">
      <c r="A17" s="129" t="s">
        <v>12</v>
      </c>
      <c r="B17" s="1432"/>
      <c r="C17" s="1432"/>
      <c r="D17" s="1432"/>
      <c r="E17" s="743"/>
      <c r="F17" s="743"/>
      <c r="G17" s="1433">
        <v>190</v>
      </c>
      <c r="H17" s="1433">
        <v>185</v>
      </c>
      <c r="I17" s="1433">
        <v>200</v>
      </c>
      <c r="J17" s="743">
        <v>-2.6315789473684208</v>
      </c>
      <c r="K17" s="743">
        <v>8.1081081081081088</v>
      </c>
      <c r="L17" s="1433"/>
      <c r="M17" s="1433"/>
      <c r="N17" s="1433"/>
      <c r="O17" s="594"/>
      <c r="P17" s="1434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</row>
    <row r="18" spans="1:188" ht="14.25" customHeight="1">
      <c r="A18" s="129" t="s">
        <v>13</v>
      </c>
      <c r="B18" s="1432"/>
      <c r="C18" s="1432"/>
      <c r="D18" s="1432"/>
      <c r="E18" s="743"/>
      <c r="F18" s="743"/>
      <c r="G18" s="1433"/>
      <c r="H18" s="1433"/>
      <c r="I18" s="1433"/>
      <c r="J18" s="743"/>
      <c r="K18" s="743"/>
      <c r="L18" s="1433">
        <v>250</v>
      </c>
      <c r="M18" s="1433">
        <v>250</v>
      </c>
      <c r="N18" s="1433">
        <v>246</v>
      </c>
      <c r="O18" s="743">
        <v>0</v>
      </c>
      <c r="P18" s="1435">
        <v>-1.6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</row>
    <row r="19" spans="1:188" ht="13.5" customHeight="1">
      <c r="A19" s="129" t="s">
        <v>14</v>
      </c>
      <c r="B19" s="1432">
        <v>11600</v>
      </c>
      <c r="C19" s="1432">
        <v>11750</v>
      </c>
      <c r="D19" s="1432">
        <v>12180</v>
      </c>
      <c r="E19" s="743">
        <v>1.2931034482758621</v>
      </c>
      <c r="F19" s="743">
        <v>3.6595744680851063</v>
      </c>
      <c r="G19" s="1433">
        <v>4299</v>
      </c>
      <c r="H19" s="1433">
        <v>3867</v>
      </c>
      <c r="I19" s="1433">
        <v>3770</v>
      </c>
      <c r="J19" s="743">
        <v>-10.048848569434753</v>
      </c>
      <c r="K19" s="743">
        <v>-2.5084044478924228</v>
      </c>
      <c r="L19" s="1433">
        <v>5535</v>
      </c>
      <c r="M19" s="1433">
        <v>5535</v>
      </c>
      <c r="N19" s="1433">
        <v>5511</v>
      </c>
      <c r="O19" s="594">
        <v>0</v>
      </c>
      <c r="P19" s="1434">
        <v>-0.43360433604336046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</row>
    <row r="20" spans="1:188" ht="13.5" customHeight="1">
      <c r="A20" s="129" t="s">
        <v>15</v>
      </c>
      <c r="B20" s="1432">
        <v>1915</v>
      </c>
      <c r="C20" s="1432">
        <v>1925</v>
      </c>
      <c r="D20" s="1432">
        <v>1925</v>
      </c>
      <c r="E20" s="743">
        <v>0.52219321148825071</v>
      </c>
      <c r="F20" s="743">
        <v>0</v>
      </c>
      <c r="G20" s="1433">
        <v>6653</v>
      </c>
      <c r="H20" s="1433">
        <v>6805</v>
      </c>
      <c r="I20" s="1433">
        <v>6205</v>
      </c>
      <c r="J20" s="743">
        <v>2.2846836013828349</v>
      </c>
      <c r="K20" s="743">
        <v>-8.817046289493021</v>
      </c>
      <c r="L20" s="1433">
        <v>12890</v>
      </c>
      <c r="M20" s="1433">
        <v>12800</v>
      </c>
      <c r="N20" s="1433">
        <v>12975</v>
      </c>
      <c r="O20" s="594">
        <v>-0.69821567106283944</v>
      </c>
      <c r="P20" s="1434">
        <v>1.3671875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</row>
    <row r="21" spans="1:188" s="73" customFormat="1" ht="13.5" customHeight="1">
      <c r="A21" s="128" t="s">
        <v>719</v>
      </c>
      <c r="B21" s="1436">
        <v>10770</v>
      </c>
      <c r="C21" s="1436">
        <v>10850</v>
      </c>
      <c r="D21" s="1436">
        <v>11213</v>
      </c>
      <c r="E21" s="1313">
        <v>0.74280408542246978</v>
      </c>
      <c r="F21" s="1313">
        <v>3.3456221198156681</v>
      </c>
      <c r="G21" s="1436">
        <v>3681</v>
      </c>
      <c r="H21" s="1436">
        <v>3925</v>
      </c>
      <c r="I21" s="1436">
        <v>4125</v>
      </c>
      <c r="J21" s="1313">
        <v>17.106087104400906</v>
      </c>
      <c r="K21" s="1313">
        <v>13.859046803434751</v>
      </c>
      <c r="L21" s="1436">
        <v>6579</v>
      </c>
      <c r="M21" s="1436">
        <v>6287</v>
      </c>
      <c r="N21" s="1436">
        <v>6515</v>
      </c>
      <c r="O21" s="1430">
        <v>-4.4383644930840553</v>
      </c>
      <c r="P21" s="1431">
        <v>3.626530936853825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</row>
    <row r="22" spans="1:188" ht="13.5" customHeight="1">
      <c r="A22" s="129" t="s">
        <v>335</v>
      </c>
      <c r="B22" s="1432">
        <v>10770</v>
      </c>
      <c r="C22" s="1432">
        <v>10850</v>
      </c>
      <c r="D22" s="1432">
        <v>11213</v>
      </c>
      <c r="E22" s="743">
        <v>0.74280408542246978</v>
      </c>
      <c r="F22" s="743">
        <v>3.3456221198156681</v>
      </c>
      <c r="G22" s="1433">
        <v>3681</v>
      </c>
      <c r="H22" s="1433">
        <v>3925</v>
      </c>
      <c r="I22" s="1433">
        <v>4125</v>
      </c>
      <c r="J22" s="743">
        <v>6.6286335234990483</v>
      </c>
      <c r="K22" s="743">
        <v>5.095541401273886</v>
      </c>
      <c r="L22" s="1433">
        <v>6579</v>
      </c>
      <c r="M22" s="1433">
        <v>6287</v>
      </c>
      <c r="N22" s="1433">
        <v>6515</v>
      </c>
      <c r="O22" s="594">
        <v>-4.4383644930840553</v>
      </c>
      <c r="P22" s="1434">
        <v>3.626530936853825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</row>
    <row r="23" spans="1:188" s="73" customFormat="1" ht="13.5" customHeight="1">
      <c r="A23" s="128" t="s">
        <v>17</v>
      </c>
      <c r="B23" s="1436">
        <v>2190</v>
      </c>
      <c r="C23" s="1436">
        <v>2205</v>
      </c>
      <c r="D23" s="1436">
        <v>2855</v>
      </c>
      <c r="E23" s="1313">
        <v>0.68493150684931503</v>
      </c>
      <c r="F23" s="1313">
        <v>29.478458049886619</v>
      </c>
      <c r="G23" s="1429">
        <v>754</v>
      </c>
      <c r="H23" s="1429">
        <v>833</v>
      </c>
      <c r="I23" s="1429">
        <v>906</v>
      </c>
      <c r="J23" s="1313">
        <v>10.477453580901857</v>
      </c>
      <c r="K23" s="1313">
        <v>8.7635054021608649</v>
      </c>
      <c r="L23" s="1437">
        <v>3387</v>
      </c>
      <c r="M23" s="1438">
        <v>3197</v>
      </c>
      <c r="N23" s="1438">
        <v>3067</v>
      </c>
      <c r="O23" s="1430">
        <v>-5.6096840862119874</v>
      </c>
      <c r="P23" s="1431">
        <v>-4.0663121676571787</v>
      </c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</row>
    <row r="24" spans="1:188" ht="13.5" customHeight="1">
      <c r="A24" s="129" t="s">
        <v>18</v>
      </c>
      <c r="B24" s="1432"/>
      <c r="C24" s="1432"/>
      <c r="D24" s="1432"/>
      <c r="E24" s="743"/>
      <c r="F24" s="743"/>
      <c r="G24" s="1439">
        <v>0</v>
      </c>
      <c r="H24" s="1439"/>
      <c r="I24" s="1439"/>
      <c r="J24" s="743"/>
      <c r="K24" s="743"/>
      <c r="L24" s="1439">
        <v>239</v>
      </c>
      <c r="M24" s="1439">
        <v>239</v>
      </c>
      <c r="N24" s="1439">
        <v>278</v>
      </c>
      <c r="O24" s="594">
        <v>0</v>
      </c>
      <c r="P24" s="1434">
        <v>16.317991631799163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</row>
    <row r="25" spans="1:188" ht="13.5" customHeight="1">
      <c r="A25" s="129" t="s">
        <v>19</v>
      </c>
      <c r="B25" s="1432">
        <v>1175</v>
      </c>
      <c r="C25" s="1432">
        <v>1180</v>
      </c>
      <c r="D25" s="1432">
        <v>1450</v>
      </c>
      <c r="E25" s="743">
        <v>0.42553191489361702</v>
      </c>
      <c r="F25" s="743">
        <v>22.881355932203391</v>
      </c>
      <c r="G25" s="1439">
        <v>556</v>
      </c>
      <c r="H25" s="1439">
        <v>621</v>
      </c>
      <c r="I25" s="1439">
        <v>696</v>
      </c>
      <c r="J25" s="743">
        <v>11.690647482014388</v>
      </c>
      <c r="K25" s="743">
        <v>12.077294685990339</v>
      </c>
      <c r="L25" s="1439">
        <v>262</v>
      </c>
      <c r="M25" s="1439">
        <v>262</v>
      </c>
      <c r="N25" s="1439">
        <v>321</v>
      </c>
      <c r="O25" s="594"/>
      <c r="P25" s="1434">
        <v>22.519083969465647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</row>
    <row r="26" spans="1:188" ht="13.5" customHeight="1">
      <c r="A26" s="129" t="s">
        <v>20</v>
      </c>
      <c r="B26" s="1432">
        <v>250</v>
      </c>
      <c r="C26" s="1432">
        <v>260</v>
      </c>
      <c r="D26" s="1432">
        <v>700</v>
      </c>
      <c r="E26" s="594">
        <v>4</v>
      </c>
      <c r="F26" s="594">
        <v>169.23076923076923</v>
      </c>
      <c r="G26" s="1439">
        <v>15</v>
      </c>
      <c r="H26" s="1439">
        <v>15</v>
      </c>
      <c r="I26" s="1439">
        <v>16</v>
      </c>
      <c r="J26" s="594">
        <v>0</v>
      </c>
      <c r="K26" s="594">
        <v>6.666666666666667</v>
      </c>
      <c r="L26" s="1440">
        <v>1703</v>
      </c>
      <c r="M26" s="1440">
        <v>1733</v>
      </c>
      <c r="N26" s="1440">
        <v>1876</v>
      </c>
      <c r="O26" s="594">
        <v>1.7615971814445095</v>
      </c>
      <c r="P26" s="1434">
        <v>8.2515868436237731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</row>
    <row r="27" spans="1:188" ht="13.5" customHeight="1">
      <c r="A27" s="129" t="s">
        <v>21</v>
      </c>
      <c r="B27" s="1432"/>
      <c r="C27" s="1432"/>
      <c r="D27" s="1432"/>
      <c r="E27" s="594"/>
      <c r="F27" s="594"/>
      <c r="G27" s="1439"/>
      <c r="H27" s="1439"/>
      <c r="I27" s="1439"/>
      <c r="J27" s="594"/>
      <c r="K27" s="594"/>
      <c r="L27" s="1440">
        <v>0</v>
      </c>
      <c r="M27" s="1440">
        <v>0</v>
      </c>
      <c r="N27" s="1440"/>
      <c r="O27" s="594"/>
      <c r="P27" s="1434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</row>
    <row r="28" spans="1:188" ht="13.5" customHeight="1">
      <c r="A28" s="129" t="s">
        <v>22</v>
      </c>
      <c r="B28" s="1432"/>
      <c r="C28" s="1432"/>
      <c r="D28" s="1432"/>
      <c r="E28" s="594"/>
      <c r="F28" s="594"/>
      <c r="G28" s="1439">
        <v>143</v>
      </c>
      <c r="H28" s="1439">
        <v>155</v>
      </c>
      <c r="I28" s="1439">
        <v>154</v>
      </c>
      <c r="J28" s="594">
        <v>8.3916083916083917</v>
      </c>
      <c r="K28" s="743">
        <v>-0.64516129032258063</v>
      </c>
      <c r="L28" s="1440">
        <v>385</v>
      </c>
      <c r="M28" s="1440">
        <v>385</v>
      </c>
      <c r="N28" s="1440">
        <v>0</v>
      </c>
      <c r="O28" s="594">
        <v>0</v>
      </c>
      <c r="P28" s="1434">
        <v>-100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</row>
    <row r="29" spans="1:188" ht="13.5" customHeight="1">
      <c r="A29" s="129" t="s">
        <v>23</v>
      </c>
      <c r="B29" s="1432">
        <v>765</v>
      </c>
      <c r="C29" s="1432">
        <v>765</v>
      </c>
      <c r="D29" s="1432">
        <v>705</v>
      </c>
      <c r="E29" s="594">
        <v>0</v>
      </c>
      <c r="F29" s="594">
        <v>-7.8431372549019605</v>
      </c>
      <c r="G29" s="1439">
        <v>40</v>
      </c>
      <c r="H29" s="1439">
        <v>42</v>
      </c>
      <c r="I29" s="1439">
        <v>40</v>
      </c>
      <c r="J29" s="594">
        <v>5</v>
      </c>
      <c r="K29" s="594">
        <v>-4.7619047619047619</v>
      </c>
      <c r="L29" s="1440">
        <v>798</v>
      </c>
      <c r="M29" s="1440">
        <v>578</v>
      </c>
      <c r="N29" s="1440">
        <v>587</v>
      </c>
      <c r="O29" s="594">
        <v>-27.56892230576441</v>
      </c>
      <c r="P29" s="1434">
        <v>1.5570934256055362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</row>
    <row r="30" spans="1:188" ht="13.5" customHeight="1">
      <c r="A30" s="129" t="s">
        <v>24</v>
      </c>
      <c r="B30" s="1432"/>
      <c r="C30" s="1432"/>
      <c r="D30" s="1432"/>
      <c r="E30" s="594"/>
      <c r="F30" s="594"/>
      <c r="G30" s="1439"/>
      <c r="H30" s="1439"/>
      <c r="I30" s="1439"/>
      <c r="J30" s="594"/>
      <c r="K30" s="594"/>
      <c r="L30" s="1440">
        <v>0</v>
      </c>
      <c r="M30" s="1440">
        <v>0</v>
      </c>
      <c r="N30" s="1440"/>
      <c r="O30" s="594"/>
      <c r="P30" s="1434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</row>
    <row r="31" spans="1:188" ht="13.5" customHeight="1" thickBot="1">
      <c r="A31" s="17" t="s">
        <v>25</v>
      </c>
      <c r="B31" s="1441"/>
      <c r="C31" s="1441"/>
      <c r="D31" s="1441"/>
      <c r="E31" s="165"/>
      <c r="F31" s="165"/>
      <c r="G31" s="1442"/>
      <c r="H31" s="1442"/>
      <c r="I31" s="1442"/>
      <c r="J31" s="165"/>
      <c r="K31" s="165"/>
      <c r="L31" s="1443">
        <v>0</v>
      </c>
      <c r="M31" s="1443">
        <v>0</v>
      </c>
      <c r="N31" s="1443">
        <v>5</v>
      </c>
      <c r="O31" s="165"/>
      <c r="P31" s="2017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</row>
    <row r="32" spans="1:188" ht="15.75" customHeight="1" thickTop="1" thickBot="1">
      <c r="A32" s="1"/>
      <c r="B32" s="147"/>
      <c r="C32" s="147"/>
      <c r="D32" s="147"/>
      <c r="E32" s="840"/>
      <c r="F32" s="840"/>
      <c r="G32" s="1"/>
      <c r="H32" s="1"/>
      <c r="I32" s="1"/>
      <c r="J32" s="837"/>
      <c r="K32" s="837"/>
      <c r="L32" s="1"/>
      <c r="M32" s="1"/>
      <c r="N32" s="1"/>
      <c r="O32" s="837"/>
      <c r="P32" s="837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</row>
    <row r="33" spans="1:209" s="1054" customFormat="1" ht="16.5" customHeight="1" thickTop="1">
      <c r="A33" s="2315" t="s">
        <v>263</v>
      </c>
      <c r="B33" s="2584" t="s">
        <v>252</v>
      </c>
      <c r="C33" s="2584"/>
      <c r="D33" s="2584"/>
      <c r="E33" s="2584"/>
      <c r="F33" s="2584"/>
      <c r="G33" s="2584" t="s">
        <v>253</v>
      </c>
      <c r="H33" s="2584"/>
      <c r="I33" s="2584"/>
      <c r="J33" s="2584"/>
      <c r="K33" s="2584"/>
      <c r="L33" s="2584" t="s">
        <v>82</v>
      </c>
      <c r="M33" s="2584"/>
      <c r="N33" s="2584"/>
      <c r="O33" s="2584"/>
      <c r="P33" s="2585"/>
      <c r="Q33" s="1056"/>
      <c r="R33" s="1056"/>
      <c r="S33" s="1056"/>
      <c r="T33" s="1056"/>
      <c r="U33" s="1056"/>
      <c r="V33" s="1056"/>
      <c r="W33" s="1056"/>
      <c r="X33" s="1056"/>
      <c r="Y33" s="1056"/>
      <c r="Z33" s="1056"/>
      <c r="AA33" s="1056"/>
      <c r="AB33" s="1056"/>
      <c r="AC33" s="1056"/>
      <c r="AD33" s="1056"/>
      <c r="AE33" s="1056"/>
      <c r="AF33" s="1056"/>
      <c r="AG33" s="1056"/>
      <c r="AH33" s="1056"/>
      <c r="AI33" s="1056"/>
      <c r="AJ33" s="1056"/>
      <c r="AK33" s="1056"/>
      <c r="AL33" s="1056"/>
      <c r="AM33" s="1056"/>
      <c r="AN33" s="1056"/>
      <c r="AO33" s="1056"/>
      <c r="AP33" s="1056"/>
      <c r="AQ33" s="1056"/>
      <c r="AR33" s="1056"/>
      <c r="AS33" s="1056"/>
      <c r="AT33" s="1056"/>
      <c r="AU33" s="1056"/>
      <c r="AV33" s="1056"/>
      <c r="AW33" s="1056"/>
      <c r="AX33" s="1056"/>
      <c r="AY33" s="1056"/>
      <c r="AZ33" s="1056"/>
      <c r="BA33" s="1056"/>
      <c r="BB33" s="1056"/>
      <c r="BC33" s="1056"/>
      <c r="BD33" s="1056"/>
      <c r="BE33" s="1056"/>
      <c r="BF33" s="1056"/>
      <c r="BG33" s="1056"/>
      <c r="BH33" s="1056"/>
      <c r="BI33" s="1056"/>
      <c r="BJ33" s="1056"/>
      <c r="BK33" s="1056"/>
      <c r="BL33" s="1056"/>
      <c r="BM33" s="1056"/>
      <c r="BN33" s="1056"/>
      <c r="BO33" s="1056"/>
      <c r="BP33" s="1056"/>
      <c r="BQ33" s="1056"/>
      <c r="BR33" s="1056"/>
      <c r="BS33" s="1056"/>
      <c r="BT33" s="1056"/>
      <c r="BU33" s="1056"/>
      <c r="BV33" s="1056"/>
      <c r="BW33" s="1056"/>
      <c r="BX33" s="1056"/>
      <c r="BY33" s="1056"/>
      <c r="BZ33" s="1056"/>
      <c r="CA33" s="1056"/>
      <c r="CB33" s="1056"/>
      <c r="CC33" s="1056"/>
      <c r="CD33" s="1056"/>
      <c r="CE33" s="1056"/>
      <c r="CF33" s="1056"/>
      <c r="CG33" s="1056"/>
      <c r="CH33" s="1056"/>
      <c r="CI33" s="1056"/>
      <c r="CJ33" s="1056"/>
      <c r="CK33" s="1056"/>
      <c r="CL33" s="1056"/>
      <c r="CM33" s="1056"/>
      <c r="CN33" s="1056"/>
      <c r="CO33" s="1056"/>
      <c r="CP33" s="1056"/>
      <c r="CQ33" s="1056"/>
      <c r="CR33" s="1056"/>
      <c r="CS33" s="1056"/>
      <c r="CT33" s="1056"/>
      <c r="CU33" s="1056"/>
      <c r="CV33" s="1056"/>
      <c r="CW33" s="1056"/>
      <c r="CX33" s="1056"/>
      <c r="CY33" s="1056"/>
      <c r="CZ33" s="1056"/>
      <c r="DA33" s="1056"/>
      <c r="DB33" s="1056"/>
      <c r="DC33" s="1056"/>
      <c r="DD33" s="1056"/>
      <c r="DE33" s="1056"/>
      <c r="DF33" s="1056"/>
      <c r="DG33" s="1056"/>
      <c r="DH33" s="1056"/>
      <c r="DI33" s="1056"/>
      <c r="DJ33" s="1056"/>
      <c r="DK33" s="1056"/>
      <c r="DL33" s="1056"/>
      <c r="DM33" s="1056"/>
      <c r="DN33" s="1056"/>
      <c r="DO33" s="1056"/>
      <c r="DP33" s="1056"/>
      <c r="DQ33" s="1056"/>
      <c r="DR33" s="1056"/>
      <c r="DS33" s="1056"/>
      <c r="DT33" s="1056"/>
      <c r="DU33" s="1056"/>
      <c r="DV33" s="1056"/>
      <c r="DW33" s="1056"/>
      <c r="DX33" s="1056"/>
      <c r="DY33" s="1056"/>
      <c r="DZ33" s="1056"/>
      <c r="EA33" s="1056"/>
      <c r="EB33" s="1056"/>
      <c r="EC33" s="1056"/>
      <c r="ED33" s="1056"/>
      <c r="EE33" s="1056"/>
      <c r="EF33" s="1056"/>
      <c r="EG33" s="1056"/>
      <c r="EH33" s="1056"/>
      <c r="EI33" s="1056"/>
      <c r="EJ33" s="1056"/>
      <c r="EK33" s="1056"/>
      <c r="EL33" s="1056"/>
      <c r="EM33" s="1056"/>
      <c r="EN33" s="1056"/>
      <c r="EO33" s="1056"/>
      <c r="EP33" s="1056"/>
      <c r="EQ33" s="1056"/>
      <c r="ER33" s="1056"/>
      <c r="ES33" s="1056"/>
      <c r="ET33" s="1056"/>
      <c r="EU33" s="1056"/>
      <c r="EV33" s="1056"/>
      <c r="EW33" s="1056"/>
      <c r="EX33" s="1056"/>
      <c r="EY33" s="1056"/>
      <c r="EZ33" s="1056"/>
      <c r="FA33" s="1056"/>
      <c r="FB33" s="1056"/>
      <c r="FC33" s="1056"/>
      <c r="FD33" s="1056"/>
      <c r="FE33" s="1056"/>
      <c r="FF33" s="1056"/>
      <c r="FG33" s="1056"/>
      <c r="FH33" s="1056"/>
      <c r="FI33" s="1056"/>
      <c r="FJ33" s="1056"/>
      <c r="FK33" s="1056"/>
      <c r="FL33" s="1056"/>
      <c r="FM33" s="1056"/>
      <c r="FN33" s="1056"/>
      <c r="FO33" s="1056"/>
      <c r="FP33" s="1056"/>
      <c r="FQ33" s="1056"/>
      <c r="FR33" s="1056"/>
      <c r="FS33" s="1056"/>
      <c r="FT33" s="1056"/>
      <c r="FU33" s="1056"/>
      <c r="FV33" s="1056"/>
      <c r="FW33" s="1056"/>
      <c r="FX33" s="1056"/>
      <c r="FY33" s="1056"/>
      <c r="FZ33" s="1056"/>
      <c r="GA33" s="1056"/>
      <c r="GB33" s="1056"/>
      <c r="GC33" s="1056"/>
      <c r="GD33" s="1056"/>
      <c r="GE33" s="1056"/>
      <c r="GF33" s="1056"/>
      <c r="GG33" s="1056"/>
      <c r="GH33" s="1056"/>
      <c r="GI33" s="1056"/>
      <c r="GJ33" s="1056"/>
      <c r="GK33" s="1056"/>
      <c r="GL33" s="1056"/>
      <c r="GM33" s="1056"/>
      <c r="GN33" s="1056"/>
      <c r="GO33" s="1056"/>
      <c r="GP33" s="1056"/>
      <c r="GQ33" s="1056"/>
      <c r="GR33" s="1056"/>
      <c r="GS33" s="1056"/>
      <c r="GT33" s="1056"/>
      <c r="GU33" s="1056"/>
      <c r="GV33" s="1056"/>
      <c r="GW33" s="1056"/>
      <c r="GX33" s="1056"/>
      <c r="GY33" s="1056"/>
      <c r="GZ33" s="1056"/>
      <c r="HA33" s="1056"/>
    </row>
    <row r="34" spans="1:209" s="1054" customFormat="1" ht="16.5" customHeight="1">
      <c r="A34" s="2316"/>
      <c r="B34" s="1060" t="s">
        <v>87</v>
      </c>
      <c r="C34" s="1060" t="s">
        <v>90</v>
      </c>
      <c r="D34" s="1060" t="s">
        <v>91</v>
      </c>
      <c r="E34" s="2342" t="s">
        <v>88</v>
      </c>
      <c r="F34" s="2342" t="s">
        <v>89</v>
      </c>
      <c r="G34" s="1060" t="s">
        <v>87</v>
      </c>
      <c r="H34" s="1060" t="s">
        <v>90</v>
      </c>
      <c r="I34" s="1060" t="s">
        <v>91</v>
      </c>
      <c r="J34" s="2342" t="s">
        <v>88</v>
      </c>
      <c r="K34" s="2342" t="s">
        <v>89</v>
      </c>
      <c r="L34" s="1060" t="s">
        <v>87</v>
      </c>
      <c r="M34" s="1060" t="s">
        <v>90</v>
      </c>
      <c r="N34" s="1060" t="s">
        <v>91</v>
      </c>
      <c r="O34" s="2342" t="s">
        <v>88</v>
      </c>
      <c r="P34" s="2345" t="s">
        <v>89</v>
      </c>
      <c r="Q34" s="1056"/>
      <c r="R34" s="1056"/>
      <c r="S34" s="1056"/>
      <c r="T34" s="1056"/>
      <c r="U34" s="1056"/>
      <c r="V34" s="1056"/>
      <c r="W34" s="1056"/>
      <c r="X34" s="1056"/>
      <c r="Y34" s="1056"/>
      <c r="Z34" s="1056"/>
      <c r="AA34" s="1056"/>
      <c r="AB34" s="1056"/>
      <c r="AC34" s="1056"/>
      <c r="AD34" s="1056"/>
      <c r="AE34" s="1056"/>
      <c r="AF34" s="1056"/>
      <c r="AG34" s="1056"/>
      <c r="AH34" s="1056"/>
      <c r="AI34" s="1056"/>
      <c r="AJ34" s="1056"/>
      <c r="AK34" s="1056"/>
      <c r="AL34" s="1056"/>
      <c r="AM34" s="1056"/>
      <c r="AN34" s="1056"/>
      <c r="AO34" s="1056"/>
      <c r="AP34" s="1056"/>
      <c r="AQ34" s="1056"/>
      <c r="AR34" s="1056"/>
      <c r="AS34" s="1056"/>
      <c r="AT34" s="1056"/>
      <c r="AU34" s="1056"/>
      <c r="AV34" s="1056"/>
      <c r="AW34" s="1056"/>
      <c r="AX34" s="1056"/>
      <c r="AY34" s="1056"/>
      <c r="AZ34" s="1056"/>
      <c r="BA34" s="1056"/>
      <c r="BB34" s="1056"/>
      <c r="BC34" s="1056"/>
      <c r="BD34" s="1056"/>
      <c r="BE34" s="1056"/>
      <c r="BF34" s="1056"/>
      <c r="BG34" s="1056"/>
      <c r="BH34" s="1056"/>
      <c r="BI34" s="1056"/>
      <c r="BJ34" s="1056"/>
      <c r="BK34" s="1056"/>
      <c r="BL34" s="1056"/>
      <c r="BM34" s="1056"/>
      <c r="BN34" s="1056"/>
      <c r="BO34" s="1056"/>
      <c r="BP34" s="1056"/>
      <c r="BQ34" s="1056"/>
      <c r="BR34" s="1056"/>
      <c r="BS34" s="1056"/>
      <c r="BT34" s="1056"/>
      <c r="BU34" s="1056"/>
      <c r="BV34" s="1056"/>
      <c r="BW34" s="1056"/>
      <c r="BX34" s="1056"/>
      <c r="BY34" s="1056"/>
      <c r="BZ34" s="1056"/>
      <c r="CA34" s="1056"/>
      <c r="CB34" s="1056"/>
      <c r="CC34" s="1056"/>
      <c r="CD34" s="1056"/>
      <c r="CE34" s="1056"/>
      <c r="CF34" s="1056"/>
      <c r="CG34" s="1056"/>
      <c r="CH34" s="1056"/>
      <c r="CI34" s="1056"/>
      <c r="CJ34" s="1056"/>
      <c r="CK34" s="1056"/>
      <c r="CL34" s="1056"/>
      <c r="CM34" s="1056"/>
      <c r="CN34" s="1056"/>
      <c r="CO34" s="1056"/>
      <c r="CP34" s="1056"/>
      <c r="CQ34" s="1056"/>
      <c r="CR34" s="1056"/>
      <c r="CS34" s="1056"/>
      <c r="CT34" s="1056"/>
      <c r="CU34" s="1056"/>
      <c r="CV34" s="1056"/>
      <c r="CW34" s="1056"/>
      <c r="CX34" s="1056"/>
      <c r="CY34" s="1056"/>
      <c r="CZ34" s="1056"/>
      <c r="DA34" s="1056"/>
      <c r="DB34" s="1056"/>
      <c r="DC34" s="1056"/>
      <c r="DD34" s="1056"/>
      <c r="DE34" s="1056"/>
      <c r="DF34" s="1056"/>
      <c r="DG34" s="1056"/>
      <c r="DH34" s="1056"/>
      <c r="DI34" s="1056"/>
      <c r="DJ34" s="1056"/>
      <c r="DK34" s="1056"/>
      <c r="DL34" s="1056"/>
      <c r="DM34" s="1056"/>
      <c r="DN34" s="1056"/>
      <c r="DO34" s="1056"/>
      <c r="DP34" s="1056"/>
      <c r="DQ34" s="1056"/>
      <c r="DR34" s="1056"/>
      <c r="DS34" s="1056"/>
      <c r="DT34" s="1056"/>
      <c r="DU34" s="1056"/>
      <c r="DV34" s="1056"/>
      <c r="DW34" s="1056"/>
      <c r="DX34" s="1056"/>
      <c r="DY34" s="1056"/>
      <c r="DZ34" s="1056"/>
      <c r="EA34" s="1056"/>
      <c r="EB34" s="1056"/>
      <c r="EC34" s="1056"/>
      <c r="ED34" s="1056"/>
      <c r="EE34" s="1056"/>
      <c r="EF34" s="1056"/>
      <c r="EG34" s="1056"/>
      <c r="EH34" s="1056"/>
      <c r="EI34" s="1056"/>
      <c r="EJ34" s="1056"/>
      <c r="EK34" s="1056"/>
      <c r="EL34" s="1056"/>
      <c r="EM34" s="1056"/>
      <c r="EN34" s="1056"/>
      <c r="EO34" s="1056"/>
      <c r="EP34" s="1056"/>
      <c r="EQ34" s="1056"/>
      <c r="ER34" s="1056"/>
      <c r="ES34" s="1056"/>
      <c r="ET34" s="1056"/>
      <c r="EU34" s="1056"/>
      <c r="EV34" s="1056"/>
      <c r="EW34" s="1056"/>
      <c r="EX34" s="1056"/>
      <c r="EY34" s="1056"/>
      <c r="EZ34" s="1056"/>
      <c r="FA34" s="1056"/>
      <c r="FB34" s="1056"/>
      <c r="FC34" s="1056"/>
      <c r="FD34" s="1056"/>
      <c r="FE34" s="1056"/>
      <c r="FF34" s="1056"/>
      <c r="FG34" s="1056"/>
      <c r="FH34" s="1056"/>
      <c r="FI34" s="1056"/>
      <c r="FJ34" s="1056"/>
      <c r="FK34" s="1056"/>
      <c r="FL34" s="1056"/>
      <c r="FM34" s="1056"/>
      <c r="FN34" s="1056"/>
      <c r="FO34" s="1056"/>
      <c r="FP34" s="1056"/>
      <c r="FQ34" s="1056"/>
      <c r="FR34" s="1056"/>
      <c r="FS34" s="1056"/>
      <c r="FT34" s="1056"/>
      <c r="FU34" s="1056"/>
      <c r="FV34" s="1056"/>
      <c r="FW34" s="1056"/>
      <c r="FX34" s="1056"/>
      <c r="FY34" s="1056"/>
      <c r="FZ34" s="1056"/>
      <c r="GA34" s="1056"/>
      <c r="GB34" s="1056"/>
      <c r="GC34" s="1056"/>
      <c r="GD34" s="1056"/>
      <c r="GE34" s="1056"/>
      <c r="GF34" s="1056"/>
    </row>
    <row r="35" spans="1:209" s="1054" customFormat="1" ht="30.75" customHeight="1">
      <c r="A35" s="2316"/>
      <c r="B35" s="1302" t="str">
        <f>B6</f>
        <v xml:space="preserve">cf=j= @)&amp;#÷&amp;$
-;fpg–c;f/_                </v>
      </c>
      <c r="C35" s="1363" t="str">
        <f t="shared" ref="C35:D35" si="2">C6</f>
        <v xml:space="preserve">cf=j= @)&amp;$÷&amp;%
-;fpg–c;f/_                </v>
      </c>
      <c r="D35" s="1363" t="str">
        <f t="shared" si="2"/>
        <v xml:space="preserve">cf=j= @)&amp;%÷&amp;^
-;fpg–c;f/_                </v>
      </c>
      <c r="E35" s="2342"/>
      <c r="F35" s="2342"/>
      <c r="G35" s="1302" t="str">
        <f>B6</f>
        <v xml:space="preserve">cf=j= @)&amp;#÷&amp;$
-;fpg–c;f/_                </v>
      </c>
      <c r="H35" s="1363" t="str">
        <f t="shared" ref="H35:I35" si="3">C6</f>
        <v xml:space="preserve">cf=j= @)&amp;$÷&amp;%
-;fpg–c;f/_                </v>
      </c>
      <c r="I35" s="1363" t="str">
        <f t="shared" si="3"/>
        <v xml:space="preserve">cf=j= @)&amp;%÷&amp;^
-;fpg–c;f/_                </v>
      </c>
      <c r="J35" s="2342"/>
      <c r="K35" s="2342"/>
      <c r="L35" s="1302" t="str">
        <f>B6</f>
        <v xml:space="preserve">cf=j= @)&amp;#÷&amp;$
-;fpg–c;f/_                </v>
      </c>
      <c r="M35" s="1363" t="str">
        <f t="shared" ref="M35:N35" si="4">C6</f>
        <v xml:space="preserve">cf=j= @)&amp;$÷&amp;%
-;fpg–c;f/_                </v>
      </c>
      <c r="N35" s="1363" t="str">
        <f t="shared" si="4"/>
        <v xml:space="preserve">cf=j= @)&amp;%÷&amp;^
-;fpg–c;f/_                </v>
      </c>
      <c r="O35" s="2342"/>
      <c r="P35" s="2345"/>
    </row>
    <row r="36" spans="1:209" s="73" customFormat="1" ht="13.5" customHeight="1">
      <c r="A36" s="128" t="s">
        <v>265</v>
      </c>
      <c r="B36" s="1438">
        <v>52644</v>
      </c>
      <c r="C36" s="1438">
        <v>51983</v>
      </c>
      <c r="D36" s="1438">
        <v>52882</v>
      </c>
      <c r="E36" s="1430">
        <v>-1.2556036775321024</v>
      </c>
      <c r="F36" s="1430">
        <v>1.7294115383875497</v>
      </c>
      <c r="G36" s="592">
        <v>106953</v>
      </c>
      <c r="H36" s="592">
        <v>105830</v>
      </c>
      <c r="I36" s="592">
        <v>108872</v>
      </c>
      <c r="J36" s="1444">
        <v>-1.0499939225641168</v>
      </c>
      <c r="K36" s="1444">
        <v>2.8744212416139092</v>
      </c>
      <c r="L36" s="144">
        <v>472081</v>
      </c>
      <c r="M36" s="144">
        <v>459835</v>
      </c>
      <c r="N36" s="144">
        <v>467211</v>
      </c>
      <c r="O36" s="1081">
        <v>-2.5940463606881021</v>
      </c>
      <c r="P36" s="1512">
        <v>1.6040536279317581</v>
      </c>
    </row>
    <row r="37" spans="1:209" ht="13.5" customHeight="1">
      <c r="A37" s="129" t="s">
        <v>3</v>
      </c>
      <c r="B37" s="1433">
        <v>11205</v>
      </c>
      <c r="C37" s="1433">
        <v>10606</v>
      </c>
      <c r="D37" s="1433">
        <v>11520</v>
      </c>
      <c r="E37" s="594">
        <v>-5.3458277554663098</v>
      </c>
      <c r="F37" s="594">
        <v>8.6177635300773137</v>
      </c>
      <c r="G37" s="560">
        <v>38535</v>
      </c>
      <c r="H37" s="560">
        <v>36477</v>
      </c>
      <c r="I37" s="560">
        <v>39519</v>
      </c>
      <c r="J37" s="1445">
        <v>-5.3405994550408717</v>
      </c>
      <c r="K37" s="1445">
        <v>8.3395016037503087</v>
      </c>
      <c r="L37" s="559">
        <v>188940</v>
      </c>
      <c r="M37" s="559">
        <v>178848</v>
      </c>
      <c r="N37" s="559">
        <v>185522</v>
      </c>
      <c r="O37" s="1082">
        <v>-5.3413782153064462</v>
      </c>
      <c r="P37" s="1513">
        <v>3.7316604043657184</v>
      </c>
    </row>
    <row r="38" spans="1:209" ht="13.5" customHeight="1">
      <c r="A38" s="129" t="s">
        <v>4</v>
      </c>
      <c r="B38" s="1433">
        <v>25040</v>
      </c>
      <c r="C38" s="1433">
        <v>24950</v>
      </c>
      <c r="D38" s="1433">
        <v>24960</v>
      </c>
      <c r="E38" s="594">
        <v>-0.35942492012779553</v>
      </c>
      <c r="F38" s="594">
        <v>4.0080160320641281E-2</v>
      </c>
      <c r="G38" s="560">
        <v>4535</v>
      </c>
      <c r="H38" s="560">
        <v>5050</v>
      </c>
      <c r="I38" s="560">
        <v>5050</v>
      </c>
      <c r="J38" s="1445">
        <v>11.356119073869902</v>
      </c>
      <c r="K38" s="1445">
        <v>0</v>
      </c>
      <c r="L38" s="559">
        <v>73825</v>
      </c>
      <c r="M38" s="559">
        <v>73265</v>
      </c>
      <c r="N38" s="559">
        <v>74067</v>
      </c>
      <c r="O38" s="1082">
        <v>-0.75855062648154414</v>
      </c>
      <c r="P38" s="1513">
        <v>1.0946563843581518</v>
      </c>
    </row>
    <row r="39" spans="1:209" ht="13.5" customHeight="1">
      <c r="A39" s="16" t="s">
        <v>5</v>
      </c>
      <c r="B39" s="1433">
        <v>4200</v>
      </c>
      <c r="C39" s="1433">
        <v>4190</v>
      </c>
      <c r="D39" s="1433">
        <v>4175</v>
      </c>
      <c r="E39" s="594">
        <v>-0.23809523809523811</v>
      </c>
      <c r="F39" s="594">
        <v>-0.35799522673031026</v>
      </c>
      <c r="G39" s="560">
        <v>15200</v>
      </c>
      <c r="H39" s="560">
        <v>15500</v>
      </c>
      <c r="I39" s="560">
        <v>15500</v>
      </c>
      <c r="J39" s="1445">
        <v>1.9736842105263157</v>
      </c>
      <c r="K39" s="1445">
        <v>0</v>
      </c>
      <c r="L39" s="559">
        <v>86820</v>
      </c>
      <c r="M39" s="559">
        <v>85260</v>
      </c>
      <c r="N39" s="559">
        <v>82253</v>
      </c>
      <c r="O39" s="1082">
        <v>-1.796821008984105</v>
      </c>
      <c r="P39" s="1513">
        <v>-3.5268590194698572</v>
      </c>
    </row>
    <row r="40" spans="1:209" ht="13.5" customHeight="1">
      <c r="A40" s="129" t="s">
        <v>6</v>
      </c>
      <c r="B40" s="1433">
        <v>2670</v>
      </c>
      <c r="C40" s="1433">
        <v>2685</v>
      </c>
      <c r="D40" s="1433">
        <v>2680</v>
      </c>
      <c r="E40" s="594">
        <v>0.5617977528089888</v>
      </c>
      <c r="F40" s="594">
        <v>-0.18621973929236499</v>
      </c>
      <c r="G40" s="560">
        <v>60</v>
      </c>
      <c r="H40" s="560">
        <v>60</v>
      </c>
      <c r="I40" s="560">
        <v>60</v>
      </c>
      <c r="J40" s="1445">
        <v>0</v>
      </c>
      <c r="K40" s="1445">
        <v>0</v>
      </c>
      <c r="L40" s="559">
        <v>4385</v>
      </c>
      <c r="M40" s="559">
        <v>4385</v>
      </c>
      <c r="N40" s="559">
        <v>4350</v>
      </c>
      <c r="O40" s="1082">
        <v>0</v>
      </c>
      <c r="P40" s="1513">
        <v>-0.79817559863169896</v>
      </c>
    </row>
    <row r="41" spans="1:209" ht="13.5" customHeight="1">
      <c r="A41" s="129" t="s">
        <v>7</v>
      </c>
      <c r="B41" s="1433">
        <v>17</v>
      </c>
      <c r="C41" s="1433">
        <v>16</v>
      </c>
      <c r="D41" s="1433">
        <v>16</v>
      </c>
      <c r="E41" s="594">
        <v>-5.8823529411764701</v>
      </c>
      <c r="F41" s="743">
        <v>0</v>
      </c>
      <c r="G41" s="560"/>
      <c r="H41" s="560"/>
      <c r="I41" s="560"/>
      <c r="J41" s="1445"/>
      <c r="K41" s="1445"/>
      <c r="L41" s="559">
        <v>166</v>
      </c>
      <c r="M41" s="559">
        <v>156</v>
      </c>
      <c r="N41" s="559">
        <v>101</v>
      </c>
      <c r="O41" s="1082">
        <v>-6.024096385542169</v>
      </c>
      <c r="P41" s="1513">
        <v>-35.256410256410255</v>
      </c>
    </row>
    <row r="42" spans="1:209" ht="13.5" customHeight="1">
      <c r="A42" s="129" t="s">
        <v>8</v>
      </c>
      <c r="B42" s="1433">
        <v>178</v>
      </c>
      <c r="C42" s="1433">
        <v>175</v>
      </c>
      <c r="D42" s="1433">
        <v>175</v>
      </c>
      <c r="E42" s="594">
        <v>-1.6853932584269662</v>
      </c>
      <c r="F42" s="594">
        <v>0</v>
      </c>
      <c r="G42" s="560"/>
      <c r="H42" s="560"/>
      <c r="I42" s="560"/>
      <c r="J42" s="1445"/>
      <c r="K42" s="1445"/>
      <c r="L42" s="559">
        <v>1578</v>
      </c>
      <c r="M42" s="559">
        <v>1525</v>
      </c>
      <c r="N42" s="559">
        <v>1717</v>
      </c>
      <c r="O42" s="1082">
        <v>-3.3586818757921417</v>
      </c>
      <c r="P42" s="1513">
        <v>12.590163934426229</v>
      </c>
    </row>
    <row r="43" spans="1:209" ht="13.5" customHeight="1">
      <c r="A43" s="129" t="s">
        <v>9</v>
      </c>
      <c r="B43" s="1433">
        <v>4925</v>
      </c>
      <c r="C43" s="1433">
        <v>4939</v>
      </c>
      <c r="D43" s="1433">
        <v>4942</v>
      </c>
      <c r="E43" s="594">
        <v>0.28426395939086296</v>
      </c>
      <c r="F43" s="743">
        <v>6.0741040696497266E-2</v>
      </c>
      <c r="G43" s="140">
        <v>2745</v>
      </c>
      <c r="H43" s="140">
        <v>2750</v>
      </c>
      <c r="I43" s="140">
        <v>2750</v>
      </c>
      <c r="J43" s="1445">
        <v>0.18214936247723132</v>
      </c>
      <c r="K43" s="1445">
        <v>0</v>
      </c>
      <c r="L43" s="559">
        <v>17958</v>
      </c>
      <c r="M43" s="559">
        <v>17964</v>
      </c>
      <c r="N43" s="559">
        <v>18602</v>
      </c>
      <c r="O43" s="1082">
        <v>3.341129301703976E-2</v>
      </c>
      <c r="P43" s="1513">
        <v>3.551547539523491</v>
      </c>
    </row>
    <row r="44" spans="1:209" ht="13.5" customHeight="1">
      <c r="A44" s="129" t="s">
        <v>10</v>
      </c>
      <c r="B44" s="1433"/>
      <c r="C44" s="1433"/>
      <c r="D44" s="1433"/>
      <c r="E44" s="594"/>
      <c r="F44" s="743"/>
      <c r="G44" s="140">
        <v>10025</v>
      </c>
      <c r="H44" s="140">
        <v>10025</v>
      </c>
      <c r="I44" s="140">
        <v>10025</v>
      </c>
      <c r="J44" s="1445">
        <v>0</v>
      </c>
      <c r="K44" s="1445">
        <v>0</v>
      </c>
      <c r="L44" s="559">
        <v>14815</v>
      </c>
      <c r="M44" s="559">
        <v>14925</v>
      </c>
      <c r="N44" s="559">
        <v>17205</v>
      </c>
      <c r="O44" s="1082">
        <v>0.74249071886601414</v>
      </c>
      <c r="P44" s="1513">
        <v>15.276381909547739</v>
      </c>
    </row>
    <row r="45" spans="1:209" ht="13.5" customHeight="1">
      <c r="A45" s="129" t="s">
        <v>11</v>
      </c>
      <c r="B45" s="1433"/>
      <c r="C45" s="1433"/>
      <c r="D45" s="1433"/>
      <c r="E45" s="594"/>
      <c r="F45" s="743"/>
      <c r="G45" s="140"/>
      <c r="H45" s="140"/>
      <c r="I45" s="140"/>
      <c r="J45" s="1445"/>
      <c r="K45" s="1445"/>
      <c r="L45" s="559"/>
      <c r="M45" s="559"/>
      <c r="N45" s="559"/>
      <c r="O45" s="1082"/>
      <c r="P45" s="1513"/>
    </row>
    <row r="46" spans="1:209" ht="13.5" customHeight="1">
      <c r="A46" s="129" t="s">
        <v>12</v>
      </c>
      <c r="B46" s="1433"/>
      <c r="C46" s="1433"/>
      <c r="D46" s="1446"/>
      <c r="E46" s="594"/>
      <c r="F46" s="743"/>
      <c r="G46" s="140">
        <v>275</v>
      </c>
      <c r="H46" s="140">
        <v>285</v>
      </c>
      <c r="I46" s="140">
        <v>285</v>
      </c>
      <c r="J46" s="1445">
        <v>3.6363636363636362</v>
      </c>
      <c r="K46" s="1445">
        <v>0</v>
      </c>
      <c r="L46" s="559">
        <v>465</v>
      </c>
      <c r="M46" s="559">
        <v>470</v>
      </c>
      <c r="N46" s="559">
        <v>485</v>
      </c>
      <c r="O46" s="1082">
        <v>1.0752688172043012</v>
      </c>
      <c r="P46" s="1513">
        <v>3.1914893617021276</v>
      </c>
    </row>
    <row r="47" spans="1:209" ht="13.5" customHeight="1">
      <c r="A47" s="129" t="s">
        <v>13</v>
      </c>
      <c r="B47" s="1433">
        <v>515</v>
      </c>
      <c r="C47" s="1447">
        <v>515</v>
      </c>
      <c r="D47" s="1433">
        <v>512</v>
      </c>
      <c r="E47" s="1448">
        <v>0</v>
      </c>
      <c r="F47" s="743">
        <v>-0.58252427184466016</v>
      </c>
      <c r="G47" s="140"/>
      <c r="H47" s="140"/>
      <c r="I47" s="140"/>
      <c r="J47" s="1445"/>
      <c r="K47" s="1445"/>
      <c r="L47" s="559">
        <v>765</v>
      </c>
      <c r="M47" s="559">
        <v>765</v>
      </c>
      <c r="N47" s="559">
        <v>758</v>
      </c>
      <c r="O47" s="1082">
        <v>0</v>
      </c>
      <c r="P47" s="1513">
        <v>-0.91503267973856217</v>
      </c>
    </row>
    <row r="48" spans="1:209" ht="13.5" customHeight="1">
      <c r="A48" s="129" t="s">
        <v>14</v>
      </c>
      <c r="B48" s="1433">
        <v>2119</v>
      </c>
      <c r="C48" s="1447">
        <v>2117</v>
      </c>
      <c r="D48" s="1433">
        <v>2117</v>
      </c>
      <c r="E48" s="1448">
        <v>-9.4384143463898063E-2</v>
      </c>
      <c r="F48" s="743">
        <v>0</v>
      </c>
      <c r="G48" s="140">
        <v>25235</v>
      </c>
      <c r="H48" s="140">
        <v>25338</v>
      </c>
      <c r="I48" s="140">
        <v>25338</v>
      </c>
      <c r="J48" s="1445">
        <v>0.40816326530612246</v>
      </c>
      <c r="K48" s="1445">
        <v>0</v>
      </c>
      <c r="L48" s="559">
        <v>48788</v>
      </c>
      <c r="M48" s="559">
        <v>48607</v>
      </c>
      <c r="N48" s="559">
        <v>48916</v>
      </c>
      <c r="O48" s="1082">
        <v>-0.37099286709846685</v>
      </c>
      <c r="P48" s="1513">
        <v>0.63571090583660794</v>
      </c>
    </row>
    <row r="49" spans="1:16" ht="13.5" customHeight="1">
      <c r="A49" s="129" t="s">
        <v>15</v>
      </c>
      <c r="B49" s="1433">
        <v>1775</v>
      </c>
      <c r="C49" s="1447">
        <v>1790</v>
      </c>
      <c r="D49" s="1433">
        <v>1785</v>
      </c>
      <c r="E49" s="1448">
        <v>0.84507042253521114</v>
      </c>
      <c r="F49" s="743">
        <v>-0.27932960893854747</v>
      </c>
      <c r="G49" s="140">
        <v>10343</v>
      </c>
      <c r="H49" s="140">
        <v>10345</v>
      </c>
      <c r="I49" s="140">
        <v>10345</v>
      </c>
      <c r="J49" s="1445">
        <v>1.9336749492410325E-2</v>
      </c>
      <c r="K49" s="1445">
        <v>0</v>
      </c>
      <c r="L49" s="559">
        <v>33576</v>
      </c>
      <c r="M49" s="559">
        <v>33665</v>
      </c>
      <c r="N49" s="559">
        <v>33235</v>
      </c>
      <c r="O49" s="1082">
        <v>0.26507028830116752</v>
      </c>
      <c r="P49" s="1513">
        <v>-1.2772909549977722</v>
      </c>
    </row>
    <row r="50" spans="1:16" s="73" customFormat="1" ht="13.5" customHeight="1">
      <c r="A50" s="128" t="s">
        <v>719</v>
      </c>
      <c r="B50" s="1436">
        <v>3180</v>
      </c>
      <c r="C50" s="1436">
        <v>3290</v>
      </c>
      <c r="D50" s="1436">
        <v>3292</v>
      </c>
      <c r="E50" s="1313">
        <v>3.459119496855346</v>
      </c>
      <c r="F50" s="1313">
        <v>6.0790273556231005E-2</v>
      </c>
      <c r="G50" s="1436">
        <v>8534</v>
      </c>
      <c r="H50" s="1436">
        <v>8534</v>
      </c>
      <c r="I50" s="1436">
        <v>8534</v>
      </c>
      <c r="J50" s="1444">
        <v>0</v>
      </c>
      <c r="K50" s="1444">
        <v>0</v>
      </c>
      <c r="L50" s="144">
        <v>32744</v>
      </c>
      <c r="M50" s="144">
        <v>32886</v>
      </c>
      <c r="N50" s="144">
        <v>33679</v>
      </c>
      <c r="O50" s="1081">
        <v>0.43366723674566332</v>
      </c>
      <c r="P50" s="1512">
        <v>2.411360457337469</v>
      </c>
    </row>
    <row r="51" spans="1:16" ht="13.5" customHeight="1">
      <c r="A51" s="94" t="s">
        <v>16</v>
      </c>
      <c r="B51" s="1433">
        <v>3180</v>
      </c>
      <c r="C51" s="1433">
        <v>3290</v>
      </c>
      <c r="D51" s="1433">
        <v>3292</v>
      </c>
      <c r="E51" s="594">
        <v>3.459119496855346</v>
      </c>
      <c r="F51" s="743">
        <v>6.0790273556231005E-2</v>
      </c>
      <c r="G51" s="140">
        <v>8534</v>
      </c>
      <c r="H51" s="140">
        <v>8534</v>
      </c>
      <c r="I51" s="140">
        <v>8534</v>
      </c>
      <c r="J51" s="1445">
        <v>0</v>
      </c>
      <c r="K51" s="1445">
        <v>0</v>
      </c>
      <c r="L51" s="559">
        <v>32744</v>
      </c>
      <c r="M51" s="559">
        <v>32886</v>
      </c>
      <c r="N51" s="559">
        <v>33679</v>
      </c>
      <c r="O51" s="1082">
        <v>0.43366723674566332</v>
      </c>
      <c r="P51" s="1513">
        <v>2.411360457337469</v>
      </c>
    </row>
    <row r="52" spans="1:16" s="73" customFormat="1" ht="13.5" customHeight="1">
      <c r="A52" s="128" t="s">
        <v>17</v>
      </c>
      <c r="B52" s="1438">
        <v>1508</v>
      </c>
      <c r="C52" s="1438">
        <v>1531</v>
      </c>
      <c r="D52" s="1438">
        <v>1534</v>
      </c>
      <c r="E52" s="1313">
        <v>1.5251989389920424</v>
      </c>
      <c r="F52" s="1313">
        <v>0.19595035924232529</v>
      </c>
      <c r="G52" s="750">
        <v>9644</v>
      </c>
      <c r="H52" s="750">
        <v>9650</v>
      </c>
      <c r="I52" s="750">
        <v>9650</v>
      </c>
      <c r="J52" s="1444">
        <v>6.2214848610535049E-2</v>
      </c>
      <c r="K52" s="1444">
        <v>0</v>
      </c>
      <c r="L52" s="144">
        <v>17483</v>
      </c>
      <c r="M52" s="144">
        <v>17416</v>
      </c>
      <c r="N52" s="144">
        <v>18012</v>
      </c>
      <c r="O52" s="1081">
        <v>-0.38322942286792888</v>
      </c>
      <c r="P52" s="1512">
        <v>3.4221405604042259</v>
      </c>
    </row>
    <row r="53" spans="1:16" ht="13.5" customHeight="1">
      <c r="A53" s="129" t="s">
        <v>18</v>
      </c>
      <c r="B53" s="1433">
        <v>112</v>
      </c>
      <c r="C53" s="1433">
        <v>113</v>
      </c>
      <c r="D53" s="1433">
        <v>113</v>
      </c>
      <c r="E53" s="594">
        <v>0.89285714285714279</v>
      </c>
      <c r="F53" s="743">
        <v>0</v>
      </c>
      <c r="G53" s="28"/>
      <c r="H53" s="28"/>
      <c r="I53" s="28"/>
      <c r="J53" s="1445"/>
      <c r="K53" s="1445"/>
      <c r="L53" s="559">
        <v>351</v>
      </c>
      <c r="M53" s="559">
        <v>352</v>
      </c>
      <c r="N53" s="559">
        <v>391</v>
      </c>
      <c r="O53" s="1082">
        <v>0.28490028490028491</v>
      </c>
      <c r="P53" s="1513">
        <v>11.079545454545455</v>
      </c>
    </row>
    <row r="54" spans="1:16" ht="13.5" customHeight="1">
      <c r="A54" s="129" t="s">
        <v>19</v>
      </c>
      <c r="B54" s="1433">
        <v>199</v>
      </c>
      <c r="C54" s="1433">
        <v>199</v>
      </c>
      <c r="D54" s="1433">
        <v>199</v>
      </c>
      <c r="E54" s="594">
        <v>0</v>
      </c>
      <c r="F54" s="743">
        <v>0</v>
      </c>
      <c r="G54" s="28">
        <v>7989</v>
      </c>
      <c r="H54" s="28">
        <v>7980</v>
      </c>
      <c r="I54" s="28">
        <v>7980</v>
      </c>
      <c r="J54" s="1445">
        <v>-0.11265490048817123</v>
      </c>
      <c r="K54" s="1445">
        <v>0</v>
      </c>
      <c r="L54" s="559">
        <v>10181</v>
      </c>
      <c r="M54" s="559">
        <v>10242</v>
      </c>
      <c r="N54" s="559">
        <v>10646</v>
      </c>
      <c r="O54" s="1082">
        <v>0.59915528926431594</v>
      </c>
      <c r="P54" s="1513">
        <v>3.9445420816246828</v>
      </c>
    </row>
    <row r="55" spans="1:16" ht="13.5" customHeight="1">
      <c r="A55" s="129" t="s">
        <v>20</v>
      </c>
      <c r="B55" s="1433">
        <v>98</v>
      </c>
      <c r="C55" s="1433">
        <v>99</v>
      </c>
      <c r="D55" s="1433">
        <v>99</v>
      </c>
      <c r="E55" s="594">
        <v>1.0204081632653061</v>
      </c>
      <c r="F55" s="743">
        <v>0</v>
      </c>
      <c r="G55" s="28">
        <v>681</v>
      </c>
      <c r="H55" s="28">
        <v>685</v>
      </c>
      <c r="I55" s="28">
        <v>685</v>
      </c>
      <c r="J55" s="1445">
        <v>0.58737151248164465</v>
      </c>
      <c r="K55" s="1445">
        <v>0</v>
      </c>
      <c r="L55" s="559">
        <v>2747</v>
      </c>
      <c r="M55" s="559">
        <v>2792</v>
      </c>
      <c r="N55" s="559">
        <v>3376</v>
      </c>
      <c r="O55" s="1082">
        <v>1.6381507098653074</v>
      </c>
      <c r="P55" s="1513">
        <v>20.916905444126073</v>
      </c>
    </row>
    <row r="56" spans="1:16" ht="13.5" customHeight="1">
      <c r="A56" s="129" t="s">
        <v>21</v>
      </c>
      <c r="B56" s="1433">
        <v>2</v>
      </c>
      <c r="C56" s="1433">
        <v>2</v>
      </c>
      <c r="D56" s="1433">
        <v>2</v>
      </c>
      <c r="E56" s="743">
        <v>0</v>
      </c>
      <c r="F56" s="743">
        <v>0</v>
      </c>
      <c r="G56" s="28"/>
      <c r="H56" s="28"/>
      <c r="I56" s="28"/>
      <c r="J56" s="682"/>
      <c r="K56" s="682"/>
      <c r="L56" s="559">
        <v>2</v>
      </c>
      <c r="M56" s="559">
        <v>2</v>
      </c>
      <c r="N56" s="559">
        <v>2</v>
      </c>
      <c r="O56" s="1082">
        <v>0</v>
      </c>
      <c r="P56" s="1513">
        <v>0</v>
      </c>
    </row>
    <row r="57" spans="1:16" ht="13.5" customHeight="1">
      <c r="A57" s="129" t="s">
        <v>22</v>
      </c>
      <c r="B57" s="1433">
        <v>580</v>
      </c>
      <c r="C57" s="1433">
        <v>590</v>
      </c>
      <c r="D57" s="1433">
        <v>593</v>
      </c>
      <c r="E57" s="594">
        <v>1.7241379310344827</v>
      </c>
      <c r="F57" s="743">
        <v>0.50847457627118642</v>
      </c>
      <c r="G57" s="28">
        <v>59</v>
      </c>
      <c r="H57" s="28">
        <v>65</v>
      </c>
      <c r="I57" s="28">
        <v>65</v>
      </c>
      <c r="J57" s="1445"/>
      <c r="K57" s="1445"/>
      <c r="L57" s="559">
        <v>1167</v>
      </c>
      <c r="M57" s="559">
        <v>1195</v>
      </c>
      <c r="N57" s="559">
        <v>812</v>
      </c>
      <c r="O57" s="1082">
        <v>2.3993144815766922</v>
      </c>
      <c r="P57" s="1513">
        <v>-32.05020920502092</v>
      </c>
    </row>
    <row r="58" spans="1:16" ht="13.5" customHeight="1">
      <c r="A58" s="129" t="s">
        <v>23</v>
      </c>
      <c r="B58" s="1433">
        <v>509</v>
      </c>
      <c r="C58" s="1433">
        <v>520</v>
      </c>
      <c r="D58" s="1433">
        <v>520</v>
      </c>
      <c r="E58" s="594">
        <v>2.161100196463654</v>
      </c>
      <c r="F58" s="743">
        <v>0</v>
      </c>
      <c r="G58" s="28">
        <v>915</v>
      </c>
      <c r="H58" s="28">
        <v>920</v>
      </c>
      <c r="I58" s="28">
        <v>920</v>
      </c>
      <c r="J58" s="1445">
        <v>0.54644808743169404</v>
      </c>
      <c r="K58" s="1445">
        <v>0</v>
      </c>
      <c r="L58" s="559">
        <v>3027</v>
      </c>
      <c r="M58" s="559">
        <v>2825</v>
      </c>
      <c r="N58" s="559">
        <v>2772</v>
      </c>
      <c r="O58" s="1082">
        <v>-6.6732738685166826</v>
      </c>
      <c r="P58" s="1513">
        <v>-1.8761061946902655</v>
      </c>
    </row>
    <row r="59" spans="1:16" ht="13.5" customHeight="1">
      <c r="A59" s="129" t="s">
        <v>24</v>
      </c>
      <c r="B59" s="1433"/>
      <c r="C59" s="1433"/>
      <c r="D59" s="1433"/>
      <c r="E59" s="594"/>
      <c r="F59" s="594"/>
      <c r="G59" s="591"/>
      <c r="H59" s="591"/>
      <c r="I59" s="591"/>
      <c r="J59" s="1445"/>
      <c r="K59" s="1445"/>
      <c r="L59" s="559"/>
      <c r="M59" s="559"/>
      <c r="N59" s="559"/>
      <c r="O59" s="1082"/>
      <c r="P59" s="1513"/>
    </row>
    <row r="60" spans="1:16" ht="13.5" customHeight="1" thickBot="1">
      <c r="A60" s="17" t="s">
        <v>25</v>
      </c>
      <c r="B60" s="1442">
        <v>8</v>
      </c>
      <c r="C60" s="1442">
        <v>8</v>
      </c>
      <c r="D60" s="1442">
        <v>8</v>
      </c>
      <c r="E60" s="165">
        <v>0</v>
      </c>
      <c r="F60" s="165">
        <v>0</v>
      </c>
      <c r="G60" s="116"/>
      <c r="H60" s="116"/>
      <c r="I60" s="116"/>
      <c r="J60" s="112"/>
      <c r="K60" s="112"/>
      <c r="L60" s="114">
        <v>8</v>
      </c>
      <c r="M60" s="114">
        <v>8</v>
      </c>
      <c r="N60" s="114">
        <v>13</v>
      </c>
      <c r="O60" s="1083">
        <v>0</v>
      </c>
      <c r="P60" s="1734">
        <v>62.5</v>
      </c>
    </row>
    <row r="61" spans="1:16" ht="15.75" customHeight="1" thickTop="1">
      <c r="A61" s="2321" t="s">
        <v>383</v>
      </c>
      <c r="B61" s="2321"/>
      <c r="C61" s="2321"/>
      <c r="D61" s="2321"/>
      <c r="E61" s="2321"/>
      <c r="F61" s="2321"/>
      <c r="G61" s="2321"/>
      <c r="H61" s="2321"/>
      <c r="I61" s="2321"/>
      <c r="J61" s="2321"/>
      <c r="K61" s="2321"/>
      <c r="L61" s="2321"/>
      <c r="M61" s="2321"/>
      <c r="N61" s="2321"/>
      <c r="O61" s="2321"/>
      <c r="P61" s="2321"/>
    </row>
  </sheetData>
  <mergeCells count="24">
    <mergeCell ref="A61:P61"/>
    <mergeCell ref="A33:A35"/>
    <mergeCell ref="B33:F33"/>
    <mergeCell ref="G33:K33"/>
    <mergeCell ref="L33:P33"/>
    <mergeCell ref="E34:E35"/>
    <mergeCell ref="F34:F35"/>
    <mergeCell ref="J34:J35"/>
    <mergeCell ref="K34:K35"/>
    <mergeCell ref="O34:O35"/>
    <mergeCell ref="P34:P35"/>
    <mergeCell ref="A1:P1"/>
    <mergeCell ref="A2:P2"/>
    <mergeCell ref="A4:A6"/>
    <mergeCell ref="B4:F4"/>
    <mergeCell ref="G4:K4"/>
    <mergeCell ref="L4:P4"/>
    <mergeCell ref="N3:P3"/>
    <mergeCell ref="J5:J6"/>
    <mergeCell ref="K5:K6"/>
    <mergeCell ref="E5:E6"/>
    <mergeCell ref="F5:F6"/>
    <mergeCell ref="O5:O6"/>
    <mergeCell ref="P5:P6"/>
  </mergeCells>
  <printOptions horizontalCentered="1"/>
  <pageMargins left="0.39370078740157483" right="0.39370078740157483" top="0.78740157480314965" bottom="0.19685039370078741" header="0" footer="0"/>
  <pageSetup paperSize="9" scale="60" orientation="landscape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A61"/>
  <sheetViews>
    <sheetView view="pageBreakPreview" zoomScale="70" zoomScaleSheetLayoutView="70" workbookViewId="0">
      <pane xSplit="1" topLeftCell="B1" activePane="topRight" state="frozen"/>
      <selection pane="topRight" activeCell="I10" sqref="I10"/>
    </sheetView>
  </sheetViews>
  <sheetFormatPr defaultColWidth="13.42578125" defaultRowHeight="12.75"/>
  <cols>
    <col min="1" max="1" width="18.28515625" customWidth="1"/>
    <col min="2" max="4" width="13.28515625" style="74" customWidth="1"/>
    <col min="5" max="6" width="13.28515625" style="841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246" width="8.7109375" customWidth="1"/>
    <col min="247" max="247" width="23.85546875" customWidth="1"/>
    <col min="248" max="248" width="13.28515625" customWidth="1"/>
    <col min="249" max="249" width="13.140625" customWidth="1"/>
    <col min="250" max="250" width="13" customWidth="1"/>
    <col min="251" max="251" width="13.140625" customWidth="1"/>
    <col min="252" max="252" width="13.42578125" customWidth="1"/>
    <col min="253" max="253" width="14" customWidth="1"/>
    <col min="254" max="254" width="13.5703125" customWidth="1"/>
    <col min="255" max="255" width="13" customWidth="1"/>
  </cols>
  <sheetData>
    <row r="1" spans="1:209" s="1915" customFormat="1" ht="27">
      <c r="A1" s="2326" t="s">
        <v>302</v>
      </c>
      <c r="B1" s="2326"/>
      <c r="C1" s="2326"/>
      <c r="D1" s="2326"/>
      <c r="E1" s="2326"/>
      <c r="F1" s="2326"/>
      <c r="G1" s="2326"/>
      <c r="H1" s="2326"/>
      <c r="I1" s="2326"/>
      <c r="J1" s="2326"/>
      <c r="K1" s="2326"/>
      <c r="L1" s="2326"/>
      <c r="M1" s="2326"/>
      <c r="N1" s="2326"/>
      <c r="O1" s="2326"/>
      <c r="P1" s="2326"/>
      <c r="Q1" s="1914"/>
      <c r="R1" s="1914"/>
      <c r="S1" s="1914"/>
      <c r="T1" s="1914"/>
      <c r="U1" s="1914"/>
      <c r="V1" s="1914"/>
      <c r="W1" s="1914"/>
      <c r="X1" s="1914"/>
      <c r="Y1" s="1914"/>
      <c r="Z1" s="1914"/>
      <c r="AA1" s="1914"/>
      <c r="AB1" s="1914"/>
      <c r="AC1" s="1914"/>
      <c r="AD1" s="1914"/>
      <c r="AE1" s="1914"/>
      <c r="AF1" s="1914"/>
      <c r="AG1" s="1914"/>
      <c r="AH1" s="1914"/>
      <c r="AI1" s="1914"/>
      <c r="AJ1" s="1914"/>
      <c r="AK1" s="1914"/>
      <c r="AL1" s="1914"/>
      <c r="AM1" s="1914"/>
      <c r="AN1" s="1914"/>
      <c r="AO1" s="1914"/>
      <c r="AP1" s="1914"/>
      <c r="AQ1" s="1914"/>
      <c r="AR1" s="1914"/>
      <c r="AS1" s="1914"/>
      <c r="AT1" s="1914"/>
      <c r="AU1" s="1914"/>
      <c r="AV1" s="1914"/>
      <c r="AW1" s="1914"/>
      <c r="AX1" s="1914"/>
      <c r="AY1" s="1914"/>
      <c r="AZ1" s="1914"/>
      <c r="BA1" s="1914"/>
      <c r="BB1" s="1914"/>
      <c r="BC1" s="1914"/>
      <c r="BD1" s="1914"/>
      <c r="BE1" s="1914"/>
      <c r="BF1" s="1914"/>
      <c r="BG1" s="1914"/>
      <c r="BH1" s="1914"/>
      <c r="BI1" s="1914"/>
      <c r="BJ1" s="1914"/>
      <c r="BK1" s="1914"/>
      <c r="BL1" s="1914"/>
      <c r="BM1" s="1914"/>
      <c r="BN1" s="1914"/>
      <c r="BO1" s="1914"/>
      <c r="BP1" s="1914"/>
      <c r="BQ1" s="1914"/>
      <c r="BR1" s="1914"/>
      <c r="BS1" s="1914"/>
      <c r="BT1" s="1914"/>
      <c r="BU1" s="1914"/>
      <c r="BV1" s="1914"/>
      <c r="BW1" s="1914"/>
      <c r="BX1" s="1914"/>
      <c r="BY1" s="1914"/>
      <c r="BZ1" s="1914"/>
      <c r="CA1" s="1914"/>
      <c r="CB1" s="1914"/>
      <c r="CC1" s="1914"/>
      <c r="CD1" s="1914"/>
      <c r="CE1" s="1914"/>
      <c r="CF1" s="1914"/>
      <c r="CG1" s="1914"/>
      <c r="CH1" s="1914"/>
      <c r="CI1" s="1914"/>
      <c r="CJ1" s="1914"/>
      <c r="CK1" s="1914"/>
      <c r="CL1" s="1914"/>
      <c r="CM1" s="1914"/>
      <c r="CN1" s="1914"/>
      <c r="CO1" s="1914"/>
      <c r="CP1" s="1914"/>
      <c r="CQ1" s="1914"/>
      <c r="CR1" s="1914"/>
      <c r="CS1" s="1914"/>
      <c r="CT1" s="1914"/>
      <c r="CU1" s="1914"/>
      <c r="CV1" s="1914"/>
      <c r="CW1" s="1914"/>
      <c r="CX1" s="1914"/>
      <c r="CY1" s="1914"/>
      <c r="CZ1" s="1914"/>
      <c r="DA1" s="1914"/>
      <c r="DB1" s="1914"/>
      <c r="DC1" s="1914"/>
      <c r="DD1" s="1914"/>
      <c r="DE1" s="1914"/>
      <c r="DF1" s="1914"/>
      <c r="DG1" s="1914"/>
      <c r="DH1" s="1914"/>
      <c r="DI1" s="1914"/>
      <c r="DJ1" s="1914"/>
      <c r="DK1" s="1914"/>
      <c r="DL1" s="1914"/>
      <c r="DM1" s="1914"/>
      <c r="DN1" s="1914"/>
      <c r="DO1" s="1914"/>
      <c r="DP1" s="1914"/>
      <c r="DQ1" s="1914"/>
      <c r="DR1" s="1914"/>
      <c r="DS1" s="1914"/>
      <c r="DT1" s="1914"/>
      <c r="DU1" s="1914"/>
      <c r="DV1" s="1914"/>
      <c r="DW1" s="1914"/>
      <c r="DX1" s="1914"/>
      <c r="DY1" s="1914"/>
      <c r="DZ1" s="1914"/>
      <c r="EA1" s="1914"/>
      <c r="EB1" s="1914"/>
      <c r="EC1" s="1914"/>
      <c r="ED1" s="1914"/>
      <c r="EE1" s="1914"/>
      <c r="EF1" s="1914"/>
      <c r="EG1" s="1914"/>
      <c r="EH1" s="1914"/>
      <c r="EI1" s="1914"/>
      <c r="EJ1" s="1914"/>
      <c r="EK1" s="1914"/>
      <c r="EL1" s="1914"/>
      <c r="EM1" s="1914"/>
      <c r="EN1" s="1914"/>
      <c r="EO1" s="1914"/>
      <c r="EP1" s="1914"/>
      <c r="EQ1" s="1914"/>
      <c r="ER1" s="1914"/>
      <c r="ES1" s="1914"/>
      <c r="ET1" s="1914"/>
      <c r="EU1" s="1914"/>
      <c r="EV1" s="1914"/>
      <c r="EW1" s="1914"/>
      <c r="EX1" s="1914"/>
      <c r="EY1" s="1914"/>
      <c r="EZ1" s="1914"/>
      <c r="FA1" s="1914"/>
      <c r="FB1" s="1914"/>
      <c r="FC1" s="1914"/>
      <c r="FD1" s="1914"/>
      <c r="FE1" s="1914"/>
      <c r="FF1" s="1914"/>
      <c r="FG1" s="1914"/>
      <c r="FH1" s="1914"/>
      <c r="FI1" s="1914"/>
      <c r="FJ1" s="1914"/>
      <c r="FK1" s="1914"/>
      <c r="FL1" s="1914"/>
      <c r="FM1" s="1914"/>
      <c r="FN1" s="1914"/>
      <c r="FO1" s="1914"/>
      <c r="FP1" s="1914"/>
      <c r="FQ1" s="1914"/>
      <c r="FR1" s="1914"/>
      <c r="FS1" s="1914"/>
      <c r="FT1" s="1914"/>
      <c r="FU1" s="1914"/>
      <c r="FV1" s="1914"/>
      <c r="FW1" s="1914"/>
      <c r="FX1" s="1914"/>
      <c r="FY1" s="1914"/>
      <c r="FZ1" s="1914"/>
      <c r="GA1" s="1914"/>
      <c r="GB1" s="1914"/>
      <c r="GC1" s="1914"/>
      <c r="GD1" s="1914"/>
      <c r="GE1" s="1914"/>
      <c r="GF1" s="1914"/>
    </row>
    <row r="2" spans="1:209" s="1919" customFormat="1" ht="30">
      <c r="A2" s="2325" t="s">
        <v>261</v>
      </c>
      <c r="B2" s="2325"/>
      <c r="C2" s="2325"/>
      <c r="D2" s="2325"/>
      <c r="E2" s="2325"/>
      <c r="F2" s="2325"/>
      <c r="G2" s="2325"/>
      <c r="H2" s="2325"/>
      <c r="I2" s="2325"/>
      <c r="J2" s="2325"/>
      <c r="K2" s="2325"/>
      <c r="L2" s="2325"/>
      <c r="M2" s="2325"/>
      <c r="N2" s="2325"/>
      <c r="O2" s="2325"/>
      <c r="P2" s="2325"/>
      <c r="Q2" s="1918"/>
      <c r="R2" s="1918"/>
      <c r="S2" s="1918"/>
      <c r="T2" s="1918"/>
      <c r="U2" s="1918"/>
      <c r="V2" s="1918"/>
      <c r="W2" s="1918"/>
      <c r="X2" s="1918"/>
      <c r="Y2" s="1918"/>
      <c r="Z2" s="1918"/>
      <c r="AA2" s="1918"/>
      <c r="AB2" s="1918"/>
      <c r="AC2" s="1918"/>
      <c r="AD2" s="1918"/>
      <c r="AE2" s="1918"/>
      <c r="AF2" s="1918"/>
      <c r="AG2" s="1918"/>
      <c r="AH2" s="1918"/>
      <c r="AI2" s="1918"/>
      <c r="AJ2" s="1918"/>
      <c r="AK2" s="1918"/>
      <c r="AL2" s="1918"/>
      <c r="AM2" s="1918"/>
      <c r="AN2" s="1918"/>
      <c r="AO2" s="1918"/>
      <c r="AP2" s="1918"/>
      <c r="AQ2" s="1918"/>
      <c r="AR2" s="1918"/>
      <c r="AS2" s="1918"/>
      <c r="AT2" s="1918"/>
      <c r="AU2" s="1918"/>
      <c r="AV2" s="1918"/>
      <c r="AW2" s="1918"/>
      <c r="AX2" s="1918"/>
      <c r="AY2" s="1918"/>
      <c r="AZ2" s="1918"/>
      <c r="BA2" s="1918"/>
      <c r="BB2" s="1918"/>
      <c r="BC2" s="1918"/>
      <c r="BD2" s="1918"/>
      <c r="BE2" s="1918"/>
      <c r="BF2" s="1918"/>
      <c r="BG2" s="1918"/>
      <c r="BH2" s="1918"/>
      <c r="BI2" s="1918"/>
      <c r="BJ2" s="1918"/>
      <c r="BK2" s="1918"/>
      <c r="BL2" s="1918"/>
      <c r="BM2" s="1918"/>
      <c r="BN2" s="1918"/>
      <c r="BO2" s="1918"/>
      <c r="BP2" s="1918"/>
      <c r="BQ2" s="1918"/>
      <c r="BR2" s="1918"/>
      <c r="BS2" s="1918"/>
      <c r="BT2" s="1918"/>
      <c r="BU2" s="1918"/>
      <c r="BV2" s="1918"/>
      <c r="BW2" s="1918"/>
      <c r="BX2" s="1918"/>
      <c r="BY2" s="1918"/>
      <c r="BZ2" s="1918"/>
      <c r="CA2" s="1918"/>
      <c r="CB2" s="1918"/>
      <c r="CC2" s="1918"/>
      <c r="CD2" s="1918"/>
      <c r="CE2" s="1918"/>
      <c r="CF2" s="1918"/>
      <c r="CG2" s="1918"/>
      <c r="CH2" s="1918"/>
      <c r="CI2" s="1918"/>
      <c r="CJ2" s="1918"/>
      <c r="CK2" s="1918"/>
      <c r="CL2" s="1918"/>
      <c r="CM2" s="1918"/>
      <c r="CN2" s="1918"/>
      <c r="CO2" s="1918"/>
      <c r="CP2" s="1918"/>
      <c r="CQ2" s="1918"/>
      <c r="CR2" s="1918"/>
      <c r="CS2" s="1918"/>
      <c r="CT2" s="1918"/>
      <c r="CU2" s="1918"/>
      <c r="CV2" s="1918"/>
      <c r="CW2" s="1918"/>
      <c r="CX2" s="1918"/>
      <c r="CY2" s="1918"/>
      <c r="CZ2" s="1918"/>
      <c r="DA2" s="1918"/>
      <c r="DB2" s="1918"/>
      <c r="DC2" s="1918"/>
      <c r="DD2" s="1918"/>
      <c r="DE2" s="1918"/>
      <c r="DF2" s="1918"/>
      <c r="DG2" s="1918"/>
      <c r="DH2" s="1918"/>
      <c r="DI2" s="1918"/>
      <c r="DJ2" s="1918"/>
      <c r="DK2" s="1918"/>
      <c r="DL2" s="1918"/>
      <c r="DM2" s="1918"/>
      <c r="DN2" s="1918"/>
      <c r="DO2" s="1918"/>
      <c r="DP2" s="1918"/>
      <c r="DQ2" s="1918"/>
      <c r="DR2" s="1918"/>
      <c r="DS2" s="1918"/>
      <c r="DT2" s="1918"/>
      <c r="DU2" s="1918"/>
      <c r="DV2" s="1918"/>
      <c r="DW2" s="1918"/>
      <c r="DX2" s="1918"/>
      <c r="DY2" s="1918"/>
      <c r="DZ2" s="1918"/>
      <c r="EA2" s="1918"/>
      <c r="EB2" s="1918"/>
      <c r="EC2" s="1918"/>
      <c r="ED2" s="1918"/>
      <c r="EE2" s="1918"/>
      <c r="EF2" s="1918"/>
      <c r="EG2" s="1918"/>
      <c r="EH2" s="1918"/>
      <c r="EI2" s="1918"/>
      <c r="EJ2" s="1918"/>
      <c r="EK2" s="1918"/>
      <c r="EL2" s="1918"/>
      <c r="EM2" s="1918"/>
      <c r="EN2" s="1918"/>
      <c r="EO2" s="1918"/>
      <c r="EP2" s="1918"/>
      <c r="EQ2" s="1918"/>
      <c r="ER2" s="1918"/>
      <c r="ES2" s="1918"/>
      <c r="ET2" s="1918"/>
      <c r="EU2" s="1918"/>
      <c r="EV2" s="1918"/>
      <c r="EW2" s="1918"/>
      <c r="EX2" s="1918"/>
      <c r="EY2" s="1918"/>
      <c r="EZ2" s="1918"/>
      <c r="FA2" s="1918"/>
      <c r="FB2" s="1918"/>
      <c r="FC2" s="1918"/>
      <c r="FD2" s="1918"/>
      <c r="FE2" s="1918"/>
      <c r="FF2" s="1918"/>
      <c r="FG2" s="1918"/>
      <c r="FH2" s="1918"/>
      <c r="FI2" s="1918"/>
      <c r="FJ2" s="1918"/>
      <c r="FK2" s="1918"/>
      <c r="FL2" s="1918"/>
      <c r="FM2" s="1918"/>
      <c r="FN2" s="1918"/>
      <c r="FO2" s="1918"/>
      <c r="FP2" s="1918"/>
      <c r="FQ2" s="1918"/>
      <c r="FR2" s="1918"/>
      <c r="FS2" s="1918"/>
      <c r="FT2" s="1918"/>
      <c r="FU2" s="1918"/>
      <c r="FV2" s="1918"/>
      <c r="FW2" s="1918"/>
      <c r="FX2" s="1918"/>
      <c r="FY2" s="1918"/>
      <c r="FZ2" s="1918"/>
      <c r="GA2" s="1918"/>
      <c r="GB2" s="1918"/>
      <c r="GC2" s="1918"/>
      <c r="GD2" s="1918"/>
      <c r="GE2" s="1918"/>
      <c r="GF2" s="1918"/>
    </row>
    <row r="3" spans="1:209" s="104" customFormat="1" ht="12" customHeight="1" thickBot="1">
      <c r="A3" s="32"/>
      <c r="B3" s="146"/>
      <c r="C3" s="146"/>
      <c r="D3" s="146"/>
      <c r="E3" s="839"/>
      <c r="F3" s="839"/>
      <c r="G3" s="32"/>
      <c r="H3" s="32"/>
      <c r="I3" s="32"/>
      <c r="J3" s="836"/>
      <c r="K3" s="836"/>
      <c r="L3" s="32"/>
      <c r="M3" s="32"/>
      <c r="N3" s="2583" t="s">
        <v>262</v>
      </c>
      <c r="O3" s="2583"/>
      <c r="P3" s="2583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</row>
    <row r="4" spans="1:209" s="1061" customFormat="1" ht="15.75" customHeight="1" thickTop="1">
      <c r="A4" s="2610" t="s">
        <v>263</v>
      </c>
      <c r="B4" s="2612" t="s">
        <v>384</v>
      </c>
      <c r="C4" s="2612"/>
      <c r="D4" s="2612"/>
      <c r="E4" s="2612"/>
      <c r="F4" s="2612"/>
      <c r="G4" s="2612" t="s">
        <v>250</v>
      </c>
      <c r="H4" s="2612"/>
      <c r="I4" s="2612"/>
      <c r="J4" s="2612"/>
      <c r="K4" s="2612"/>
      <c r="L4" s="2612" t="s">
        <v>251</v>
      </c>
      <c r="M4" s="2612"/>
      <c r="N4" s="2612"/>
      <c r="O4" s="2612"/>
      <c r="P4" s="2613"/>
      <c r="Q4" s="1228"/>
      <c r="R4" s="1228"/>
      <c r="S4" s="1228"/>
      <c r="T4" s="1228"/>
      <c r="U4" s="1228"/>
      <c r="V4" s="1228"/>
      <c r="W4" s="1228"/>
      <c r="X4" s="1228"/>
      <c r="Y4" s="1228"/>
      <c r="Z4" s="1228"/>
      <c r="AA4" s="1228"/>
      <c r="AB4" s="1228"/>
      <c r="AC4" s="1228"/>
      <c r="AD4" s="1228"/>
      <c r="AE4" s="1228"/>
      <c r="AF4" s="1228"/>
      <c r="AG4" s="1228"/>
      <c r="AH4" s="1228"/>
      <c r="AI4" s="1228"/>
      <c r="AJ4" s="1228"/>
      <c r="AK4" s="1228"/>
      <c r="AL4" s="1228"/>
      <c r="AM4" s="1228"/>
      <c r="AN4" s="1228"/>
      <c r="AO4" s="1228"/>
      <c r="AP4" s="1228"/>
      <c r="AQ4" s="1228"/>
      <c r="AR4" s="1228"/>
      <c r="AS4" s="1228"/>
      <c r="AT4" s="1228"/>
      <c r="AU4" s="1228"/>
      <c r="AV4" s="1228"/>
      <c r="AW4" s="1228"/>
      <c r="AX4" s="1228"/>
      <c r="AY4" s="1228"/>
      <c r="AZ4" s="1228"/>
      <c r="BA4" s="1228"/>
      <c r="BB4" s="1228"/>
      <c r="BC4" s="1228"/>
      <c r="BD4" s="1228"/>
      <c r="BE4" s="1228"/>
      <c r="BF4" s="1228"/>
      <c r="BG4" s="1228"/>
      <c r="BH4" s="1228"/>
      <c r="BI4" s="1228"/>
      <c r="BJ4" s="1228"/>
      <c r="BK4" s="1228"/>
      <c r="BL4" s="1228"/>
      <c r="BM4" s="1228"/>
      <c r="BN4" s="1228"/>
      <c r="BO4" s="1228"/>
      <c r="BP4" s="1228"/>
      <c r="BQ4" s="1228"/>
      <c r="BR4" s="1228"/>
      <c r="BS4" s="1228"/>
      <c r="BT4" s="1228"/>
      <c r="BU4" s="1228"/>
      <c r="BV4" s="1228"/>
      <c r="BW4" s="1228"/>
      <c r="BX4" s="1228"/>
      <c r="BY4" s="1228"/>
      <c r="BZ4" s="1228"/>
      <c r="CA4" s="1228"/>
      <c r="CB4" s="1228"/>
      <c r="CC4" s="1228"/>
      <c r="CD4" s="1228"/>
      <c r="CE4" s="1228"/>
      <c r="CF4" s="1228"/>
      <c r="CG4" s="1228"/>
      <c r="CH4" s="1228"/>
      <c r="CI4" s="1228"/>
      <c r="CJ4" s="1228"/>
      <c r="CK4" s="1228"/>
      <c r="CL4" s="1228"/>
      <c r="CM4" s="1228"/>
      <c r="CN4" s="1228"/>
      <c r="CO4" s="1228"/>
      <c r="CP4" s="1228"/>
      <c r="CQ4" s="1228"/>
      <c r="CR4" s="1228"/>
      <c r="CS4" s="1228"/>
      <c r="CT4" s="1228"/>
      <c r="CU4" s="1228"/>
      <c r="CV4" s="1228"/>
      <c r="CW4" s="1228"/>
      <c r="CX4" s="1228"/>
      <c r="CY4" s="1228"/>
      <c r="CZ4" s="1228"/>
      <c r="DA4" s="1228"/>
      <c r="DB4" s="1228"/>
      <c r="DC4" s="1228"/>
      <c r="DD4" s="1228"/>
      <c r="DE4" s="1228"/>
      <c r="DF4" s="1228"/>
      <c r="DG4" s="1228"/>
      <c r="DH4" s="1228"/>
      <c r="DI4" s="1228"/>
      <c r="DJ4" s="1228"/>
      <c r="DK4" s="1228"/>
      <c r="DL4" s="1228"/>
      <c r="DM4" s="1228"/>
      <c r="DN4" s="1228"/>
      <c r="DO4" s="1228"/>
      <c r="DP4" s="1228"/>
      <c r="DQ4" s="1228"/>
      <c r="DR4" s="1228"/>
      <c r="DS4" s="1228"/>
      <c r="DT4" s="1228"/>
      <c r="DU4" s="1228"/>
      <c r="DV4" s="1228"/>
      <c r="DW4" s="1228"/>
      <c r="DX4" s="1228"/>
      <c r="DY4" s="1228"/>
      <c r="DZ4" s="1228"/>
      <c r="EA4" s="1228"/>
      <c r="EB4" s="1228"/>
      <c r="EC4" s="1228"/>
      <c r="ED4" s="1228"/>
      <c r="EE4" s="1228"/>
      <c r="EF4" s="1228"/>
      <c r="EG4" s="1228"/>
      <c r="EH4" s="1228"/>
      <c r="EI4" s="1228"/>
      <c r="EJ4" s="1228"/>
      <c r="EK4" s="1228"/>
      <c r="EL4" s="1228"/>
      <c r="EM4" s="1228"/>
      <c r="EN4" s="1228"/>
      <c r="EO4" s="1228"/>
      <c r="EP4" s="1228"/>
      <c r="EQ4" s="1228"/>
      <c r="ER4" s="1228"/>
      <c r="ES4" s="1228"/>
      <c r="ET4" s="1228"/>
      <c r="EU4" s="1228"/>
      <c r="EV4" s="1228"/>
      <c r="EW4" s="1228"/>
      <c r="EX4" s="1228"/>
      <c r="EY4" s="1228"/>
      <c r="EZ4" s="1228"/>
      <c r="FA4" s="1228"/>
      <c r="FB4" s="1228"/>
      <c r="FC4" s="1228"/>
      <c r="FD4" s="1228"/>
      <c r="FE4" s="1228"/>
      <c r="FF4" s="1228"/>
      <c r="FG4" s="1228"/>
      <c r="FH4" s="1228"/>
      <c r="FI4" s="1228"/>
      <c r="FJ4" s="1228"/>
      <c r="FK4" s="1228"/>
      <c r="FL4" s="1228"/>
      <c r="FM4" s="1228"/>
      <c r="FN4" s="1228"/>
      <c r="FO4" s="1228"/>
      <c r="FP4" s="1228"/>
      <c r="FQ4" s="1228"/>
      <c r="FR4" s="1228"/>
      <c r="FS4" s="1228"/>
      <c r="FT4" s="1228"/>
      <c r="FU4" s="1228"/>
      <c r="FV4" s="1228"/>
      <c r="FW4" s="1228"/>
      <c r="FX4" s="1228"/>
      <c r="FY4" s="1228"/>
      <c r="FZ4" s="1228"/>
      <c r="GA4" s="1228"/>
      <c r="GB4" s="1228"/>
      <c r="GC4" s="1228"/>
      <c r="GD4" s="1228"/>
      <c r="GE4" s="1228"/>
      <c r="GF4" s="1228"/>
      <c r="GG4" s="1228"/>
      <c r="GH4" s="1228"/>
      <c r="GI4" s="1228"/>
      <c r="GJ4" s="1228"/>
      <c r="GK4" s="1228"/>
      <c r="GL4" s="1228"/>
      <c r="GM4" s="1228"/>
      <c r="GN4" s="1228"/>
      <c r="GO4" s="1228"/>
      <c r="GP4" s="1228"/>
      <c r="GQ4" s="1228"/>
      <c r="GR4" s="1228"/>
      <c r="GS4" s="1228"/>
      <c r="GT4" s="1228"/>
      <c r="GU4" s="1228"/>
      <c r="GV4" s="1228"/>
      <c r="GW4" s="1228"/>
      <c r="GX4" s="1228"/>
      <c r="GY4" s="1228"/>
      <c r="GZ4" s="1228"/>
      <c r="HA4" s="1228"/>
    </row>
    <row r="5" spans="1:209" s="1061" customFormat="1" ht="15" customHeight="1">
      <c r="A5" s="2611"/>
      <c r="B5" s="1060" t="s">
        <v>87</v>
      </c>
      <c r="C5" s="1060" t="s">
        <v>90</v>
      </c>
      <c r="D5" s="1060" t="s">
        <v>91</v>
      </c>
      <c r="E5" s="2342" t="s">
        <v>88</v>
      </c>
      <c r="F5" s="2342" t="s">
        <v>89</v>
      </c>
      <c r="G5" s="1060" t="s">
        <v>87</v>
      </c>
      <c r="H5" s="1060" t="s">
        <v>90</v>
      </c>
      <c r="I5" s="1060" t="s">
        <v>91</v>
      </c>
      <c r="J5" s="2342" t="s">
        <v>88</v>
      </c>
      <c r="K5" s="2342" t="s">
        <v>89</v>
      </c>
      <c r="L5" s="1060" t="s">
        <v>87</v>
      </c>
      <c r="M5" s="1060" t="s">
        <v>90</v>
      </c>
      <c r="N5" s="1060" t="s">
        <v>91</v>
      </c>
      <c r="O5" s="2342" t="s">
        <v>88</v>
      </c>
      <c r="P5" s="2345" t="s">
        <v>89</v>
      </c>
      <c r="Q5" s="1229"/>
      <c r="R5" s="1229"/>
      <c r="S5" s="1229"/>
      <c r="T5" s="1229"/>
      <c r="U5" s="1229"/>
      <c r="V5" s="1229"/>
      <c r="W5" s="1229"/>
      <c r="X5" s="1229"/>
      <c r="Y5" s="1229"/>
      <c r="Z5" s="1229"/>
      <c r="AA5" s="1229"/>
      <c r="AB5" s="1229"/>
      <c r="AC5" s="1229"/>
      <c r="AD5" s="1229"/>
      <c r="AE5" s="1229"/>
      <c r="AF5" s="1229"/>
      <c r="AG5" s="1229"/>
      <c r="AH5" s="1228"/>
      <c r="AI5" s="1228"/>
      <c r="AJ5" s="1228"/>
      <c r="AK5" s="1228"/>
      <c r="AL5" s="1228"/>
      <c r="AM5" s="1228"/>
      <c r="AN5" s="1228"/>
      <c r="AO5" s="1228"/>
      <c r="AP5" s="1228"/>
      <c r="AQ5" s="1228"/>
      <c r="AR5" s="1228"/>
      <c r="AS5" s="1228"/>
      <c r="AT5" s="1228"/>
      <c r="AU5" s="1228"/>
      <c r="AV5" s="1228"/>
      <c r="AW5" s="1228"/>
      <c r="AX5" s="1228"/>
      <c r="AY5" s="1228"/>
      <c r="AZ5" s="1228"/>
      <c r="BA5" s="1228"/>
      <c r="BB5" s="1228"/>
      <c r="BC5" s="1228"/>
      <c r="BD5" s="1228"/>
      <c r="BE5" s="1228"/>
      <c r="BF5" s="1228"/>
      <c r="BG5" s="1228"/>
      <c r="BH5" s="1228"/>
      <c r="BI5" s="1228"/>
      <c r="BJ5" s="1228"/>
      <c r="BK5" s="1228"/>
      <c r="BL5" s="1228"/>
      <c r="BM5" s="1228"/>
      <c r="BN5" s="1228"/>
      <c r="BO5" s="1228"/>
      <c r="BP5" s="1228"/>
      <c r="BQ5" s="1228"/>
      <c r="BR5" s="1228"/>
      <c r="BS5" s="1228"/>
      <c r="BT5" s="1228"/>
      <c r="BU5" s="1228"/>
      <c r="BV5" s="1228"/>
      <c r="BW5" s="1228"/>
      <c r="BX5" s="1228"/>
      <c r="BY5" s="1228"/>
      <c r="BZ5" s="1228"/>
      <c r="CA5" s="1228"/>
      <c r="CB5" s="1228"/>
      <c r="CC5" s="1228"/>
      <c r="CD5" s="1228"/>
      <c r="CE5" s="1228"/>
      <c r="CF5" s="1228"/>
      <c r="CG5" s="1228"/>
      <c r="CH5" s="1228"/>
      <c r="CI5" s="1228"/>
      <c r="CJ5" s="1228"/>
      <c r="CK5" s="1228"/>
      <c r="CL5" s="1228"/>
      <c r="CM5" s="1228"/>
      <c r="CN5" s="1228"/>
      <c r="CO5" s="1228"/>
      <c r="CP5" s="1228"/>
      <c r="CQ5" s="1228"/>
      <c r="CR5" s="1228"/>
      <c r="CS5" s="1228"/>
      <c r="CT5" s="1228"/>
      <c r="CU5" s="1228"/>
      <c r="CV5" s="1228"/>
      <c r="CW5" s="1228"/>
      <c r="CX5" s="1228"/>
      <c r="CY5" s="1228"/>
      <c r="CZ5" s="1228"/>
      <c r="DA5" s="1228"/>
      <c r="DB5" s="1228"/>
      <c r="DC5" s="1228"/>
      <c r="DD5" s="1228"/>
      <c r="DE5" s="1228"/>
      <c r="DF5" s="1228"/>
      <c r="DG5" s="1228"/>
      <c r="DH5" s="1228"/>
      <c r="DI5" s="1228"/>
      <c r="DJ5" s="1228"/>
      <c r="DK5" s="1228"/>
      <c r="DL5" s="1228"/>
      <c r="DM5" s="1228"/>
      <c r="DN5" s="1228"/>
      <c r="DO5" s="1228"/>
      <c r="DP5" s="1228"/>
      <c r="DQ5" s="1228"/>
      <c r="DR5" s="1228"/>
      <c r="DS5" s="1228"/>
      <c r="DT5" s="1228"/>
      <c r="DU5" s="1228"/>
      <c r="DV5" s="1228"/>
      <c r="DW5" s="1228"/>
      <c r="DX5" s="1228"/>
      <c r="DY5" s="1228"/>
      <c r="DZ5" s="1228"/>
      <c r="EA5" s="1228"/>
      <c r="EB5" s="1228"/>
      <c r="EC5" s="1228"/>
      <c r="ED5" s="1228"/>
      <c r="EE5" s="1228"/>
      <c r="EF5" s="1228"/>
      <c r="EG5" s="1228"/>
      <c r="EH5" s="1228"/>
      <c r="EI5" s="1228"/>
      <c r="EJ5" s="1228"/>
      <c r="EK5" s="1228"/>
      <c r="EL5" s="1228"/>
      <c r="EM5" s="1228"/>
      <c r="EN5" s="1228"/>
      <c r="EO5" s="1228"/>
      <c r="EP5" s="1228"/>
      <c r="EQ5" s="1228"/>
      <c r="ER5" s="1228"/>
      <c r="ES5" s="1228"/>
      <c r="ET5" s="1228"/>
      <c r="EU5" s="1228"/>
      <c r="EV5" s="1228"/>
      <c r="EW5" s="1228"/>
      <c r="EX5" s="1228"/>
      <c r="EY5" s="1228"/>
      <c r="EZ5" s="1228"/>
      <c r="FA5" s="1228"/>
      <c r="FB5" s="1228"/>
      <c r="FC5" s="1228"/>
      <c r="FD5" s="1228"/>
      <c r="FE5" s="1228"/>
      <c r="FF5" s="1228"/>
      <c r="FG5" s="1228"/>
      <c r="FH5" s="1228"/>
      <c r="FI5" s="1228"/>
      <c r="FJ5" s="1228"/>
      <c r="FK5" s="1228"/>
      <c r="FL5" s="1228"/>
      <c r="FM5" s="1228"/>
      <c r="FN5" s="1228"/>
      <c r="FO5" s="1228"/>
      <c r="FP5" s="1228"/>
      <c r="FQ5" s="1228"/>
      <c r="FR5" s="1228"/>
      <c r="FS5" s="1228"/>
      <c r="FT5" s="1228"/>
      <c r="FU5" s="1228"/>
      <c r="FV5" s="1228"/>
      <c r="FW5" s="1228"/>
      <c r="FX5" s="1228"/>
      <c r="FY5" s="1228"/>
      <c r="FZ5" s="1228"/>
      <c r="GA5" s="1228"/>
      <c r="GB5" s="1228"/>
      <c r="GC5" s="1228"/>
      <c r="GD5" s="1228"/>
      <c r="GE5" s="1228"/>
      <c r="GF5" s="1228"/>
    </row>
    <row r="6" spans="1:209" s="1061" customFormat="1" ht="30" customHeight="1">
      <c r="A6" s="2611"/>
      <c r="B6" s="1876" t="s">
        <v>669</v>
      </c>
      <c r="C6" s="1876" t="s">
        <v>725</v>
      </c>
      <c r="D6" s="1876" t="s">
        <v>737</v>
      </c>
      <c r="E6" s="2342"/>
      <c r="F6" s="2342"/>
      <c r="G6" s="1876" t="str">
        <f>B6</f>
        <v xml:space="preserve">cf=j= @)&amp;#÷&amp;$
-;fpg–c;f/_                </v>
      </c>
      <c r="H6" s="1876" t="str">
        <f t="shared" ref="H6:I6" si="0">C6</f>
        <v xml:space="preserve">cf=j= @)&amp;$÷&amp;%
-;fpg–c;f/_                </v>
      </c>
      <c r="I6" s="1876" t="str">
        <f t="shared" si="0"/>
        <v xml:space="preserve">cf=j= @)&amp;%÷&amp;^
-;fpg–c;f/_                </v>
      </c>
      <c r="J6" s="2342"/>
      <c r="K6" s="2342"/>
      <c r="L6" s="1876" t="str">
        <f>B6</f>
        <v xml:space="preserve">cf=j= @)&amp;#÷&amp;$
-;fpg–c;f/_                </v>
      </c>
      <c r="M6" s="1876" t="str">
        <f t="shared" ref="M6:N6" si="1">C6</f>
        <v xml:space="preserve">cf=j= @)&amp;$÷&amp;%
-;fpg–c;f/_                </v>
      </c>
      <c r="N6" s="1876" t="str">
        <f t="shared" si="1"/>
        <v xml:space="preserve">cf=j= @)&amp;%÷&amp;^
-;fpg–c;f/_                </v>
      </c>
      <c r="O6" s="2342"/>
      <c r="P6" s="2345"/>
      <c r="Q6" s="1229"/>
      <c r="R6" s="1229"/>
      <c r="S6" s="1229"/>
      <c r="T6" s="1229"/>
      <c r="U6" s="1229"/>
      <c r="V6" s="1229"/>
      <c r="W6" s="1229"/>
      <c r="X6" s="1229"/>
      <c r="Y6" s="1229"/>
      <c r="Z6" s="1229"/>
      <c r="AA6" s="1229"/>
      <c r="AB6" s="1229"/>
      <c r="AC6" s="1229"/>
      <c r="AD6" s="1229"/>
      <c r="AE6" s="1229"/>
      <c r="AF6" s="1229"/>
      <c r="AG6" s="1229"/>
      <c r="AH6" s="1228"/>
      <c r="AI6" s="1228"/>
      <c r="AJ6" s="1228"/>
      <c r="AK6" s="1228"/>
      <c r="AL6" s="1228"/>
      <c r="AM6" s="1228"/>
      <c r="AN6" s="1228"/>
      <c r="AO6" s="1228"/>
      <c r="AP6" s="1228"/>
      <c r="AQ6" s="1228"/>
      <c r="AR6" s="1228"/>
      <c r="AS6" s="1228"/>
      <c r="AT6" s="1228"/>
      <c r="AU6" s="1228"/>
      <c r="AV6" s="1228"/>
      <c r="AW6" s="1228"/>
      <c r="AX6" s="1228"/>
      <c r="AY6" s="1228"/>
      <c r="AZ6" s="1228"/>
      <c r="BA6" s="1228"/>
      <c r="BB6" s="1228"/>
      <c r="BC6" s="1228"/>
      <c r="BD6" s="1228"/>
      <c r="BE6" s="1228"/>
      <c r="BF6" s="1228"/>
      <c r="BG6" s="1228"/>
      <c r="BH6" s="1228"/>
      <c r="BI6" s="1228"/>
      <c r="BJ6" s="1228"/>
      <c r="BK6" s="1228"/>
      <c r="BL6" s="1228"/>
      <c r="BM6" s="1228"/>
      <c r="BN6" s="1228"/>
      <c r="BO6" s="1228"/>
      <c r="BP6" s="1228"/>
      <c r="BQ6" s="1228"/>
      <c r="BR6" s="1228"/>
      <c r="BS6" s="1228"/>
      <c r="BT6" s="1228"/>
      <c r="BU6" s="1228"/>
      <c r="BV6" s="1228"/>
      <c r="BW6" s="1228"/>
      <c r="BX6" s="1228"/>
      <c r="BY6" s="1228"/>
      <c r="BZ6" s="1228"/>
      <c r="CA6" s="1228"/>
      <c r="CB6" s="1228"/>
      <c r="CC6" s="1228"/>
      <c r="CD6" s="1228"/>
      <c r="CE6" s="1228"/>
      <c r="CF6" s="1228"/>
      <c r="CG6" s="1228"/>
      <c r="CH6" s="1228"/>
      <c r="CI6" s="1228"/>
      <c r="CJ6" s="1228"/>
      <c r="CK6" s="1228"/>
      <c r="CL6" s="1228"/>
      <c r="CM6" s="1228"/>
      <c r="CN6" s="1228"/>
      <c r="CO6" s="1228"/>
      <c r="CP6" s="1228"/>
      <c r="CQ6" s="1228"/>
      <c r="CR6" s="1228"/>
      <c r="CS6" s="1228"/>
      <c r="CT6" s="1228"/>
      <c r="CU6" s="1228"/>
      <c r="CV6" s="1228"/>
      <c r="CW6" s="1228"/>
      <c r="CX6" s="1228"/>
      <c r="CY6" s="1228"/>
      <c r="CZ6" s="1228"/>
      <c r="DA6" s="1228"/>
      <c r="DB6" s="1228"/>
      <c r="DC6" s="1228"/>
      <c r="DD6" s="1228"/>
      <c r="DE6" s="1228"/>
      <c r="DF6" s="1228"/>
      <c r="DG6" s="1228"/>
      <c r="DH6" s="1228"/>
      <c r="DI6" s="1228"/>
      <c r="DJ6" s="1228"/>
      <c r="DK6" s="1228"/>
      <c r="DL6" s="1228"/>
      <c r="DM6" s="1228"/>
      <c r="DN6" s="1228"/>
      <c r="DO6" s="1228"/>
      <c r="DP6" s="1228"/>
      <c r="DQ6" s="1228"/>
      <c r="DR6" s="1228"/>
      <c r="DS6" s="1228"/>
      <c r="DT6" s="1228"/>
      <c r="DU6" s="1228"/>
      <c r="DV6" s="1228"/>
      <c r="DW6" s="1228"/>
      <c r="DX6" s="1228"/>
      <c r="DY6" s="1228"/>
      <c r="DZ6" s="1228"/>
      <c r="EA6" s="1228"/>
      <c r="EB6" s="1228"/>
      <c r="EC6" s="1228"/>
      <c r="ED6" s="1228"/>
      <c r="EE6" s="1228"/>
      <c r="EF6" s="1228"/>
      <c r="EG6" s="1228"/>
      <c r="EH6" s="1228"/>
      <c r="EI6" s="1228"/>
      <c r="EJ6" s="1228"/>
      <c r="EK6" s="1228"/>
      <c r="EL6" s="1228"/>
      <c r="EM6" s="1228"/>
      <c r="EN6" s="1228"/>
      <c r="EO6" s="1228"/>
      <c r="EP6" s="1228"/>
      <c r="EQ6" s="1228"/>
      <c r="ER6" s="1228"/>
      <c r="ES6" s="1228"/>
      <c r="ET6" s="1228"/>
      <c r="EU6" s="1228"/>
      <c r="EV6" s="1228"/>
      <c r="EW6" s="1228"/>
      <c r="EX6" s="1228"/>
      <c r="EY6" s="1228"/>
      <c r="EZ6" s="1228"/>
      <c r="FA6" s="1228"/>
      <c r="FB6" s="1228"/>
      <c r="FC6" s="1228"/>
      <c r="FD6" s="1228"/>
      <c r="FE6" s="1228"/>
      <c r="FF6" s="1228"/>
      <c r="FG6" s="1228"/>
      <c r="FH6" s="1228"/>
      <c r="FI6" s="1228"/>
      <c r="FJ6" s="1228"/>
      <c r="FK6" s="1228"/>
      <c r="FL6" s="1228"/>
      <c r="FM6" s="1228"/>
      <c r="FN6" s="1228"/>
      <c r="FO6" s="1228"/>
      <c r="FP6" s="1228"/>
      <c r="FQ6" s="1228"/>
      <c r="FR6" s="1228"/>
      <c r="FS6" s="1228"/>
      <c r="FT6" s="1228"/>
      <c r="FU6" s="1228"/>
      <c r="FV6" s="1228"/>
      <c r="FW6" s="1228"/>
      <c r="FX6" s="1228"/>
      <c r="FY6" s="1228"/>
      <c r="FZ6" s="1228"/>
      <c r="GA6" s="1228"/>
      <c r="GB6" s="1228"/>
      <c r="GC6" s="1228"/>
      <c r="GD6" s="1228"/>
      <c r="GE6" s="1228"/>
      <c r="GF6" s="1228"/>
    </row>
    <row r="7" spans="1:209" ht="13.5" customHeight="1">
      <c r="A7" s="128" t="s">
        <v>265</v>
      </c>
      <c r="B7" s="1479">
        <v>664216.5</v>
      </c>
      <c r="C7" s="1479">
        <v>681507.5</v>
      </c>
      <c r="D7" s="1474">
        <v>710159.8</v>
      </c>
      <c r="E7" s="1313">
        <v>2.6032174750250858</v>
      </c>
      <c r="F7" s="744">
        <v>4.2042530713161694</v>
      </c>
      <c r="G7" s="1450">
        <v>354942.8</v>
      </c>
      <c r="H7" s="1450">
        <v>358914.5</v>
      </c>
      <c r="I7" s="1450">
        <v>453903.5</v>
      </c>
      <c r="J7" s="1313">
        <v>1.1189690282490621</v>
      </c>
      <c r="K7" s="744">
        <v>26.465634573136498</v>
      </c>
      <c r="L7" s="1450">
        <v>282233</v>
      </c>
      <c r="M7" s="1450">
        <v>285372</v>
      </c>
      <c r="N7" s="1450">
        <v>281795</v>
      </c>
      <c r="O7" s="744">
        <v>1.1122016206467706</v>
      </c>
      <c r="P7" s="1451">
        <v>-1.2534516350588003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</row>
    <row r="8" spans="1:209" s="39" customFormat="1" ht="13.5" customHeight="1">
      <c r="A8" s="947" t="s">
        <v>3</v>
      </c>
      <c r="B8" s="1452">
        <v>240425</v>
      </c>
      <c r="C8" s="1452">
        <v>236821</v>
      </c>
      <c r="D8" s="1452">
        <v>248663</v>
      </c>
      <c r="E8" s="594">
        <v>-1.4990121659561195</v>
      </c>
      <c r="F8" s="1445">
        <v>5.0004011468577536</v>
      </c>
      <c r="G8" s="1452">
        <v>180775</v>
      </c>
      <c r="H8" s="1453">
        <v>178065</v>
      </c>
      <c r="I8" s="1453">
        <v>191925</v>
      </c>
      <c r="J8" s="594">
        <v>-1.4991010925183239</v>
      </c>
      <c r="K8" s="1445">
        <v>7.7836745008845094</v>
      </c>
      <c r="L8" s="1454">
        <v>108996</v>
      </c>
      <c r="M8" s="1454">
        <v>107362</v>
      </c>
      <c r="N8" s="1454">
        <v>105360</v>
      </c>
      <c r="O8" s="1445">
        <v>-1.4991375830305698</v>
      </c>
      <c r="P8" s="1434">
        <v>-1.864719360667648</v>
      </c>
      <c r="Q8" s="948"/>
      <c r="R8" s="948"/>
      <c r="S8" s="948"/>
      <c r="T8" s="948"/>
      <c r="U8" s="948"/>
      <c r="V8" s="948"/>
      <c r="W8" s="948"/>
      <c r="X8" s="948"/>
      <c r="Y8" s="948"/>
      <c r="Z8" s="948"/>
      <c r="AA8" s="948"/>
      <c r="AB8" s="948"/>
      <c r="AC8" s="948"/>
      <c r="AD8" s="948"/>
      <c r="AE8" s="948"/>
      <c r="AF8" s="948"/>
      <c r="AG8" s="948"/>
      <c r="AH8" s="948"/>
      <c r="AI8" s="948"/>
      <c r="AJ8" s="948"/>
      <c r="AK8" s="948"/>
      <c r="AL8" s="948"/>
      <c r="AM8" s="948"/>
      <c r="AN8" s="948"/>
      <c r="AO8" s="948"/>
      <c r="AP8" s="948"/>
      <c r="AQ8" s="948"/>
      <c r="AR8" s="948"/>
      <c r="AS8" s="948"/>
      <c r="AT8" s="948"/>
      <c r="AU8" s="948"/>
      <c r="AV8" s="948"/>
      <c r="AW8" s="948"/>
      <c r="AX8" s="948"/>
      <c r="AY8" s="948"/>
      <c r="AZ8" s="948"/>
      <c r="BA8" s="948"/>
      <c r="BB8" s="948"/>
      <c r="BC8" s="948"/>
      <c r="BD8" s="948"/>
      <c r="BE8" s="948"/>
      <c r="BF8" s="948"/>
      <c r="BG8" s="948"/>
      <c r="BH8" s="948"/>
      <c r="BI8" s="948"/>
      <c r="BJ8" s="948"/>
      <c r="BK8" s="948"/>
      <c r="BL8" s="948"/>
      <c r="BM8" s="948"/>
      <c r="BN8" s="948"/>
      <c r="BO8" s="948"/>
      <c r="BP8" s="948"/>
      <c r="BQ8" s="948"/>
      <c r="BR8" s="948"/>
      <c r="BS8" s="948"/>
      <c r="BT8" s="948"/>
      <c r="BU8" s="948"/>
      <c r="BV8" s="948"/>
      <c r="BW8" s="948"/>
      <c r="BX8" s="948"/>
      <c r="BY8" s="948"/>
      <c r="BZ8" s="948"/>
      <c r="CA8" s="948"/>
      <c r="CB8" s="948"/>
      <c r="CC8" s="948"/>
      <c r="CD8" s="948"/>
      <c r="CE8" s="948"/>
      <c r="CF8" s="948"/>
      <c r="CG8" s="948"/>
      <c r="CH8" s="948"/>
      <c r="CI8" s="948"/>
      <c r="CJ8" s="948"/>
      <c r="CK8" s="948"/>
      <c r="CL8" s="948"/>
      <c r="CM8" s="948"/>
      <c r="CN8" s="948"/>
      <c r="CO8" s="948"/>
      <c r="CP8" s="948"/>
      <c r="CQ8" s="948"/>
      <c r="CR8" s="948"/>
      <c r="CS8" s="948"/>
      <c r="CT8" s="948"/>
      <c r="CU8" s="948"/>
      <c r="CV8" s="948"/>
      <c r="CW8" s="948"/>
      <c r="CX8" s="948"/>
      <c r="CY8" s="948"/>
      <c r="CZ8" s="948"/>
      <c r="DA8" s="948"/>
      <c r="DB8" s="948"/>
      <c r="DC8" s="948"/>
      <c r="DD8" s="948"/>
      <c r="DE8" s="948"/>
      <c r="DF8" s="948"/>
      <c r="DG8" s="948"/>
      <c r="DH8" s="948"/>
      <c r="DI8" s="948"/>
      <c r="DJ8" s="948"/>
      <c r="DK8" s="948"/>
      <c r="DL8" s="948"/>
      <c r="DM8" s="948"/>
      <c r="DN8" s="948"/>
      <c r="DO8" s="948"/>
      <c r="DP8" s="948"/>
      <c r="DQ8" s="948"/>
      <c r="DR8" s="948"/>
      <c r="DS8" s="948"/>
      <c r="DT8" s="948"/>
      <c r="DU8" s="948"/>
      <c r="DV8" s="948"/>
      <c r="DW8" s="948"/>
      <c r="DX8" s="948"/>
      <c r="DY8" s="948"/>
      <c r="DZ8" s="948"/>
      <c r="EA8" s="948"/>
      <c r="EB8" s="948"/>
      <c r="EC8" s="948"/>
      <c r="ED8" s="948"/>
      <c r="EE8" s="948"/>
      <c r="EF8" s="948"/>
      <c r="EG8" s="948"/>
      <c r="EH8" s="948"/>
      <c r="EI8" s="948"/>
      <c r="EJ8" s="948"/>
      <c r="EK8" s="948"/>
      <c r="EL8" s="948"/>
      <c r="EM8" s="948"/>
      <c r="EN8" s="948"/>
      <c r="EO8" s="948"/>
      <c r="EP8" s="948"/>
      <c r="EQ8" s="948"/>
      <c r="ER8" s="948"/>
      <c r="ES8" s="948"/>
      <c r="ET8" s="948"/>
      <c r="EU8" s="948"/>
      <c r="EV8" s="948"/>
      <c r="EW8" s="948"/>
      <c r="EX8" s="948"/>
      <c r="EY8" s="948"/>
      <c r="EZ8" s="948"/>
      <c r="FA8" s="948"/>
      <c r="FB8" s="948"/>
      <c r="FC8" s="948"/>
      <c r="FD8" s="948"/>
      <c r="FE8" s="948"/>
      <c r="FF8" s="948"/>
      <c r="FG8" s="948"/>
      <c r="FH8" s="948"/>
      <c r="FI8" s="948"/>
      <c r="FJ8" s="948"/>
      <c r="FK8" s="948"/>
      <c r="FL8" s="948"/>
      <c r="FM8" s="948"/>
      <c r="FN8" s="948"/>
      <c r="FO8" s="948"/>
      <c r="FP8" s="948"/>
      <c r="FQ8" s="948"/>
      <c r="FR8" s="948"/>
      <c r="FS8" s="948"/>
      <c r="FT8" s="948"/>
      <c r="FU8" s="948"/>
      <c r="FV8" s="948"/>
      <c r="FW8" s="948"/>
      <c r="FX8" s="948"/>
      <c r="FY8" s="948"/>
      <c r="FZ8" s="948"/>
      <c r="GA8" s="948"/>
      <c r="GB8" s="948"/>
      <c r="GC8" s="948"/>
      <c r="GD8" s="948"/>
      <c r="GE8" s="948"/>
      <c r="GF8" s="948"/>
    </row>
    <row r="9" spans="1:209" ht="13.5" customHeight="1">
      <c r="A9" s="129" t="s">
        <v>4</v>
      </c>
      <c r="B9" s="1452">
        <v>84661</v>
      </c>
      <c r="C9" s="1452">
        <v>84671</v>
      </c>
      <c r="D9" s="1452">
        <v>87870.9</v>
      </c>
      <c r="E9" s="594">
        <v>1.1811814176539374E-2</v>
      </c>
      <c r="F9" s="1445">
        <v>3.7792160243766983</v>
      </c>
      <c r="G9" s="1452">
        <v>19262</v>
      </c>
      <c r="H9" s="1453">
        <v>25450</v>
      </c>
      <c r="I9" s="1453">
        <v>15795</v>
      </c>
      <c r="J9" s="594">
        <v>32.125428304433598</v>
      </c>
      <c r="K9" s="1445">
        <v>-37.937131630648331</v>
      </c>
      <c r="L9" s="1454">
        <v>89790</v>
      </c>
      <c r="M9" s="1454">
        <v>89700</v>
      </c>
      <c r="N9" s="1454">
        <v>89423</v>
      </c>
      <c r="O9" s="1445">
        <v>-0.10023387905111927</v>
      </c>
      <c r="P9" s="1434">
        <v>-0.30880713489409145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</row>
    <row r="10" spans="1:209" ht="13.5" customHeight="1">
      <c r="A10" s="16" t="s">
        <v>5</v>
      </c>
      <c r="B10" s="1452">
        <v>78829</v>
      </c>
      <c r="C10" s="1452">
        <v>91835</v>
      </c>
      <c r="D10" s="1452">
        <v>85540</v>
      </c>
      <c r="E10" s="594">
        <v>16.499004173590937</v>
      </c>
      <c r="F10" s="682">
        <v>-6.8546850329395115</v>
      </c>
      <c r="G10" s="1452">
        <v>78000</v>
      </c>
      <c r="H10" s="1453">
        <v>80600</v>
      </c>
      <c r="I10" s="1453">
        <v>67600</v>
      </c>
      <c r="J10" s="594">
        <v>3.3333333333333335</v>
      </c>
      <c r="K10" s="682">
        <v>-16.129032258064516</v>
      </c>
      <c r="L10" s="1454">
        <v>21060</v>
      </c>
      <c r="M10" s="1454">
        <v>23225</v>
      </c>
      <c r="N10" s="1454">
        <v>21450</v>
      </c>
      <c r="O10" s="1445">
        <v>10.280151946818613</v>
      </c>
      <c r="P10" s="1434">
        <v>-7.6426264800861139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</row>
    <row r="11" spans="1:209" ht="13.5" customHeight="1">
      <c r="A11" s="129" t="s">
        <v>6</v>
      </c>
      <c r="B11" s="1452">
        <v>105</v>
      </c>
      <c r="C11" s="1452">
        <v>110</v>
      </c>
      <c r="D11" s="1452">
        <v>0</v>
      </c>
      <c r="E11" s="594">
        <v>4.7619047619047619</v>
      </c>
      <c r="F11" s="682">
        <v>-100</v>
      </c>
      <c r="G11" s="1452">
        <v>80</v>
      </c>
      <c r="H11" s="1453">
        <v>80</v>
      </c>
      <c r="I11" s="1453">
        <v>75</v>
      </c>
      <c r="J11" s="594">
        <v>0</v>
      </c>
      <c r="K11" s="1445">
        <v>-6.25</v>
      </c>
      <c r="L11" s="1454">
        <v>1490</v>
      </c>
      <c r="M11" s="1454">
        <v>1490</v>
      </c>
      <c r="N11" s="1454">
        <v>1611</v>
      </c>
      <c r="O11" s="1445">
        <v>0</v>
      </c>
      <c r="P11" s="1434">
        <v>8.1208053691275168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</row>
    <row r="12" spans="1:209" ht="13.5" customHeight="1">
      <c r="A12" s="129" t="s">
        <v>7</v>
      </c>
      <c r="B12" s="1452">
        <v>61.2</v>
      </c>
      <c r="C12" s="1452">
        <v>61.2</v>
      </c>
      <c r="D12" s="1452">
        <v>10</v>
      </c>
      <c r="E12" s="594">
        <v>0</v>
      </c>
      <c r="F12" s="1445">
        <v>-83.66013071895425</v>
      </c>
      <c r="G12" s="1452">
        <v>82</v>
      </c>
      <c r="H12" s="1453">
        <v>70</v>
      </c>
      <c r="I12" s="1453">
        <v>70</v>
      </c>
      <c r="J12" s="594">
        <v>-14.634146341463413</v>
      </c>
      <c r="K12" s="1445">
        <v>0</v>
      </c>
      <c r="L12" s="1454">
        <v>100</v>
      </c>
      <c r="M12" s="1454">
        <v>100</v>
      </c>
      <c r="N12" s="1454">
        <v>103</v>
      </c>
      <c r="O12" s="1445"/>
      <c r="P12" s="1434">
        <v>3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</row>
    <row r="13" spans="1:209" ht="13.5" customHeight="1">
      <c r="A13" s="129" t="s">
        <v>8</v>
      </c>
      <c r="B13" s="1452"/>
      <c r="C13" s="1452"/>
      <c r="D13" s="1452"/>
      <c r="E13" s="594"/>
      <c r="F13" s="1445"/>
      <c r="G13" s="1452"/>
      <c r="H13" s="1453"/>
      <c r="I13" s="1453"/>
      <c r="J13" s="594"/>
      <c r="K13" s="1445"/>
      <c r="L13" s="1454">
        <v>1400</v>
      </c>
      <c r="M13" s="1454">
        <v>1400</v>
      </c>
      <c r="N13" s="1454">
        <v>1596</v>
      </c>
      <c r="O13" s="1445"/>
      <c r="P13" s="1434">
        <v>14.000000000000002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</row>
    <row r="14" spans="1:209" ht="13.5" customHeight="1">
      <c r="A14" s="129" t="s">
        <v>9</v>
      </c>
      <c r="B14" s="1452">
        <v>126810</v>
      </c>
      <c r="C14" s="1452">
        <v>129115</v>
      </c>
      <c r="D14" s="1452">
        <v>116432</v>
      </c>
      <c r="E14" s="594">
        <v>1.8176799936913492</v>
      </c>
      <c r="F14" s="1445">
        <v>-9.8230259845873835</v>
      </c>
      <c r="G14" s="1452">
        <v>20537</v>
      </c>
      <c r="H14" s="1453">
        <v>20760</v>
      </c>
      <c r="I14" s="1453">
        <v>23000</v>
      </c>
      <c r="J14" s="594">
        <v>1.0858450601353655</v>
      </c>
      <c r="K14" s="682">
        <v>10.789980732177264</v>
      </c>
      <c r="L14" s="1454">
        <v>36442</v>
      </c>
      <c r="M14" s="1454">
        <v>38500</v>
      </c>
      <c r="N14" s="1454">
        <v>39321</v>
      </c>
      <c r="O14" s="1445">
        <v>5.6473300038417209</v>
      </c>
      <c r="P14" s="1434">
        <v>2.1324675324675324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</row>
    <row r="15" spans="1:209" ht="13.5" customHeight="1">
      <c r="A15" s="129" t="s">
        <v>10</v>
      </c>
      <c r="B15" s="1452">
        <v>125528</v>
      </c>
      <c r="C15" s="1452">
        <v>125500</v>
      </c>
      <c r="D15" s="1452">
        <v>158236</v>
      </c>
      <c r="E15" s="743">
        <v>-2.2305780383659421E-2</v>
      </c>
      <c r="F15" s="682">
        <v>26.084462151394423</v>
      </c>
      <c r="G15" s="1452">
        <v>41400</v>
      </c>
      <c r="H15" s="1453">
        <v>40400</v>
      </c>
      <c r="I15" s="1453">
        <v>142000</v>
      </c>
      <c r="J15" s="743">
        <v>-2.4154589371980677</v>
      </c>
      <c r="K15" s="682">
        <v>251.48514851485149</v>
      </c>
      <c r="L15" s="1454">
        <v>1535</v>
      </c>
      <c r="M15" s="1454">
        <v>1535</v>
      </c>
      <c r="N15" s="1454">
        <v>1490</v>
      </c>
      <c r="O15" s="682">
        <v>0</v>
      </c>
      <c r="P15" s="1435">
        <v>-2.9315960912052117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</row>
    <row r="16" spans="1:209" ht="13.5" customHeight="1">
      <c r="A16" s="129" t="s">
        <v>11</v>
      </c>
      <c r="B16" s="1452"/>
      <c r="C16" s="1452"/>
      <c r="D16" s="1452"/>
      <c r="E16" s="594"/>
      <c r="F16" s="1445"/>
      <c r="G16" s="1452">
        <v>0</v>
      </c>
      <c r="H16" s="1453">
        <v>0</v>
      </c>
      <c r="I16" s="1453"/>
      <c r="J16" s="594"/>
      <c r="K16" s="1445"/>
      <c r="L16" s="1454"/>
      <c r="M16" s="1454"/>
      <c r="N16" s="1454"/>
      <c r="O16" s="1445"/>
      <c r="P16" s="1434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</row>
    <row r="17" spans="1:188" ht="13.5" customHeight="1">
      <c r="A17" s="129" t="s">
        <v>12</v>
      </c>
      <c r="B17" s="1452"/>
      <c r="C17" s="1452"/>
      <c r="D17" s="1452"/>
      <c r="E17" s="594"/>
      <c r="F17" s="1445"/>
      <c r="G17" s="1452">
        <v>1210</v>
      </c>
      <c r="H17" s="1453">
        <v>370</v>
      </c>
      <c r="I17" s="1453">
        <v>400</v>
      </c>
      <c r="J17" s="594">
        <v>-69.421487603305792</v>
      </c>
      <c r="K17" s="1445">
        <v>8.1081081081081088</v>
      </c>
      <c r="L17" s="1454"/>
      <c r="M17" s="1454"/>
      <c r="N17" s="1454"/>
      <c r="O17" s="1445"/>
      <c r="P17" s="1434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</row>
    <row r="18" spans="1:188" ht="13.5" customHeight="1">
      <c r="A18" s="129" t="s">
        <v>13</v>
      </c>
      <c r="B18" s="1452"/>
      <c r="C18" s="1452"/>
      <c r="D18" s="1452"/>
      <c r="E18" s="594"/>
      <c r="F18" s="1445"/>
      <c r="G18" s="1452"/>
      <c r="H18" s="1453"/>
      <c r="I18" s="1453"/>
      <c r="J18" s="594"/>
      <c r="K18" s="1445"/>
      <c r="L18" s="1454">
        <v>300</v>
      </c>
      <c r="M18" s="1454">
        <v>300</v>
      </c>
      <c r="N18" s="1454">
        <v>303</v>
      </c>
      <c r="O18" s="682"/>
      <c r="P18" s="1434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</row>
    <row r="19" spans="1:188" ht="13.5" customHeight="1">
      <c r="A19" s="129" t="s">
        <v>14</v>
      </c>
      <c r="B19" s="1452">
        <v>5595</v>
      </c>
      <c r="C19" s="1452">
        <v>11192</v>
      </c>
      <c r="D19" s="1452">
        <v>11205.6</v>
      </c>
      <c r="E19" s="594">
        <v>100.03574620196605</v>
      </c>
      <c r="F19" s="682">
        <v>0.12151536812008902</v>
      </c>
      <c r="G19" s="1452">
        <v>7066.8</v>
      </c>
      <c r="H19" s="1453">
        <v>5834.5</v>
      </c>
      <c r="I19" s="1453">
        <v>5722.5</v>
      </c>
      <c r="J19" s="594">
        <v>-17.437878530593764</v>
      </c>
      <c r="K19" s="682">
        <v>-1.9196160767846429</v>
      </c>
      <c r="L19" s="1454">
        <v>7211</v>
      </c>
      <c r="M19" s="1454">
        <v>7760</v>
      </c>
      <c r="N19" s="1454">
        <v>7377</v>
      </c>
      <c r="O19" s="1445">
        <v>7.6133684648453759</v>
      </c>
      <c r="P19" s="1434">
        <v>-4.9355670103092786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</row>
    <row r="20" spans="1:188" ht="13.5" customHeight="1">
      <c r="A20" s="129" t="s">
        <v>15</v>
      </c>
      <c r="B20" s="1452">
        <v>2202.3000000000002</v>
      </c>
      <c r="C20" s="1452">
        <v>2202.3000000000002</v>
      </c>
      <c r="D20" s="1452">
        <v>2202.3000000000002</v>
      </c>
      <c r="E20" s="594">
        <v>0</v>
      </c>
      <c r="F20" s="682">
        <v>0</v>
      </c>
      <c r="G20" s="1452">
        <v>6530</v>
      </c>
      <c r="H20" s="1453">
        <v>7285</v>
      </c>
      <c r="I20" s="1453">
        <v>7316</v>
      </c>
      <c r="J20" s="594">
        <v>11.562021439509953</v>
      </c>
      <c r="K20" s="1445">
        <v>0.42553191489361702</v>
      </c>
      <c r="L20" s="1454">
        <v>13909</v>
      </c>
      <c r="M20" s="1454">
        <v>14000</v>
      </c>
      <c r="N20" s="1454">
        <v>13761</v>
      </c>
      <c r="O20" s="1445">
        <v>0.65425264217413193</v>
      </c>
      <c r="P20" s="1434">
        <v>-1.7071428571428571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</row>
    <row r="21" spans="1:188" s="73" customFormat="1" ht="13.5" customHeight="1">
      <c r="A21" s="128" t="s">
        <v>719</v>
      </c>
      <c r="B21" s="1455">
        <v>166530</v>
      </c>
      <c r="C21" s="1455">
        <v>166640</v>
      </c>
      <c r="D21" s="1474">
        <v>167435.29999999999</v>
      </c>
      <c r="E21" s="1313">
        <v>6.6054164414820149E-2</v>
      </c>
      <c r="F21" s="744">
        <v>0.47725636101775581</v>
      </c>
      <c r="G21" s="1450">
        <v>70387.5</v>
      </c>
      <c r="H21" s="1450">
        <v>74650</v>
      </c>
      <c r="I21" s="1450">
        <v>77500</v>
      </c>
      <c r="J21" s="1313">
        <v>6.0557627419641271</v>
      </c>
      <c r="K21" s="744">
        <v>3.8178164768921636</v>
      </c>
      <c r="L21" s="1450">
        <v>90514</v>
      </c>
      <c r="M21" s="1450">
        <v>86275</v>
      </c>
      <c r="N21" s="1450">
        <v>88197</v>
      </c>
      <c r="O21" s="744">
        <v>-4.6832534193605415</v>
      </c>
      <c r="P21" s="1451">
        <v>2.2277600695450595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</row>
    <row r="22" spans="1:188" ht="13.5" customHeight="1">
      <c r="A22" s="129" t="s">
        <v>335</v>
      </c>
      <c r="B22" s="1452">
        <v>166530</v>
      </c>
      <c r="C22" s="1452">
        <v>166640</v>
      </c>
      <c r="D22" s="1452">
        <v>167435.29999999999</v>
      </c>
      <c r="E22" s="594">
        <v>6.6054164414820149E-2</v>
      </c>
      <c r="F22" s="1445">
        <v>0.47725636101775581</v>
      </c>
      <c r="G22" s="1452">
        <v>70387.5</v>
      </c>
      <c r="H22" s="1453">
        <v>74650</v>
      </c>
      <c r="I22" s="1453">
        <v>77500</v>
      </c>
      <c r="J22" s="594">
        <v>6.0557627419641271</v>
      </c>
      <c r="K22" s="1445">
        <v>3.8178164768921636</v>
      </c>
      <c r="L22" s="1453">
        <v>90514</v>
      </c>
      <c r="M22" s="1453">
        <v>86275</v>
      </c>
      <c r="N22" s="1453">
        <v>88197</v>
      </c>
      <c r="O22" s="1445">
        <v>-4.6832534193605415</v>
      </c>
      <c r="P22" s="1434">
        <v>2.2277600695450595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</row>
    <row r="23" spans="1:188" s="73" customFormat="1" ht="13.5" customHeight="1">
      <c r="A23" s="128" t="s">
        <v>17</v>
      </c>
      <c r="B23" s="1455">
        <v>24195</v>
      </c>
      <c r="C23" s="1455">
        <v>26052.5</v>
      </c>
      <c r="D23" s="1474">
        <v>29442</v>
      </c>
      <c r="E23" s="1313">
        <v>7.677206034304608</v>
      </c>
      <c r="F23" s="744">
        <v>13.010267728624891</v>
      </c>
      <c r="G23" s="1450">
        <v>4343</v>
      </c>
      <c r="H23" s="1450">
        <v>4891</v>
      </c>
      <c r="I23" s="1450">
        <v>3764</v>
      </c>
      <c r="J23" s="1313">
        <v>12.618005986645176</v>
      </c>
      <c r="K23" s="744">
        <v>-23.0423226334083</v>
      </c>
      <c r="L23" s="1474">
        <v>41654</v>
      </c>
      <c r="M23" s="1474">
        <v>55009.1</v>
      </c>
      <c r="N23" s="1474">
        <v>53476</v>
      </c>
      <c r="O23" s="744">
        <v>32.061986844000572</v>
      </c>
      <c r="P23" s="1451">
        <v>-2.7869934247242703</v>
      </c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</row>
    <row r="24" spans="1:188" ht="13.5" customHeight="1">
      <c r="A24" s="129" t="s">
        <v>18</v>
      </c>
      <c r="B24" s="1453"/>
      <c r="C24" s="1432"/>
      <c r="D24" s="1453"/>
      <c r="E24" s="594"/>
      <c r="F24" s="1445"/>
      <c r="G24" s="1456"/>
      <c r="H24" s="1483"/>
      <c r="I24" s="1483"/>
      <c r="J24" s="594"/>
      <c r="K24" s="1445"/>
      <c r="L24" s="1458">
        <v>2125.19</v>
      </c>
      <c r="M24" s="1458">
        <v>2140.6</v>
      </c>
      <c r="N24" s="1458">
        <v>2174</v>
      </c>
      <c r="O24" s="1445">
        <v>0.72511163707714854</v>
      </c>
      <c r="P24" s="1434">
        <v>1.5603101934037229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</row>
    <row r="25" spans="1:188" ht="13.5" customHeight="1">
      <c r="A25" s="129" t="s">
        <v>19</v>
      </c>
      <c r="B25" s="1452">
        <v>17465</v>
      </c>
      <c r="C25" s="1452">
        <v>19222.5</v>
      </c>
      <c r="D25" s="1452">
        <v>21025</v>
      </c>
      <c r="E25" s="594">
        <v>10.062983109075294</v>
      </c>
      <c r="F25" s="682">
        <v>9.3770321238132386</v>
      </c>
      <c r="G25" s="1456">
        <v>2755</v>
      </c>
      <c r="H25" s="1483">
        <v>3200</v>
      </c>
      <c r="I25" s="1483">
        <v>2000</v>
      </c>
      <c r="J25" s="594">
        <v>16.152450090744104</v>
      </c>
      <c r="K25" s="1445">
        <v>-37.5</v>
      </c>
      <c r="L25" s="1458">
        <v>1745</v>
      </c>
      <c r="M25" s="1458">
        <v>1870</v>
      </c>
      <c r="N25" s="1458">
        <v>3710</v>
      </c>
      <c r="O25" s="1445">
        <v>7.1633237822349569</v>
      </c>
      <c r="P25" s="1434">
        <v>98.395721925133699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</row>
    <row r="26" spans="1:188" ht="13.5" customHeight="1">
      <c r="A26" s="129" t="s">
        <v>20</v>
      </c>
      <c r="B26" s="1452">
        <v>1100</v>
      </c>
      <c r="C26" s="1452">
        <v>1200</v>
      </c>
      <c r="D26" s="1453">
        <v>3200</v>
      </c>
      <c r="E26" s="594">
        <v>9.0909090909090917</v>
      </c>
      <c r="F26" s="682">
        <v>166.66666666666669</v>
      </c>
      <c r="G26" s="1456">
        <v>240</v>
      </c>
      <c r="H26" s="1483">
        <v>225</v>
      </c>
      <c r="I26" s="1483">
        <v>240</v>
      </c>
      <c r="J26" s="594">
        <v>-6.25</v>
      </c>
      <c r="K26" s="1445">
        <v>6.666666666666667</v>
      </c>
      <c r="L26" s="1458">
        <v>31550</v>
      </c>
      <c r="M26" s="1458">
        <v>45000</v>
      </c>
      <c r="N26" s="1458">
        <v>43193</v>
      </c>
      <c r="O26" s="1445">
        <v>42.630744849445321</v>
      </c>
      <c r="P26" s="1434">
        <v>-4.0155555555555553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</row>
    <row r="27" spans="1:188" ht="13.5" customHeight="1">
      <c r="A27" s="129" t="s">
        <v>21</v>
      </c>
      <c r="B27" s="1452"/>
      <c r="C27" s="1432"/>
      <c r="D27" s="1453"/>
      <c r="E27" s="594"/>
      <c r="F27" s="682"/>
      <c r="G27" s="1456"/>
      <c r="H27" s="1483"/>
      <c r="I27" s="1483"/>
      <c r="J27" s="594"/>
      <c r="K27" s="1445"/>
      <c r="L27" s="1458"/>
      <c r="M27" s="1458"/>
      <c r="N27" s="1458"/>
      <c r="O27" s="1445"/>
      <c r="P27" s="1434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</row>
    <row r="28" spans="1:188" ht="13.5" customHeight="1">
      <c r="A28" s="129" t="s">
        <v>22</v>
      </c>
      <c r="B28" s="1452"/>
      <c r="C28" s="1432"/>
      <c r="D28" s="1453"/>
      <c r="E28" s="594"/>
      <c r="F28" s="682"/>
      <c r="G28" s="1456">
        <v>982</v>
      </c>
      <c r="H28" s="1483">
        <v>1100</v>
      </c>
      <c r="I28" s="1483">
        <v>1174</v>
      </c>
      <c r="J28" s="594">
        <v>12.016293279022404</v>
      </c>
      <c r="K28" s="682">
        <v>6.7272727272727275</v>
      </c>
      <c r="L28" s="1458">
        <v>1898.81</v>
      </c>
      <c r="M28" s="1458">
        <v>1663.5</v>
      </c>
      <c r="N28" s="1458">
        <v>153</v>
      </c>
      <c r="O28" s="1445">
        <v>-12.392498459561512</v>
      </c>
      <c r="P28" s="1434">
        <v>-90.802524797114515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</row>
    <row r="29" spans="1:188" ht="13.5" customHeight="1">
      <c r="A29" s="129" t="s">
        <v>23</v>
      </c>
      <c r="B29" s="1452">
        <v>5630</v>
      </c>
      <c r="C29" s="1452">
        <v>5630</v>
      </c>
      <c r="D29" s="1452">
        <v>5217</v>
      </c>
      <c r="E29" s="594">
        <v>0</v>
      </c>
      <c r="F29" s="1445">
        <v>-7.3357015985790408</v>
      </c>
      <c r="G29" s="1482">
        <v>366</v>
      </c>
      <c r="H29" s="1483">
        <v>366</v>
      </c>
      <c r="I29" s="1483">
        <v>350</v>
      </c>
      <c r="J29" s="594">
        <v>0</v>
      </c>
      <c r="K29" s="1445">
        <v>-4.3715846994535523</v>
      </c>
      <c r="L29" s="1483">
        <v>4335</v>
      </c>
      <c r="M29" s="1483">
        <v>4335</v>
      </c>
      <c r="N29" s="1483">
        <v>4236</v>
      </c>
      <c r="O29" s="1445">
        <v>0</v>
      </c>
      <c r="P29" s="1434">
        <v>-2.2837370242214532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</row>
    <row r="30" spans="1:188" ht="13.5" customHeight="1">
      <c r="A30" s="129" t="s">
        <v>24</v>
      </c>
      <c r="B30" s="1452"/>
      <c r="C30" s="1432"/>
      <c r="D30" s="1453"/>
      <c r="E30" s="594"/>
      <c r="F30" s="1445"/>
      <c r="G30" s="1483"/>
      <c r="H30" s="1483"/>
      <c r="I30" s="1483"/>
      <c r="J30" s="594"/>
      <c r="K30" s="1445"/>
      <c r="L30" s="1458">
        <v>0</v>
      </c>
      <c r="M30" s="1458"/>
      <c r="N30" s="1458"/>
      <c r="O30" s="1445"/>
      <c r="P30" s="1434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</row>
    <row r="31" spans="1:188" ht="13.5" customHeight="1" thickBot="1">
      <c r="A31" s="17" t="s">
        <v>25</v>
      </c>
      <c r="B31" s="1460"/>
      <c r="C31" s="1461"/>
      <c r="D31" s="1462"/>
      <c r="E31" s="165"/>
      <c r="F31" s="112"/>
      <c r="G31" s="1463"/>
      <c r="H31" s="1463"/>
      <c r="I31" s="1463"/>
      <c r="J31" s="165"/>
      <c r="K31" s="112"/>
      <c r="L31" s="1464">
        <v>0</v>
      </c>
      <c r="M31" s="1464"/>
      <c r="N31" s="1464">
        <v>10</v>
      </c>
      <c r="O31" s="112"/>
      <c r="P31" s="2017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</row>
    <row r="32" spans="1:188" ht="16.5" customHeight="1" thickTop="1" thickBot="1">
      <c r="A32" s="1"/>
      <c r="B32" s="147"/>
      <c r="C32" s="147"/>
      <c r="D32" s="147"/>
      <c r="E32" s="840"/>
      <c r="F32" s="840"/>
      <c r="G32" s="1"/>
      <c r="H32" s="1"/>
      <c r="I32" s="1"/>
      <c r="J32" s="837"/>
      <c r="K32" s="837"/>
      <c r="L32" s="1"/>
      <c r="M32" s="1"/>
      <c r="N32" s="1"/>
      <c r="O32" s="837"/>
      <c r="P32" s="837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</row>
    <row r="33" spans="1:209" s="769" customFormat="1" ht="15" customHeight="1" thickTop="1">
      <c r="A33" s="2315" t="s">
        <v>263</v>
      </c>
      <c r="B33" s="2614" t="s">
        <v>252</v>
      </c>
      <c r="C33" s="2615"/>
      <c r="D33" s="2615"/>
      <c r="E33" s="2615"/>
      <c r="F33" s="2616"/>
      <c r="G33" s="2614" t="s">
        <v>253</v>
      </c>
      <c r="H33" s="2615"/>
      <c r="I33" s="2615"/>
      <c r="J33" s="2615"/>
      <c r="K33" s="2616"/>
      <c r="L33" s="2614" t="s">
        <v>82</v>
      </c>
      <c r="M33" s="2615"/>
      <c r="N33" s="2615"/>
      <c r="O33" s="2615"/>
      <c r="P33" s="2617"/>
      <c r="Q33" s="770"/>
      <c r="R33" s="770"/>
      <c r="S33" s="770"/>
      <c r="T33" s="770"/>
      <c r="U33" s="770"/>
      <c r="V33" s="770"/>
      <c r="W33" s="770"/>
      <c r="X33" s="770"/>
      <c r="Y33" s="770"/>
      <c r="Z33" s="770"/>
      <c r="AA33" s="770"/>
      <c r="AB33" s="770"/>
      <c r="AC33" s="770"/>
      <c r="AD33" s="770"/>
      <c r="AE33" s="770"/>
      <c r="AF33" s="770"/>
      <c r="AG33" s="770"/>
      <c r="AH33" s="770"/>
      <c r="AI33" s="770"/>
      <c r="AJ33" s="770"/>
      <c r="AK33" s="770"/>
      <c r="AL33" s="770"/>
      <c r="AM33" s="770"/>
      <c r="AN33" s="770"/>
      <c r="AO33" s="770"/>
      <c r="AP33" s="770"/>
      <c r="AQ33" s="770"/>
      <c r="AR33" s="770"/>
      <c r="AS33" s="770"/>
      <c r="AT33" s="770"/>
      <c r="AU33" s="770"/>
      <c r="AV33" s="770"/>
      <c r="AW33" s="770"/>
      <c r="AX33" s="770"/>
      <c r="AY33" s="770"/>
      <c r="AZ33" s="770"/>
      <c r="BA33" s="770"/>
      <c r="BB33" s="770"/>
      <c r="BC33" s="770"/>
      <c r="BD33" s="770"/>
      <c r="BE33" s="770"/>
      <c r="BF33" s="770"/>
      <c r="BG33" s="770"/>
      <c r="BH33" s="770"/>
      <c r="BI33" s="770"/>
      <c r="BJ33" s="770"/>
      <c r="BK33" s="770"/>
      <c r="BL33" s="770"/>
      <c r="BM33" s="770"/>
      <c r="BN33" s="770"/>
      <c r="BO33" s="770"/>
      <c r="BP33" s="770"/>
      <c r="BQ33" s="770"/>
      <c r="BR33" s="770"/>
      <c r="BS33" s="770"/>
      <c r="BT33" s="770"/>
      <c r="BU33" s="770"/>
      <c r="BV33" s="770"/>
      <c r="BW33" s="770"/>
      <c r="BX33" s="770"/>
      <c r="BY33" s="770"/>
      <c r="BZ33" s="770"/>
      <c r="CA33" s="770"/>
      <c r="CB33" s="770"/>
      <c r="CC33" s="770"/>
      <c r="CD33" s="770"/>
      <c r="CE33" s="770"/>
      <c r="CF33" s="770"/>
      <c r="CG33" s="770"/>
      <c r="CH33" s="770"/>
      <c r="CI33" s="770"/>
      <c r="CJ33" s="770"/>
      <c r="CK33" s="770"/>
      <c r="CL33" s="770"/>
      <c r="CM33" s="770"/>
      <c r="CN33" s="770"/>
      <c r="CO33" s="770"/>
      <c r="CP33" s="770"/>
      <c r="CQ33" s="770"/>
      <c r="CR33" s="770"/>
      <c r="CS33" s="770"/>
      <c r="CT33" s="770"/>
      <c r="CU33" s="770"/>
      <c r="CV33" s="770"/>
      <c r="CW33" s="770"/>
      <c r="CX33" s="770"/>
      <c r="CY33" s="770"/>
      <c r="CZ33" s="770"/>
      <c r="DA33" s="770"/>
      <c r="DB33" s="770"/>
      <c r="DC33" s="770"/>
      <c r="DD33" s="770"/>
      <c r="DE33" s="770"/>
      <c r="DF33" s="770"/>
      <c r="DG33" s="770"/>
      <c r="DH33" s="770"/>
      <c r="DI33" s="770"/>
      <c r="DJ33" s="770"/>
      <c r="DK33" s="770"/>
      <c r="DL33" s="770"/>
      <c r="DM33" s="770"/>
      <c r="DN33" s="770"/>
      <c r="DO33" s="770"/>
      <c r="DP33" s="770"/>
      <c r="DQ33" s="770"/>
      <c r="DR33" s="770"/>
      <c r="DS33" s="770"/>
      <c r="DT33" s="770"/>
      <c r="DU33" s="770"/>
      <c r="DV33" s="770"/>
      <c r="DW33" s="770"/>
      <c r="DX33" s="770"/>
      <c r="DY33" s="770"/>
      <c r="DZ33" s="770"/>
      <c r="EA33" s="770"/>
      <c r="EB33" s="770"/>
      <c r="EC33" s="770"/>
      <c r="ED33" s="770"/>
      <c r="EE33" s="770"/>
      <c r="EF33" s="770"/>
      <c r="EG33" s="770"/>
      <c r="EH33" s="770"/>
      <c r="EI33" s="770"/>
      <c r="EJ33" s="770"/>
      <c r="EK33" s="770"/>
      <c r="EL33" s="770"/>
      <c r="EM33" s="770"/>
      <c r="EN33" s="770"/>
      <c r="EO33" s="770"/>
      <c r="EP33" s="770"/>
      <c r="EQ33" s="770"/>
      <c r="ER33" s="770"/>
      <c r="ES33" s="770"/>
      <c r="ET33" s="770"/>
      <c r="EU33" s="770"/>
      <c r="EV33" s="770"/>
      <c r="EW33" s="770"/>
      <c r="EX33" s="770"/>
      <c r="EY33" s="770"/>
      <c r="EZ33" s="770"/>
      <c r="FA33" s="770"/>
      <c r="FB33" s="770"/>
      <c r="FC33" s="770"/>
      <c r="FD33" s="770"/>
      <c r="FE33" s="770"/>
      <c r="FF33" s="770"/>
      <c r="FG33" s="770"/>
      <c r="FH33" s="770"/>
      <c r="FI33" s="770"/>
      <c r="FJ33" s="770"/>
      <c r="FK33" s="770"/>
      <c r="FL33" s="770"/>
      <c r="FM33" s="770"/>
      <c r="FN33" s="770"/>
      <c r="FO33" s="770"/>
      <c r="FP33" s="770"/>
      <c r="FQ33" s="770"/>
      <c r="FR33" s="770"/>
      <c r="FS33" s="770"/>
      <c r="FT33" s="770"/>
      <c r="FU33" s="770"/>
      <c r="FV33" s="770"/>
      <c r="FW33" s="770"/>
      <c r="FX33" s="770"/>
      <c r="FY33" s="770"/>
      <c r="FZ33" s="770"/>
      <c r="GA33" s="770"/>
      <c r="GB33" s="770"/>
      <c r="GC33" s="770"/>
      <c r="GD33" s="770"/>
      <c r="GE33" s="770"/>
      <c r="GF33" s="770"/>
      <c r="GG33" s="770"/>
      <c r="GH33" s="770"/>
      <c r="GI33" s="770"/>
      <c r="GJ33" s="770"/>
      <c r="GK33" s="770"/>
      <c r="GL33" s="770"/>
      <c r="GM33" s="770"/>
      <c r="GN33" s="770"/>
      <c r="GO33" s="770"/>
      <c r="GP33" s="770"/>
      <c r="GQ33" s="770"/>
      <c r="GR33" s="770"/>
      <c r="GS33" s="770"/>
      <c r="GT33" s="770"/>
      <c r="GU33" s="770"/>
      <c r="GV33" s="770"/>
      <c r="GW33" s="770"/>
      <c r="GX33" s="770"/>
      <c r="GY33" s="770"/>
      <c r="GZ33" s="770"/>
      <c r="HA33" s="770"/>
    </row>
    <row r="34" spans="1:209" s="769" customFormat="1" ht="15" customHeight="1">
      <c r="A34" s="2316"/>
      <c r="B34" s="1060" t="s">
        <v>87</v>
      </c>
      <c r="C34" s="1060" t="s">
        <v>90</v>
      </c>
      <c r="D34" s="1060" t="s">
        <v>91</v>
      </c>
      <c r="E34" s="2618" t="s">
        <v>88</v>
      </c>
      <c r="F34" s="2618" t="s">
        <v>89</v>
      </c>
      <c r="G34" s="1060" t="s">
        <v>87</v>
      </c>
      <c r="H34" s="1060" t="s">
        <v>90</v>
      </c>
      <c r="I34" s="1060" t="s">
        <v>91</v>
      </c>
      <c r="J34" s="2618" t="s">
        <v>88</v>
      </c>
      <c r="K34" s="2618" t="s">
        <v>89</v>
      </c>
      <c r="L34" s="1060" t="s">
        <v>87</v>
      </c>
      <c r="M34" s="1060" t="s">
        <v>90</v>
      </c>
      <c r="N34" s="1060" t="s">
        <v>91</v>
      </c>
      <c r="O34" s="2618" t="s">
        <v>88</v>
      </c>
      <c r="P34" s="2620" t="s">
        <v>89</v>
      </c>
      <c r="Q34" s="770"/>
      <c r="R34" s="770"/>
      <c r="S34" s="770"/>
      <c r="T34" s="770"/>
      <c r="U34" s="770"/>
      <c r="V34" s="770"/>
      <c r="W34" s="770"/>
      <c r="X34" s="770"/>
      <c r="Y34" s="770"/>
      <c r="Z34" s="770"/>
      <c r="AA34" s="770"/>
      <c r="AB34" s="770"/>
      <c r="AC34" s="770"/>
      <c r="AD34" s="770"/>
      <c r="AE34" s="770"/>
      <c r="AF34" s="770"/>
      <c r="AG34" s="770"/>
      <c r="AH34" s="770"/>
      <c r="AI34" s="770"/>
      <c r="AJ34" s="770"/>
      <c r="AK34" s="770"/>
      <c r="AL34" s="770"/>
      <c r="AM34" s="770"/>
      <c r="AN34" s="770"/>
      <c r="AO34" s="770"/>
      <c r="AP34" s="770"/>
      <c r="AQ34" s="770"/>
      <c r="AR34" s="770"/>
      <c r="AS34" s="770"/>
      <c r="AT34" s="770"/>
      <c r="AU34" s="770"/>
      <c r="AV34" s="770"/>
      <c r="AW34" s="770"/>
      <c r="AX34" s="770"/>
      <c r="AY34" s="770"/>
      <c r="AZ34" s="770"/>
      <c r="BA34" s="770"/>
      <c r="BB34" s="770"/>
      <c r="BC34" s="770"/>
      <c r="BD34" s="770"/>
      <c r="BE34" s="770"/>
      <c r="BF34" s="770"/>
      <c r="BG34" s="770"/>
      <c r="BH34" s="770"/>
      <c r="BI34" s="770"/>
      <c r="BJ34" s="770"/>
      <c r="BK34" s="770"/>
      <c r="BL34" s="770"/>
      <c r="BM34" s="770"/>
      <c r="BN34" s="770"/>
      <c r="BO34" s="770"/>
      <c r="BP34" s="770"/>
      <c r="BQ34" s="770"/>
      <c r="BR34" s="770"/>
      <c r="BS34" s="770"/>
      <c r="BT34" s="770"/>
      <c r="BU34" s="770"/>
      <c r="BV34" s="770"/>
      <c r="BW34" s="770"/>
      <c r="BX34" s="770"/>
      <c r="BY34" s="770"/>
      <c r="BZ34" s="770"/>
      <c r="CA34" s="770"/>
      <c r="CB34" s="770"/>
      <c r="CC34" s="770"/>
      <c r="CD34" s="770"/>
      <c r="CE34" s="770"/>
      <c r="CF34" s="770"/>
      <c r="CG34" s="770"/>
      <c r="CH34" s="770"/>
      <c r="CI34" s="770"/>
      <c r="CJ34" s="770"/>
      <c r="CK34" s="770"/>
      <c r="CL34" s="770"/>
      <c r="CM34" s="770"/>
      <c r="CN34" s="770"/>
      <c r="CO34" s="770"/>
      <c r="CP34" s="770"/>
      <c r="CQ34" s="770"/>
      <c r="CR34" s="770"/>
      <c r="CS34" s="770"/>
      <c r="CT34" s="770"/>
      <c r="CU34" s="770"/>
      <c r="CV34" s="770"/>
      <c r="CW34" s="770"/>
      <c r="CX34" s="770"/>
      <c r="CY34" s="770"/>
      <c r="CZ34" s="770"/>
      <c r="DA34" s="770"/>
      <c r="DB34" s="770"/>
      <c r="DC34" s="770"/>
      <c r="DD34" s="770"/>
      <c r="DE34" s="770"/>
      <c r="DF34" s="770"/>
      <c r="DG34" s="770"/>
      <c r="DH34" s="770"/>
      <c r="DI34" s="770"/>
      <c r="DJ34" s="770"/>
      <c r="DK34" s="770"/>
      <c r="DL34" s="770"/>
      <c r="DM34" s="770"/>
      <c r="DN34" s="770"/>
      <c r="DO34" s="770"/>
      <c r="DP34" s="770"/>
      <c r="DQ34" s="770"/>
      <c r="DR34" s="770"/>
      <c r="DS34" s="770"/>
      <c r="DT34" s="770"/>
      <c r="DU34" s="770"/>
      <c r="DV34" s="770"/>
      <c r="DW34" s="770"/>
      <c r="DX34" s="770"/>
      <c r="DY34" s="770"/>
      <c r="DZ34" s="770"/>
      <c r="EA34" s="770"/>
      <c r="EB34" s="770"/>
      <c r="EC34" s="770"/>
      <c r="ED34" s="770"/>
      <c r="EE34" s="770"/>
      <c r="EF34" s="770"/>
      <c r="EG34" s="770"/>
      <c r="EH34" s="770"/>
      <c r="EI34" s="770"/>
      <c r="EJ34" s="770"/>
      <c r="EK34" s="770"/>
      <c r="EL34" s="770"/>
      <c r="EM34" s="770"/>
      <c r="EN34" s="770"/>
      <c r="EO34" s="770"/>
      <c r="EP34" s="770"/>
      <c r="EQ34" s="770"/>
      <c r="ER34" s="770"/>
      <c r="ES34" s="770"/>
      <c r="ET34" s="770"/>
      <c r="EU34" s="770"/>
      <c r="EV34" s="770"/>
      <c r="EW34" s="770"/>
      <c r="EX34" s="770"/>
      <c r="EY34" s="770"/>
      <c r="EZ34" s="770"/>
      <c r="FA34" s="770"/>
      <c r="FB34" s="770"/>
      <c r="FC34" s="770"/>
      <c r="FD34" s="770"/>
      <c r="FE34" s="770"/>
      <c r="FF34" s="770"/>
      <c r="FG34" s="770"/>
      <c r="FH34" s="770"/>
      <c r="FI34" s="770"/>
      <c r="FJ34" s="770"/>
      <c r="FK34" s="770"/>
      <c r="FL34" s="770"/>
      <c r="FM34" s="770"/>
      <c r="FN34" s="770"/>
      <c r="FO34" s="770"/>
      <c r="FP34" s="770"/>
      <c r="FQ34" s="770"/>
      <c r="FR34" s="770"/>
      <c r="FS34" s="770"/>
      <c r="FT34" s="770"/>
      <c r="FU34" s="770"/>
      <c r="FV34" s="770"/>
      <c r="FW34" s="770"/>
      <c r="FX34" s="770"/>
      <c r="FY34" s="770"/>
      <c r="FZ34" s="770"/>
      <c r="GA34" s="770"/>
      <c r="GB34" s="770"/>
      <c r="GC34" s="770"/>
      <c r="GD34" s="770"/>
      <c r="GE34" s="770"/>
      <c r="GF34" s="770"/>
    </row>
    <row r="35" spans="1:209" s="769" customFormat="1" ht="29.25" customHeight="1">
      <c r="A35" s="2316"/>
      <c r="B35" s="1876" t="str">
        <f>B6</f>
        <v xml:space="preserve">cf=j= @)&amp;#÷&amp;$
-;fpg–c;f/_                </v>
      </c>
      <c r="C35" s="1876" t="str">
        <f t="shared" ref="C35:D35" si="2">C6</f>
        <v xml:space="preserve">cf=j= @)&amp;$÷&amp;%
-;fpg–c;f/_                </v>
      </c>
      <c r="D35" s="1876" t="str">
        <f t="shared" si="2"/>
        <v xml:space="preserve">cf=j= @)&amp;%÷&amp;^
-;fpg–c;f/_                </v>
      </c>
      <c r="E35" s="2619"/>
      <c r="F35" s="2619"/>
      <c r="G35" s="1876" t="str">
        <f>B6</f>
        <v xml:space="preserve">cf=j= @)&amp;#÷&amp;$
-;fpg–c;f/_                </v>
      </c>
      <c r="H35" s="1876" t="str">
        <f t="shared" ref="H35:I35" si="3">C6</f>
        <v xml:space="preserve">cf=j= @)&amp;$÷&amp;%
-;fpg–c;f/_                </v>
      </c>
      <c r="I35" s="1876" t="str">
        <f t="shared" si="3"/>
        <v xml:space="preserve">cf=j= @)&amp;%÷&amp;^
-;fpg–c;f/_                </v>
      </c>
      <c r="J35" s="2619"/>
      <c r="K35" s="2619"/>
      <c r="L35" s="1876" t="str">
        <f>B6</f>
        <v xml:space="preserve">cf=j= @)&amp;#÷&amp;$
-;fpg–c;f/_                </v>
      </c>
      <c r="M35" s="1876" t="str">
        <f t="shared" ref="M35:N35" si="4">C6</f>
        <v xml:space="preserve">cf=j= @)&amp;$÷&amp;%
-;fpg–c;f/_                </v>
      </c>
      <c r="N35" s="1876" t="str">
        <f t="shared" si="4"/>
        <v xml:space="preserve">cf=j= @)&amp;%÷&amp;^
-;fpg–c;f/_                </v>
      </c>
      <c r="O35" s="2619"/>
      <c r="P35" s="2621"/>
    </row>
    <row r="36" spans="1:209" s="73" customFormat="1" ht="16.5">
      <c r="A36" s="128" t="s">
        <v>265</v>
      </c>
      <c r="B36" s="1455">
        <v>198261.5</v>
      </c>
      <c r="C36" s="1455">
        <v>212162</v>
      </c>
      <c r="D36" s="1455">
        <v>216381</v>
      </c>
      <c r="E36" s="750">
        <v>7.0111948108936932</v>
      </c>
      <c r="F36" s="750">
        <v>1.9885747683374027</v>
      </c>
      <c r="G36" s="1466">
        <v>655826.9</v>
      </c>
      <c r="H36" s="1466">
        <v>655412.25</v>
      </c>
      <c r="I36" s="1466">
        <v>691483.25</v>
      </c>
      <c r="J36" s="750">
        <v>-6.322552490604201E-2</v>
      </c>
      <c r="K36" s="750">
        <v>5.5035590195331263</v>
      </c>
      <c r="L36" s="745">
        <v>2155480.7000000002</v>
      </c>
      <c r="M36" s="745">
        <v>2193368.25</v>
      </c>
      <c r="N36" s="745">
        <v>2353722.5499999998</v>
      </c>
      <c r="O36" s="1511">
        <v>1.7577308857369873</v>
      </c>
      <c r="P36" s="1780">
        <v>7.3108699371389099</v>
      </c>
    </row>
    <row r="37" spans="1:209" ht="15" customHeight="1">
      <c r="A37" s="129" t="s">
        <v>3</v>
      </c>
      <c r="B37" s="1452">
        <v>41458</v>
      </c>
      <c r="C37" s="1452">
        <v>40837</v>
      </c>
      <c r="D37" s="1452">
        <v>45043</v>
      </c>
      <c r="E37" s="593">
        <v>-1.4979014906652517</v>
      </c>
      <c r="F37" s="593">
        <v>10.299483311702623</v>
      </c>
      <c r="G37" s="1452">
        <v>100191</v>
      </c>
      <c r="H37" s="1452">
        <v>98689</v>
      </c>
      <c r="I37" s="1452">
        <v>134760</v>
      </c>
      <c r="J37" s="593">
        <v>-1.4991366490004092</v>
      </c>
      <c r="K37" s="593">
        <v>36.550172764948471</v>
      </c>
      <c r="L37" s="617">
        <v>671845</v>
      </c>
      <c r="M37" s="617">
        <v>661774</v>
      </c>
      <c r="N37" s="617">
        <v>725751</v>
      </c>
      <c r="O37" s="1506">
        <v>-1.4990064672655152</v>
      </c>
      <c r="P37" s="1765">
        <v>9.6674997808919674</v>
      </c>
    </row>
    <row r="38" spans="1:209" ht="13.5" customHeight="1">
      <c r="A38" s="129" t="s">
        <v>4</v>
      </c>
      <c r="B38" s="1452">
        <v>73231</v>
      </c>
      <c r="C38" s="1452">
        <v>77779</v>
      </c>
      <c r="D38" s="1452">
        <v>77810</v>
      </c>
      <c r="E38" s="593">
        <v>6.2104846308257429</v>
      </c>
      <c r="F38" s="593">
        <v>3.9856516540454363E-2</v>
      </c>
      <c r="G38" s="1452">
        <v>25849.5</v>
      </c>
      <c r="H38" s="1452">
        <v>28785</v>
      </c>
      <c r="I38" s="1452">
        <v>28785</v>
      </c>
      <c r="J38" s="593">
        <v>11.356119073869902</v>
      </c>
      <c r="K38" s="593">
        <v>0</v>
      </c>
      <c r="L38" s="617">
        <v>292793.5</v>
      </c>
      <c r="M38" s="617">
        <v>306385</v>
      </c>
      <c r="N38" s="617">
        <v>299683.90000000002</v>
      </c>
      <c r="O38" s="1506">
        <v>4.6420087877633893</v>
      </c>
      <c r="P38" s="1765">
        <v>-2.1871501542177247</v>
      </c>
    </row>
    <row r="39" spans="1:209" ht="13.5" customHeight="1">
      <c r="A39" s="16" t="s">
        <v>5</v>
      </c>
      <c r="B39" s="1452">
        <v>12345</v>
      </c>
      <c r="C39" s="1452">
        <v>12629</v>
      </c>
      <c r="D39" s="1452">
        <v>12583</v>
      </c>
      <c r="E39" s="593">
        <v>2.3005265289590926</v>
      </c>
      <c r="F39" s="593">
        <v>-0.36424103254414442</v>
      </c>
      <c r="G39" s="1452">
        <v>50160</v>
      </c>
      <c r="H39" s="1452">
        <v>51150</v>
      </c>
      <c r="I39" s="1452">
        <v>51150</v>
      </c>
      <c r="J39" s="593">
        <v>1.9736842105263157</v>
      </c>
      <c r="K39" s="593">
        <v>0</v>
      </c>
      <c r="L39" s="617">
        <v>240394</v>
      </c>
      <c r="M39" s="617">
        <v>259439</v>
      </c>
      <c r="N39" s="617">
        <v>238323</v>
      </c>
      <c r="O39" s="1506">
        <v>7.9224107090859173</v>
      </c>
      <c r="P39" s="1765">
        <v>-8.139100135291919</v>
      </c>
    </row>
    <row r="40" spans="1:209" ht="13.5" customHeight="1">
      <c r="A40" s="129" t="s">
        <v>6</v>
      </c>
      <c r="B40" s="1452">
        <v>3253</v>
      </c>
      <c r="C40" s="1452">
        <v>3302</v>
      </c>
      <c r="D40" s="1452">
        <v>3295</v>
      </c>
      <c r="E40" s="593">
        <v>1.5063018751921304</v>
      </c>
      <c r="F40" s="593">
        <v>-0.21199273167777105</v>
      </c>
      <c r="G40" s="1452">
        <v>48</v>
      </c>
      <c r="H40" s="1452">
        <v>48</v>
      </c>
      <c r="I40" s="1452">
        <v>48</v>
      </c>
      <c r="J40" s="593">
        <v>0</v>
      </c>
      <c r="K40" s="593">
        <v>0</v>
      </c>
      <c r="L40" s="617">
        <v>4976</v>
      </c>
      <c r="M40" s="617">
        <v>5030</v>
      </c>
      <c r="N40" s="617">
        <v>5029</v>
      </c>
      <c r="O40" s="1506">
        <v>1.0852090032154342</v>
      </c>
      <c r="P40" s="1765">
        <v>-1.9880715705765408E-2</v>
      </c>
    </row>
    <row r="41" spans="1:209" ht="13.5" customHeight="1">
      <c r="A41" s="129" t="s">
        <v>7</v>
      </c>
      <c r="B41" s="1452">
        <v>26.5</v>
      </c>
      <c r="C41" s="1452">
        <v>25</v>
      </c>
      <c r="D41" s="1452">
        <v>25</v>
      </c>
      <c r="E41" s="593">
        <v>-5.6603773584905666</v>
      </c>
      <c r="F41" s="593">
        <v>0</v>
      </c>
      <c r="G41" s="1452"/>
      <c r="H41" s="1452"/>
      <c r="I41" s="1452"/>
      <c r="J41" s="593"/>
      <c r="K41" s="593"/>
      <c r="L41" s="617">
        <v>269.7</v>
      </c>
      <c r="M41" s="617">
        <v>256.2</v>
      </c>
      <c r="N41" s="617">
        <v>208</v>
      </c>
      <c r="O41" s="1506">
        <v>-5.0055617352614021</v>
      </c>
      <c r="P41" s="1765">
        <v>-18.813427010148317</v>
      </c>
    </row>
    <row r="42" spans="1:209" ht="13.5" customHeight="1">
      <c r="A42" s="129" t="s">
        <v>8</v>
      </c>
      <c r="B42" s="1452">
        <v>188</v>
      </c>
      <c r="C42" s="1452">
        <v>185</v>
      </c>
      <c r="D42" s="1452">
        <v>185</v>
      </c>
      <c r="E42" s="593">
        <v>-1.5957446808510638</v>
      </c>
      <c r="F42" s="593">
        <v>0</v>
      </c>
      <c r="G42" s="1452"/>
      <c r="H42" s="1452"/>
      <c r="I42" s="1452"/>
      <c r="J42" s="593"/>
      <c r="K42" s="593"/>
      <c r="L42" s="617">
        <v>1588</v>
      </c>
      <c r="M42" s="617">
        <v>1585</v>
      </c>
      <c r="N42" s="617">
        <v>1781</v>
      </c>
      <c r="O42" s="1506">
        <v>-0.18891687657430731</v>
      </c>
      <c r="P42" s="1765">
        <v>12.365930599369085</v>
      </c>
    </row>
    <row r="43" spans="1:209" ht="13.5" customHeight="1">
      <c r="A43" s="129" t="s">
        <v>9</v>
      </c>
      <c r="B43" s="1452">
        <v>63544</v>
      </c>
      <c r="C43" s="1452">
        <v>73175</v>
      </c>
      <c r="D43" s="1452">
        <v>73219</v>
      </c>
      <c r="E43" s="593">
        <v>15.156427042679088</v>
      </c>
      <c r="F43" s="593">
        <v>6.0129825760163992E-2</v>
      </c>
      <c r="G43" s="1452">
        <v>40744</v>
      </c>
      <c r="H43" s="1452">
        <v>44825</v>
      </c>
      <c r="I43" s="1452">
        <v>44825</v>
      </c>
      <c r="J43" s="593">
        <v>10.016198704103672</v>
      </c>
      <c r="K43" s="593">
        <v>0</v>
      </c>
      <c r="L43" s="617">
        <v>288077</v>
      </c>
      <c r="M43" s="617">
        <v>306375</v>
      </c>
      <c r="N43" s="617">
        <v>296797</v>
      </c>
      <c r="O43" s="1506">
        <v>6.3517740048667548</v>
      </c>
      <c r="P43" s="1765">
        <v>-3.1262341901264792</v>
      </c>
    </row>
    <row r="44" spans="1:209" ht="13.5" customHeight="1">
      <c r="A44" s="129" t="s">
        <v>10</v>
      </c>
      <c r="B44" s="1452"/>
      <c r="C44" s="1452"/>
      <c r="D44" s="1452"/>
      <c r="E44" s="593"/>
      <c r="F44" s="593"/>
      <c r="G44" s="1452">
        <v>410000</v>
      </c>
      <c r="H44" s="1452">
        <v>400000</v>
      </c>
      <c r="I44" s="1452">
        <v>400000</v>
      </c>
      <c r="J44" s="593">
        <v>-2.4390243902439024</v>
      </c>
      <c r="K44" s="593">
        <v>0</v>
      </c>
      <c r="L44" s="617">
        <v>578463</v>
      </c>
      <c r="M44" s="617">
        <v>567435</v>
      </c>
      <c r="N44" s="617">
        <v>701726</v>
      </c>
      <c r="O44" s="1506">
        <v>-1.9064313534314208</v>
      </c>
      <c r="P44" s="1765">
        <v>23.666323014970878</v>
      </c>
    </row>
    <row r="45" spans="1:209" ht="13.5" customHeight="1">
      <c r="A45" s="129" t="s">
        <v>11</v>
      </c>
      <c r="B45" s="1452"/>
      <c r="C45" s="1452"/>
      <c r="D45" s="1452"/>
      <c r="E45" s="593"/>
      <c r="F45" s="593"/>
      <c r="G45" s="1452"/>
      <c r="H45" s="1452"/>
      <c r="I45" s="1452"/>
      <c r="J45" s="593"/>
      <c r="K45" s="593"/>
      <c r="L45" s="617"/>
      <c r="M45" s="617"/>
      <c r="N45" s="617"/>
      <c r="O45" s="1506"/>
      <c r="P45" s="1765"/>
    </row>
    <row r="46" spans="1:209" ht="13.5" customHeight="1">
      <c r="A46" s="129" t="s">
        <v>12</v>
      </c>
      <c r="B46" s="1452"/>
      <c r="C46" s="1452"/>
      <c r="D46" s="1452"/>
      <c r="E46" s="593"/>
      <c r="F46" s="593"/>
      <c r="G46" s="1452">
        <v>469.5</v>
      </c>
      <c r="H46" s="1452">
        <v>470.25</v>
      </c>
      <c r="I46" s="1452">
        <v>470.25</v>
      </c>
      <c r="J46" s="593">
        <v>0.15974440894568689</v>
      </c>
      <c r="K46" s="593">
        <v>0</v>
      </c>
      <c r="L46" s="617">
        <v>1679.5</v>
      </c>
      <c r="M46" s="617">
        <v>840.25</v>
      </c>
      <c r="N46" s="617">
        <v>870.25</v>
      </c>
      <c r="O46" s="1506">
        <v>-49.970229234891342</v>
      </c>
      <c r="P46" s="1765">
        <v>3.5703659625111572</v>
      </c>
    </row>
    <row r="47" spans="1:209" ht="13.5" customHeight="1">
      <c r="A47" s="129" t="s">
        <v>13</v>
      </c>
      <c r="B47" s="1452">
        <v>541</v>
      </c>
      <c r="C47" s="1452">
        <v>542</v>
      </c>
      <c r="D47" s="1452">
        <v>538</v>
      </c>
      <c r="E47" s="593">
        <v>0.18484288354898337</v>
      </c>
      <c r="F47" s="593">
        <v>-0.73800738007380073</v>
      </c>
      <c r="G47" s="1452"/>
      <c r="H47" s="1452"/>
      <c r="I47" s="1452"/>
      <c r="J47" s="593"/>
      <c r="K47" s="593"/>
      <c r="L47" s="617">
        <v>841</v>
      </c>
      <c r="M47" s="617">
        <v>842</v>
      </c>
      <c r="N47" s="617">
        <v>841</v>
      </c>
      <c r="O47" s="1506">
        <v>0.11890606420927466</v>
      </c>
      <c r="P47" s="1765">
        <v>-0.11876484560570072</v>
      </c>
    </row>
    <row r="48" spans="1:209" ht="13.5" customHeight="1">
      <c r="A48" s="129" t="s">
        <v>14</v>
      </c>
      <c r="B48" s="1452">
        <v>1971</v>
      </c>
      <c r="C48" s="1452">
        <v>1970</v>
      </c>
      <c r="D48" s="1452">
        <v>1970</v>
      </c>
      <c r="E48" s="593">
        <v>-5.0735667174023336E-2</v>
      </c>
      <c r="F48" s="593">
        <v>0</v>
      </c>
      <c r="G48" s="1452">
        <v>22536</v>
      </c>
      <c r="H48" s="1452">
        <v>25238</v>
      </c>
      <c r="I48" s="1452">
        <v>25238</v>
      </c>
      <c r="J48" s="593">
        <v>11.989705360312389</v>
      </c>
      <c r="K48" s="593">
        <v>0</v>
      </c>
      <c r="L48" s="617">
        <v>44379.8</v>
      </c>
      <c r="M48" s="617">
        <v>51994.5</v>
      </c>
      <c r="N48" s="617">
        <v>51513.1</v>
      </c>
      <c r="O48" s="1506">
        <v>17.158031356608177</v>
      </c>
      <c r="P48" s="1765">
        <v>-0.92586715902643824</v>
      </c>
    </row>
    <row r="49" spans="1:16" ht="13.5" customHeight="1">
      <c r="A49" s="129" t="s">
        <v>15</v>
      </c>
      <c r="B49" s="1452">
        <v>1704</v>
      </c>
      <c r="C49" s="1452">
        <v>1718</v>
      </c>
      <c r="D49" s="1452">
        <v>1713</v>
      </c>
      <c r="E49" s="593">
        <v>0.82159624413145549</v>
      </c>
      <c r="F49" s="593">
        <v>-0.29103608847497092</v>
      </c>
      <c r="G49" s="1452">
        <v>5828.9</v>
      </c>
      <c r="H49" s="1452">
        <v>6207</v>
      </c>
      <c r="I49" s="1452">
        <v>6207</v>
      </c>
      <c r="J49" s="593">
        <v>6.4866441352570874</v>
      </c>
      <c r="K49" s="593">
        <v>0</v>
      </c>
      <c r="L49" s="617">
        <v>30174.2</v>
      </c>
      <c r="M49" s="617">
        <v>31412.3</v>
      </c>
      <c r="N49" s="617">
        <v>31199.3</v>
      </c>
      <c r="O49" s="1506">
        <v>4.1031742349424292</v>
      </c>
      <c r="P49" s="1765">
        <v>-0.67807833237298765</v>
      </c>
    </row>
    <row r="50" spans="1:16" s="73" customFormat="1" ht="13.5" customHeight="1">
      <c r="A50" s="128" t="s">
        <v>719</v>
      </c>
      <c r="B50" s="1455">
        <v>57013</v>
      </c>
      <c r="C50" s="1455">
        <v>58365</v>
      </c>
      <c r="D50" s="1455">
        <v>58400</v>
      </c>
      <c r="E50" s="750">
        <v>2.371388981460369</v>
      </c>
      <c r="F50" s="750">
        <v>5.9967446243467837E-2</v>
      </c>
      <c r="G50" s="1466">
        <v>100051</v>
      </c>
      <c r="H50" s="1466">
        <v>100051</v>
      </c>
      <c r="I50" s="1466">
        <v>100051</v>
      </c>
      <c r="J50" s="750">
        <v>0</v>
      </c>
      <c r="K50" s="750">
        <v>0</v>
      </c>
      <c r="L50" s="745">
        <v>484495.5</v>
      </c>
      <c r="M50" s="745">
        <v>485981</v>
      </c>
      <c r="N50" s="745">
        <v>491583.3</v>
      </c>
      <c r="O50" s="1511">
        <v>0.3066075949105822</v>
      </c>
      <c r="P50" s="1780">
        <v>1.1527816931114567</v>
      </c>
    </row>
    <row r="51" spans="1:16" ht="13.5" customHeight="1">
      <c r="A51" s="94" t="s">
        <v>16</v>
      </c>
      <c r="B51" s="1452">
        <v>57013</v>
      </c>
      <c r="C51" s="1452">
        <v>58365</v>
      </c>
      <c r="D51" s="1452">
        <v>58400</v>
      </c>
      <c r="E51" s="593">
        <v>2.371388981460369</v>
      </c>
      <c r="F51" s="593">
        <v>5.9967446243467837E-2</v>
      </c>
      <c r="G51" s="1452">
        <v>100051</v>
      </c>
      <c r="H51" s="1452">
        <v>100051</v>
      </c>
      <c r="I51" s="1452">
        <v>100051</v>
      </c>
      <c r="J51" s="593">
        <v>0</v>
      </c>
      <c r="K51" s="593">
        <v>0</v>
      </c>
      <c r="L51" s="617">
        <v>484495.5</v>
      </c>
      <c r="M51" s="617">
        <v>485981</v>
      </c>
      <c r="N51" s="617">
        <v>491583.3</v>
      </c>
      <c r="O51" s="1506">
        <v>0.3066075949105822</v>
      </c>
      <c r="P51" s="1765">
        <v>1.1527816931114567</v>
      </c>
    </row>
    <row r="52" spans="1:16" s="73" customFormat="1" ht="13.5" customHeight="1">
      <c r="A52" s="128" t="s">
        <v>17</v>
      </c>
      <c r="B52" s="1455">
        <v>12708</v>
      </c>
      <c r="C52" s="1455">
        <v>12895</v>
      </c>
      <c r="D52" s="1455">
        <v>12927</v>
      </c>
      <c r="E52" s="750">
        <v>1.4715140069247719</v>
      </c>
      <c r="F52" s="750">
        <v>0.2481582008530438</v>
      </c>
      <c r="G52" s="1466">
        <v>102238</v>
      </c>
      <c r="H52" s="1466">
        <v>102320</v>
      </c>
      <c r="I52" s="1466">
        <v>102320</v>
      </c>
      <c r="J52" s="750">
        <v>8.0205011835129791E-2</v>
      </c>
      <c r="K52" s="750">
        <v>0</v>
      </c>
      <c r="L52" s="745">
        <v>185138</v>
      </c>
      <c r="M52" s="745">
        <v>201167.6</v>
      </c>
      <c r="N52" s="745">
        <v>201929</v>
      </c>
      <c r="O52" s="1511">
        <v>8.6581901068392249</v>
      </c>
      <c r="P52" s="1780">
        <v>0.37849037320124818</v>
      </c>
    </row>
    <row r="53" spans="1:16" ht="13.5" customHeight="1">
      <c r="A53" s="129" t="s">
        <v>18</v>
      </c>
      <c r="B53" s="1452">
        <v>635</v>
      </c>
      <c r="C53" s="1452">
        <v>640</v>
      </c>
      <c r="D53" s="1452">
        <v>640</v>
      </c>
      <c r="E53" s="593">
        <v>0.78740157480314954</v>
      </c>
      <c r="F53" s="593">
        <v>0</v>
      </c>
      <c r="G53" s="1456"/>
      <c r="H53" s="1456"/>
      <c r="I53" s="1456"/>
      <c r="J53" s="593"/>
      <c r="K53" s="593"/>
      <c r="L53" s="617">
        <v>2760.19</v>
      </c>
      <c r="M53" s="617">
        <v>2780.6</v>
      </c>
      <c r="N53" s="617">
        <v>2814</v>
      </c>
      <c r="O53" s="1506">
        <v>0.7394418500175659</v>
      </c>
      <c r="P53" s="1765">
        <v>1.2011796015248539</v>
      </c>
    </row>
    <row r="54" spans="1:16" ht="13.5" customHeight="1">
      <c r="A54" s="129" t="s">
        <v>19</v>
      </c>
      <c r="B54" s="1452">
        <v>920</v>
      </c>
      <c r="C54" s="1452">
        <v>930</v>
      </c>
      <c r="D54" s="1452">
        <v>920</v>
      </c>
      <c r="E54" s="593">
        <v>1.0869565217391304</v>
      </c>
      <c r="F54" s="593">
        <v>-1.0752688172043012</v>
      </c>
      <c r="G54" s="1456">
        <v>79890</v>
      </c>
      <c r="H54" s="1456">
        <v>79800</v>
      </c>
      <c r="I54" s="1456">
        <v>79800</v>
      </c>
      <c r="J54" s="593">
        <v>-0.11265490048817123</v>
      </c>
      <c r="K54" s="593">
        <v>0</v>
      </c>
      <c r="L54" s="617">
        <v>102775</v>
      </c>
      <c r="M54" s="617">
        <v>105022.5</v>
      </c>
      <c r="N54" s="617">
        <v>107455</v>
      </c>
      <c r="O54" s="1506">
        <v>2.1868158598881049</v>
      </c>
      <c r="P54" s="1765">
        <v>2.3161703444499988</v>
      </c>
    </row>
    <row r="55" spans="1:16" ht="13.5" customHeight="1">
      <c r="A55" s="129" t="s">
        <v>20</v>
      </c>
      <c r="B55" s="1452">
        <v>1280</v>
      </c>
      <c r="C55" s="1452">
        <v>1290</v>
      </c>
      <c r="D55" s="1452">
        <v>1290</v>
      </c>
      <c r="E55" s="593">
        <v>0.78125</v>
      </c>
      <c r="F55" s="593">
        <v>0</v>
      </c>
      <c r="G55" s="1456">
        <v>10896</v>
      </c>
      <c r="H55" s="1456">
        <v>10960</v>
      </c>
      <c r="I55" s="1456">
        <v>10960</v>
      </c>
      <c r="J55" s="593">
        <v>0.58737151248164465</v>
      </c>
      <c r="K55" s="593">
        <v>0</v>
      </c>
      <c r="L55" s="617">
        <v>45066</v>
      </c>
      <c r="M55" s="617">
        <v>58675</v>
      </c>
      <c r="N55" s="617">
        <v>58883</v>
      </c>
      <c r="O55" s="1506">
        <v>30.197931922069856</v>
      </c>
      <c r="P55" s="1765">
        <v>0.35449510012782276</v>
      </c>
    </row>
    <row r="56" spans="1:16" ht="13.5" customHeight="1">
      <c r="A56" s="129" t="s">
        <v>21</v>
      </c>
      <c r="B56" s="1452">
        <v>1</v>
      </c>
      <c r="C56" s="1452">
        <v>0</v>
      </c>
      <c r="D56" s="1452">
        <v>0</v>
      </c>
      <c r="E56" s="593">
        <v>-100</v>
      </c>
      <c r="F56" s="593">
        <v>0</v>
      </c>
      <c r="G56" s="1456"/>
      <c r="H56" s="1456"/>
      <c r="I56" s="1456"/>
      <c r="J56" s="593"/>
      <c r="K56" s="593"/>
      <c r="L56" s="617">
        <v>1</v>
      </c>
      <c r="M56" s="617">
        <v>0</v>
      </c>
      <c r="N56" s="617">
        <v>0</v>
      </c>
      <c r="O56" s="1506">
        <v>-100</v>
      </c>
      <c r="P56" s="1765"/>
    </row>
    <row r="57" spans="1:16" ht="13.5" customHeight="1">
      <c r="A57" s="129" t="s">
        <v>22</v>
      </c>
      <c r="B57" s="1452">
        <v>2620</v>
      </c>
      <c r="C57" s="1452">
        <v>2625</v>
      </c>
      <c r="D57" s="1452">
        <v>2638</v>
      </c>
      <c r="E57" s="593">
        <v>0.19083969465648853</v>
      </c>
      <c r="F57" s="593">
        <v>0.4952380952380952</v>
      </c>
      <c r="G57" s="1456">
        <v>472</v>
      </c>
      <c r="H57" s="1456">
        <v>520</v>
      </c>
      <c r="I57" s="1456">
        <v>520</v>
      </c>
      <c r="J57" s="593">
        <v>10.16949152542373</v>
      </c>
      <c r="K57" s="593">
        <v>0</v>
      </c>
      <c r="L57" s="617">
        <v>5972.8099999999995</v>
      </c>
      <c r="M57" s="617">
        <v>5908.5</v>
      </c>
      <c r="N57" s="617">
        <v>4485</v>
      </c>
      <c r="O57" s="1506">
        <v>-1.0767126360958996</v>
      </c>
      <c r="P57" s="1765">
        <v>-24.092409240924091</v>
      </c>
    </row>
    <row r="58" spans="1:16" ht="13.5" customHeight="1">
      <c r="A58" s="129" t="s">
        <v>23</v>
      </c>
      <c r="B58" s="1452">
        <v>7247</v>
      </c>
      <c r="C58" s="1452">
        <v>7405</v>
      </c>
      <c r="D58" s="1452">
        <v>7434</v>
      </c>
      <c r="E58" s="593">
        <v>2.1802125017248519</v>
      </c>
      <c r="F58" s="593">
        <v>0.39162727886563131</v>
      </c>
      <c r="G58" s="1456">
        <v>10980</v>
      </c>
      <c r="H58" s="1456">
        <v>11040</v>
      </c>
      <c r="I58" s="1456">
        <v>11040</v>
      </c>
      <c r="J58" s="593"/>
      <c r="K58" s="593"/>
      <c r="L58" s="617">
        <v>28558</v>
      </c>
      <c r="M58" s="617">
        <v>28776</v>
      </c>
      <c r="N58" s="617">
        <v>28277</v>
      </c>
      <c r="O58" s="1506">
        <v>0.76335877862595414</v>
      </c>
      <c r="P58" s="1765">
        <v>-1.7340839588546011</v>
      </c>
    </row>
    <row r="59" spans="1:16" ht="13.5" customHeight="1">
      <c r="A59" s="129" t="s">
        <v>24</v>
      </c>
      <c r="B59" s="1452"/>
      <c r="C59" s="1452"/>
      <c r="D59" s="1452"/>
      <c r="E59" s="593"/>
      <c r="F59" s="593"/>
      <c r="G59" s="1456"/>
      <c r="H59" s="1456"/>
      <c r="I59" s="1456"/>
      <c r="J59" s="593"/>
      <c r="K59" s="593"/>
      <c r="L59" s="617"/>
      <c r="M59" s="617"/>
      <c r="N59" s="617"/>
      <c r="O59" s="1506"/>
      <c r="P59" s="1765"/>
    </row>
    <row r="60" spans="1:16" ht="13.5" customHeight="1" thickBot="1">
      <c r="A60" s="17" t="s">
        <v>25</v>
      </c>
      <c r="B60" s="1465">
        <v>5</v>
      </c>
      <c r="C60" s="1465">
        <v>5</v>
      </c>
      <c r="D60" s="1465">
        <v>5</v>
      </c>
      <c r="E60" s="1467">
        <v>0</v>
      </c>
      <c r="F60" s="1467">
        <v>0</v>
      </c>
      <c r="G60" s="1465"/>
      <c r="H60" s="1465"/>
      <c r="I60" s="1465"/>
      <c r="J60" s="1467"/>
      <c r="K60" s="1467"/>
      <c r="L60" s="106">
        <v>5</v>
      </c>
      <c r="M60" s="106">
        <v>5</v>
      </c>
      <c r="N60" s="106">
        <v>15</v>
      </c>
      <c r="O60" s="1504">
        <v>0</v>
      </c>
      <c r="P60" s="1786">
        <v>200</v>
      </c>
    </row>
    <row r="61" spans="1:16" ht="15" customHeight="1" thickTop="1">
      <c r="A61" s="2321" t="str">
        <f>'[3]Tab 1 '!A63:P63</f>
        <v>&gt;f]tM lhNnf -jf/f, k;f{, lrtjg, dsjfgk'/ / /f}tx6_ s[lif ljsf; sfof{no .</v>
      </c>
      <c r="B61" s="2321"/>
      <c r="C61" s="2321"/>
      <c r="D61" s="2321"/>
      <c r="E61" s="2321"/>
      <c r="F61" s="2321"/>
      <c r="G61" s="2321"/>
      <c r="H61" s="2321"/>
      <c r="I61" s="2321"/>
      <c r="J61" s="2321"/>
      <c r="K61" s="2321"/>
      <c r="L61" s="2321"/>
      <c r="M61" s="2321"/>
      <c r="N61" s="2321"/>
      <c r="O61" s="2321"/>
      <c r="P61" s="2321"/>
    </row>
  </sheetData>
  <mergeCells count="24">
    <mergeCell ref="A61:P61"/>
    <mergeCell ref="A33:A35"/>
    <mergeCell ref="B33:F33"/>
    <mergeCell ref="G33:K33"/>
    <mergeCell ref="L33:P33"/>
    <mergeCell ref="E34:E35"/>
    <mergeCell ref="F34:F35"/>
    <mergeCell ref="J34:J35"/>
    <mergeCell ref="K34:K35"/>
    <mergeCell ref="O34:O35"/>
    <mergeCell ref="P34:P35"/>
    <mergeCell ref="A1:P1"/>
    <mergeCell ref="A2:P2"/>
    <mergeCell ref="A4:A6"/>
    <mergeCell ref="B4:F4"/>
    <mergeCell ref="G4:K4"/>
    <mergeCell ref="L4:P4"/>
    <mergeCell ref="N3:P3"/>
    <mergeCell ref="J5:J6"/>
    <mergeCell ref="K5:K6"/>
    <mergeCell ref="E5:E6"/>
    <mergeCell ref="F5:F6"/>
    <mergeCell ref="O5:O6"/>
    <mergeCell ref="P5:P6"/>
  </mergeCells>
  <printOptions horizontalCentered="1"/>
  <pageMargins left="0.39370078740157483" right="0.39370078740157483" top="0.78740157480314965" bottom="0" header="0" footer="0"/>
  <pageSetup paperSize="9" scale="60" orientation="landscape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3"/>
  <sheetViews>
    <sheetView view="pageBreakPreview" zoomScale="70" zoomScaleNormal="115" zoomScaleSheetLayoutView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6" sqref="H16"/>
    </sheetView>
  </sheetViews>
  <sheetFormatPr defaultColWidth="14.42578125" defaultRowHeight="14.25"/>
  <cols>
    <col min="1" max="1" width="15.140625" customWidth="1"/>
    <col min="2" max="2" width="9.85546875" style="42" customWidth="1"/>
    <col min="3" max="5" width="13.28515625" customWidth="1"/>
    <col min="6" max="7" width="13.28515625" style="838" customWidth="1"/>
    <col min="8" max="10" width="13.28515625" customWidth="1"/>
    <col min="11" max="12" width="13.28515625" style="838" customWidth="1"/>
    <col min="13" max="15" width="13.28515625" customWidth="1"/>
    <col min="16" max="17" width="13.28515625" style="301" customWidth="1"/>
    <col min="18" max="236" width="8.7109375" customWidth="1"/>
    <col min="237" max="237" width="13.85546875" customWidth="1"/>
    <col min="238" max="238" width="12.28515625" customWidth="1"/>
    <col min="239" max="239" width="13.28515625" customWidth="1"/>
    <col min="240" max="240" width="13.140625" customWidth="1"/>
    <col min="241" max="241" width="13" customWidth="1"/>
    <col min="242" max="242" width="12.5703125" customWidth="1"/>
    <col min="243" max="243" width="13.7109375" customWidth="1"/>
    <col min="244" max="244" width="13.28515625" customWidth="1"/>
    <col min="245" max="245" width="13.140625" customWidth="1"/>
    <col min="246" max="246" width="13" customWidth="1"/>
    <col min="247" max="247" width="13.140625" customWidth="1"/>
    <col min="248" max="248" width="13.42578125" customWidth="1"/>
    <col min="249" max="249" width="13.28515625" customWidth="1"/>
    <col min="250" max="250" width="13.140625" customWidth="1"/>
    <col min="251" max="251" width="13" customWidth="1"/>
    <col min="252" max="252" width="12.85546875" customWidth="1"/>
    <col min="253" max="253" width="13.7109375" customWidth="1"/>
    <col min="254" max="254" width="12.7109375" customWidth="1"/>
    <col min="255" max="255" width="12.42578125" customWidth="1"/>
  </cols>
  <sheetData>
    <row r="1" spans="1:26" s="1883" customFormat="1" ht="30">
      <c r="A1" s="2325" t="s">
        <v>303</v>
      </c>
      <c r="B1" s="2325"/>
      <c r="C1" s="2325"/>
      <c r="D1" s="2325"/>
      <c r="E1" s="2325"/>
      <c r="F1" s="2325"/>
      <c r="G1" s="2325"/>
      <c r="H1" s="2325"/>
      <c r="I1" s="2325"/>
      <c r="J1" s="2325"/>
      <c r="K1" s="2325"/>
      <c r="L1" s="2325"/>
      <c r="M1" s="2325"/>
      <c r="N1" s="2325"/>
      <c r="O1" s="2325"/>
      <c r="P1" s="2325"/>
      <c r="Q1" s="2325"/>
    </row>
    <row r="2" spans="1:26" s="1895" customFormat="1" ht="33.75" thickBot="1">
      <c r="A2" s="2622" t="s">
        <v>823</v>
      </c>
      <c r="B2" s="2622"/>
      <c r="C2" s="2622"/>
      <c r="D2" s="2622"/>
      <c r="E2" s="2622"/>
      <c r="F2" s="2622"/>
      <c r="G2" s="2622"/>
      <c r="H2" s="2622"/>
      <c r="I2" s="2622"/>
      <c r="J2" s="2622"/>
      <c r="K2" s="2622"/>
      <c r="L2" s="2622"/>
      <c r="M2" s="2622"/>
      <c r="N2" s="2622"/>
      <c r="O2" s="2622"/>
      <c r="P2" s="2622"/>
      <c r="Q2" s="2622"/>
    </row>
    <row r="3" spans="1:26" s="1054" customFormat="1" ht="12" customHeight="1" thickTop="1">
      <c r="A3" s="2315" t="s">
        <v>98</v>
      </c>
      <c r="B3" s="2335" t="s">
        <v>26</v>
      </c>
      <c r="C3" s="2584" t="s">
        <v>384</v>
      </c>
      <c r="D3" s="2584"/>
      <c r="E3" s="2584"/>
      <c r="F3" s="2584"/>
      <c r="G3" s="2584"/>
      <c r="H3" s="2584" t="s">
        <v>250</v>
      </c>
      <c r="I3" s="2584"/>
      <c r="J3" s="2584"/>
      <c r="K3" s="2584"/>
      <c r="L3" s="2584"/>
      <c r="M3" s="2584" t="s">
        <v>251</v>
      </c>
      <c r="N3" s="2584"/>
      <c r="O3" s="2584"/>
      <c r="P3" s="2584"/>
      <c r="Q3" s="2585"/>
      <c r="R3" s="1058"/>
      <c r="S3" s="1058"/>
      <c r="T3" s="1058"/>
      <c r="U3" s="1058"/>
      <c r="V3" s="1058"/>
      <c r="W3" s="1058"/>
      <c r="X3" s="1058"/>
      <c r="Y3" s="1058"/>
      <c r="Z3" s="1058"/>
    </row>
    <row r="4" spans="1:26" s="1054" customFormat="1" ht="16.5" customHeight="1">
      <c r="A4" s="2316"/>
      <c r="B4" s="2336"/>
      <c r="C4" s="1060" t="s">
        <v>87</v>
      </c>
      <c r="D4" s="1060" t="s">
        <v>90</v>
      </c>
      <c r="E4" s="1060" t="s">
        <v>91</v>
      </c>
      <c r="F4" s="2342" t="s">
        <v>88</v>
      </c>
      <c r="G4" s="2342" t="s">
        <v>89</v>
      </c>
      <c r="H4" s="1060" t="s">
        <v>87</v>
      </c>
      <c r="I4" s="1060" t="s">
        <v>90</v>
      </c>
      <c r="J4" s="1060" t="s">
        <v>91</v>
      </c>
      <c r="K4" s="2342" t="s">
        <v>88</v>
      </c>
      <c r="L4" s="2342" t="s">
        <v>89</v>
      </c>
      <c r="M4" s="1060" t="s">
        <v>87</v>
      </c>
      <c r="N4" s="1060" t="s">
        <v>90</v>
      </c>
      <c r="O4" s="1060" t="s">
        <v>91</v>
      </c>
      <c r="P4" s="2342" t="s">
        <v>88</v>
      </c>
      <c r="Q4" s="2345" t="s">
        <v>89</v>
      </c>
      <c r="R4" s="1058"/>
      <c r="S4" s="1058"/>
      <c r="T4" s="1058"/>
      <c r="U4" s="1058"/>
      <c r="V4" s="1058"/>
      <c r="W4" s="1058"/>
      <c r="X4" s="1058"/>
      <c r="Y4" s="1058"/>
      <c r="Z4" s="1058"/>
    </row>
    <row r="5" spans="1:26" s="1054" customFormat="1" ht="29.25" customHeight="1">
      <c r="A5" s="2316"/>
      <c r="B5" s="2336"/>
      <c r="C5" s="1363" t="s">
        <v>669</v>
      </c>
      <c r="D5" s="1363" t="s">
        <v>725</v>
      </c>
      <c r="E5" s="1302" t="s">
        <v>737</v>
      </c>
      <c r="F5" s="2342"/>
      <c r="G5" s="2342"/>
      <c r="H5" s="1302" t="str">
        <f>C5</f>
        <v xml:space="preserve">cf=j= @)&amp;#÷&amp;$
-;fpg–c;f/_                </v>
      </c>
      <c r="I5" s="1363" t="str">
        <f t="shared" ref="I5:J5" si="0">D5</f>
        <v xml:space="preserve">cf=j= @)&amp;$÷&amp;%
-;fpg–c;f/_                </v>
      </c>
      <c r="J5" s="1363" t="str">
        <f t="shared" si="0"/>
        <v xml:space="preserve">cf=j= @)&amp;%÷&amp;^
-;fpg–c;f/_                </v>
      </c>
      <c r="K5" s="2342"/>
      <c r="L5" s="2342"/>
      <c r="M5" s="1302" t="str">
        <f>C5</f>
        <v xml:space="preserve">cf=j= @)&amp;#÷&amp;$
-;fpg–c;f/_                </v>
      </c>
      <c r="N5" s="1363" t="str">
        <f t="shared" ref="N5:O5" si="1">D5</f>
        <v xml:space="preserve">cf=j= @)&amp;$÷&amp;%
-;fpg–c;f/_                </v>
      </c>
      <c r="O5" s="1363" t="str">
        <f t="shared" si="1"/>
        <v xml:space="preserve">cf=j= @)&amp;%÷&amp;^
-;fpg–c;f/_                </v>
      </c>
      <c r="P5" s="2342"/>
      <c r="Q5" s="2345"/>
      <c r="R5" s="1058"/>
      <c r="S5" s="1058"/>
      <c r="T5" s="1058"/>
      <c r="U5" s="1058"/>
      <c r="V5" s="1058"/>
      <c r="W5" s="1058"/>
      <c r="X5" s="1058"/>
      <c r="Y5" s="1058"/>
      <c r="Z5" s="1058"/>
    </row>
    <row r="6" spans="1:26" ht="17.25" customHeight="1">
      <c r="A6" s="20" t="s">
        <v>236</v>
      </c>
      <c r="B6" s="574"/>
      <c r="C6" s="569"/>
      <c r="D6" s="569"/>
      <c r="E6" s="569"/>
      <c r="F6" s="691"/>
      <c r="G6" s="691"/>
      <c r="H6" s="569"/>
      <c r="I6" s="569"/>
      <c r="J6" s="569"/>
      <c r="K6" s="691"/>
      <c r="L6" s="691"/>
      <c r="M6" s="569"/>
      <c r="N6" s="569"/>
      <c r="O6" s="569"/>
      <c r="P6" s="691"/>
      <c r="Q6" s="692"/>
    </row>
    <row r="7" spans="1:26" s="73" customFormat="1" ht="15" customHeight="1">
      <c r="A7" s="20" t="s">
        <v>27</v>
      </c>
      <c r="B7" s="575" t="s">
        <v>99</v>
      </c>
      <c r="C7" s="1455">
        <v>65338</v>
      </c>
      <c r="D7" s="1455">
        <v>66644</v>
      </c>
      <c r="E7" s="1474">
        <v>67976</v>
      </c>
      <c r="F7" s="1481">
        <v>1.9988368177783218</v>
      </c>
      <c r="G7" s="1476">
        <v>1.9986795510473561</v>
      </c>
      <c r="H7" s="1455">
        <v>106307</v>
      </c>
      <c r="I7" s="1455">
        <v>111241.14</v>
      </c>
      <c r="J7" s="1474">
        <v>110202</v>
      </c>
      <c r="K7" s="1481">
        <v>4.6414064925169551</v>
      </c>
      <c r="L7" s="1476">
        <v>-0.93413282172404877</v>
      </c>
      <c r="M7" s="1476">
        <v>46560</v>
      </c>
      <c r="N7" s="1476">
        <v>64084</v>
      </c>
      <c r="O7" s="1476">
        <v>86801.9</v>
      </c>
      <c r="P7" s="1481">
        <v>37.637457044673539</v>
      </c>
      <c r="Q7" s="1477">
        <v>35.450190375132628</v>
      </c>
    </row>
    <row r="8" spans="1:26" s="73" customFormat="1" ht="15" customHeight="1">
      <c r="A8" s="117" t="s">
        <v>28</v>
      </c>
      <c r="B8" s="578" t="s">
        <v>40</v>
      </c>
      <c r="C8" s="1455">
        <v>11068</v>
      </c>
      <c r="D8" s="1474">
        <v>11343</v>
      </c>
      <c r="E8" s="1474">
        <v>11624</v>
      </c>
      <c r="F8" s="1480">
        <v>2.4846404047705097</v>
      </c>
      <c r="G8" s="1475">
        <v>2.4772987745746273</v>
      </c>
      <c r="H8" s="1455">
        <v>13273</v>
      </c>
      <c r="I8" s="1455">
        <v>13745.31</v>
      </c>
      <c r="J8" s="1474">
        <v>13812</v>
      </c>
      <c r="K8" s="1480">
        <v>3.5584268816394142</v>
      </c>
      <c r="L8" s="1475">
        <v>0.48518367355847564</v>
      </c>
      <c r="M8" s="1476">
        <v>18986</v>
      </c>
      <c r="N8" s="1476">
        <v>20398</v>
      </c>
      <c r="O8" s="1476">
        <v>23845</v>
      </c>
      <c r="P8" s="1480">
        <v>7.4370588854945758</v>
      </c>
      <c r="Q8" s="1478">
        <v>16.898715560349054</v>
      </c>
    </row>
    <row r="9" spans="1:26" ht="15" customHeight="1">
      <c r="A9" s="166" t="s">
        <v>336</v>
      </c>
      <c r="B9" s="574" t="s">
        <v>40</v>
      </c>
      <c r="C9" s="1456">
        <v>4316</v>
      </c>
      <c r="D9" s="1456">
        <v>4424</v>
      </c>
      <c r="E9" s="1483">
        <v>4534</v>
      </c>
      <c r="F9" s="1480">
        <v>2.5023169601482853</v>
      </c>
      <c r="G9" s="1475">
        <v>2.4864376130198913</v>
      </c>
      <c r="H9" s="1456">
        <v>4501</v>
      </c>
      <c r="I9" s="1456">
        <v>4710.55</v>
      </c>
      <c r="J9" s="1483">
        <v>4734</v>
      </c>
      <c r="K9" s="1480">
        <v>4.6556320817596131</v>
      </c>
      <c r="L9" s="1475">
        <v>0.49781872605109423</v>
      </c>
      <c r="M9" s="1475">
        <v>5672</v>
      </c>
      <c r="N9" s="1475">
        <v>5672</v>
      </c>
      <c r="O9" s="1475">
        <v>5728</v>
      </c>
      <c r="P9" s="1480">
        <v>0</v>
      </c>
      <c r="Q9" s="1478">
        <v>0.98730606488011285</v>
      </c>
    </row>
    <row r="10" spans="1:26" ht="15" customHeight="1">
      <c r="A10" s="167" t="s">
        <v>134</v>
      </c>
      <c r="B10" s="574" t="s">
        <v>40</v>
      </c>
      <c r="C10" s="1456">
        <v>3143</v>
      </c>
      <c r="D10" s="1456">
        <v>3221</v>
      </c>
      <c r="E10" s="1483">
        <v>3301</v>
      </c>
      <c r="F10" s="1480">
        <v>2.4817053770283168</v>
      </c>
      <c r="G10" s="1475">
        <v>2.4837007140639553</v>
      </c>
      <c r="H10" s="1456">
        <v>3714</v>
      </c>
      <c r="I10" s="1456">
        <v>3809.86</v>
      </c>
      <c r="J10" s="1483">
        <v>3829</v>
      </c>
      <c r="K10" s="1480">
        <v>2.5810446957458302</v>
      </c>
      <c r="L10" s="1475">
        <v>0.50238066490631861</v>
      </c>
      <c r="M10" s="1475">
        <v>1858</v>
      </c>
      <c r="N10" s="1475">
        <v>1858</v>
      </c>
      <c r="O10" s="1475">
        <v>1918</v>
      </c>
      <c r="P10" s="1480">
        <v>0</v>
      </c>
      <c r="Q10" s="1478">
        <v>3.2292787944025831</v>
      </c>
    </row>
    <row r="11" spans="1:26" ht="15" customHeight="1">
      <c r="A11" s="167" t="s">
        <v>230</v>
      </c>
      <c r="B11" s="574" t="s">
        <v>40</v>
      </c>
      <c r="C11" s="1456">
        <v>1279</v>
      </c>
      <c r="D11" s="1456">
        <v>1310</v>
      </c>
      <c r="E11" s="1483">
        <v>1342</v>
      </c>
      <c r="F11" s="1480">
        <v>2.4237685691946833</v>
      </c>
      <c r="G11" s="1475">
        <v>2.4427480916030535</v>
      </c>
      <c r="H11" s="1456">
        <v>60</v>
      </c>
      <c r="I11" s="1456">
        <v>62.65</v>
      </c>
      <c r="J11" s="1483">
        <v>61</v>
      </c>
      <c r="K11" s="1480">
        <v>4.4166666666666643</v>
      </c>
      <c r="L11" s="1475">
        <v>-2.6336791699920168</v>
      </c>
      <c r="M11" s="1475">
        <v>598</v>
      </c>
      <c r="N11" s="1475">
        <v>599</v>
      </c>
      <c r="O11" s="1475">
        <v>599</v>
      </c>
      <c r="P11" s="1480">
        <v>0.16722408026755853</v>
      </c>
      <c r="Q11" s="1478">
        <v>0</v>
      </c>
    </row>
    <row r="12" spans="1:26" ht="15" customHeight="1">
      <c r="A12" s="167" t="s">
        <v>231</v>
      </c>
      <c r="B12" s="574" t="s">
        <v>40</v>
      </c>
      <c r="C12" s="1456">
        <v>2330</v>
      </c>
      <c r="D12" s="1456">
        <v>2388</v>
      </c>
      <c r="E12" s="1483">
        <v>2447</v>
      </c>
      <c r="F12" s="1480">
        <v>2.4892703862660945</v>
      </c>
      <c r="G12" s="1475">
        <v>2.4706867671691795</v>
      </c>
      <c r="H12" s="1456">
        <v>4998</v>
      </c>
      <c r="I12" s="1456">
        <v>5162.25</v>
      </c>
      <c r="J12" s="1483">
        <v>5188</v>
      </c>
      <c r="K12" s="1480">
        <v>3.2863145258103241</v>
      </c>
      <c r="L12" s="1475">
        <v>0.49881350186449702</v>
      </c>
      <c r="M12" s="1475">
        <v>10858</v>
      </c>
      <c r="N12" s="1475">
        <v>12269</v>
      </c>
      <c r="O12" s="1475">
        <v>15600</v>
      </c>
      <c r="P12" s="1480">
        <v>12.995026708417756</v>
      </c>
      <c r="Q12" s="1478">
        <v>27.149726954111991</v>
      </c>
    </row>
    <row r="13" spans="1:26" s="73" customFormat="1" ht="15" customHeight="1">
      <c r="A13" s="24" t="s">
        <v>135</v>
      </c>
      <c r="B13" s="575" t="s">
        <v>41</v>
      </c>
      <c r="C13" s="1455">
        <v>13493</v>
      </c>
      <c r="D13" s="1455">
        <v>14043.119999999999</v>
      </c>
      <c r="E13" s="1474">
        <v>14323</v>
      </c>
      <c r="F13" s="1480">
        <v>4.0770770028903804</v>
      </c>
      <c r="G13" s="1475">
        <v>1.9930044035798387</v>
      </c>
      <c r="H13" s="1455">
        <v>13318</v>
      </c>
      <c r="I13" s="1455">
        <v>13363.800000000001</v>
      </c>
      <c r="J13" s="1474">
        <v>14188</v>
      </c>
      <c r="K13" s="1480">
        <v>0.3438954798017802</v>
      </c>
      <c r="L13" s="1475">
        <v>6.1674074739220792</v>
      </c>
      <c r="M13" s="1476">
        <v>519375</v>
      </c>
      <c r="N13" s="1476">
        <v>510423</v>
      </c>
      <c r="O13" s="1476">
        <v>529407</v>
      </c>
      <c r="P13" s="1480">
        <v>-1.7236101083032491</v>
      </c>
      <c r="Q13" s="1478">
        <v>3.7192681364280213</v>
      </c>
    </row>
    <row r="14" spans="1:26" ht="15" customHeight="1">
      <c r="A14" s="22" t="s">
        <v>136</v>
      </c>
      <c r="B14" s="574" t="s">
        <v>41</v>
      </c>
      <c r="C14" s="1456">
        <v>10344</v>
      </c>
      <c r="D14" s="1456">
        <v>10768.16</v>
      </c>
      <c r="E14" s="1483">
        <v>10983</v>
      </c>
      <c r="F14" s="1480">
        <v>4.1005413766434637</v>
      </c>
      <c r="G14" s="1475">
        <v>1.9951412311852736</v>
      </c>
      <c r="H14" s="1456">
        <v>10498</v>
      </c>
      <c r="I14" s="1456">
        <v>10562.2</v>
      </c>
      <c r="J14" s="1483">
        <v>11155</v>
      </c>
      <c r="K14" s="1480">
        <v>0.61154505620118815</v>
      </c>
      <c r="L14" s="1475">
        <v>5.6124670996572608</v>
      </c>
      <c r="M14" s="1475">
        <v>519225</v>
      </c>
      <c r="N14" s="1475">
        <v>510270</v>
      </c>
      <c r="O14" s="1475">
        <v>529250</v>
      </c>
      <c r="P14" s="1480">
        <v>-1.7246858298425538</v>
      </c>
      <c r="Q14" s="1478">
        <v>3.7195994277539342</v>
      </c>
    </row>
    <row r="15" spans="1:26" ht="15" customHeight="1">
      <c r="A15" s="23" t="s">
        <v>29</v>
      </c>
      <c r="B15" s="574" t="s">
        <v>41</v>
      </c>
      <c r="C15" s="1456">
        <v>3149</v>
      </c>
      <c r="D15" s="1456">
        <v>3274.96</v>
      </c>
      <c r="E15" s="1483">
        <v>3340</v>
      </c>
      <c r="F15" s="1480">
        <v>4.0000000000000018</v>
      </c>
      <c r="G15" s="1475">
        <v>1.9859784546986823</v>
      </c>
      <c r="H15" s="1456">
        <v>2820</v>
      </c>
      <c r="I15" s="1456">
        <v>2801.6</v>
      </c>
      <c r="J15" s="1483">
        <v>3033</v>
      </c>
      <c r="K15" s="1480">
        <v>-0.65248226950354926</v>
      </c>
      <c r="L15" s="1475">
        <v>8.2595659623072564</v>
      </c>
      <c r="M15" s="1475">
        <v>150</v>
      </c>
      <c r="N15" s="1475">
        <v>153</v>
      </c>
      <c r="O15" s="1475">
        <v>157</v>
      </c>
      <c r="P15" s="1480"/>
      <c r="Q15" s="1478"/>
    </row>
    <row r="16" spans="1:26" ht="15" customHeight="1">
      <c r="A16" s="22" t="s">
        <v>30</v>
      </c>
      <c r="B16" s="574" t="s">
        <v>337</v>
      </c>
      <c r="C16" s="1456"/>
      <c r="D16" s="1456"/>
      <c r="E16" s="1483"/>
      <c r="F16" s="1480"/>
      <c r="G16" s="1475"/>
      <c r="H16" s="1456"/>
      <c r="I16" s="1456"/>
      <c r="J16" s="1483"/>
      <c r="K16" s="1480"/>
      <c r="L16" s="1475"/>
      <c r="M16" s="1475"/>
      <c r="N16" s="1475"/>
      <c r="O16" s="1475"/>
      <c r="P16" s="1480"/>
      <c r="Q16" s="1478"/>
    </row>
    <row r="17" spans="1:26" ht="15" customHeight="1">
      <c r="A17" s="22" t="s">
        <v>31</v>
      </c>
      <c r="B17" s="574" t="s">
        <v>337</v>
      </c>
      <c r="C17" s="1456"/>
      <c r="D17" s="1456"/>
      <c r="E17" s="1483"/>
      <c r="F17" s="1480"/>
      <c r="G17" s="1475"/>
      <c r="H17" s="1456"/>
      <c r="I17" s="1456"/>
      <c r="J17" s="1483"/>
      <c r="K17" s="1480"/>
      <c r="L17" s="1475"/>
      <c r="M17" s="1475">
        <v>510000</v>
      </c>
      <c r="N17" s="1475">
        <v>490000</v>
      </c>
      <c r="O17" s="1475">
        <v>539000</v>
      </c>
      <c r="P17" s="1480">
        <v>-3.9215686274509802</v>
      </c>
      <c r="Q17" s="1478">
        <v>10</v>
      </c>
    </row>
    <row r="18" spans="1:26" ht="15" customHeight="1">
      <c r="A18" s="22" t="s">
        <v>32</v>
      </c>
      <c r="B18" s="574" t="s">
        <v>40</v>
      </c>
      <c r="C18" s="1456"/>
      <c r="D18" s="1456"/>
      <c r="E18" s="1483"/>
      <c r="F18" s="1480"/>
      <c r="G18" s="1475"/>
      <c r="H18" s="1456"/>
      <c r="I18" s="1456"/>
      <c r="J18" s="1483"/>
      <c r="K18" s="1480"/>
      <c r="L18" s="1475"/>
      <c r="M18" s="1475"/>
      <c r="N18" s="1475"/>
      <c r="O18" s="1475"/>
      <c r="P18" s="1480"/>
      <c r="Q18" s="1478"/>
    </row>
    <row r="19" spans="1:26" s="136" customFormat="1" ht="15" customHeight="1">
      <c r="A19" s="22" t="s">
        <v>33</v>
      </c>
      <c r="B19" s="574" t="s">
        <v>40</v>
      </c>
      <c r="C19" s="1456">
        <v>16.5</v>
      </c>
      <c r="D19" s="1456">
        <v>16.989999999999998</v>
      </c>
      <c r="E19" s="1483">
        <v>17.420000000000002</v>
      </c>
      <c r="F19" s="1480">
        <v>2.9696969696969604</v>
      </c>
      <c r="G19" s="1475">
        <v>2.530900529723386</v>
      </c>
      <c r="H19" s="1456">
        <v>160</v>
      </c>
      <c r="I19" s="1456">
        <v>185</v>
      </c>
      <c r="J19" s="1483">
        <v>42.863</v>
      </c>
      <c r="K19" s="1480">
        <v>15.625</v>
      </c>
      <c r="L19" s="1475">
        <v>-76.830810810810817</v>
      </c>
      <c r="M19" s="1475"/>
      <c r="N19" s="1475"/>
      <c r="O19" s="1475"/>
      <c r="P19" s="1480"/>
      <c r="Q19" s="1478"/>
    </row>
    <row r="20" spans="1:26" s="73" customFormat="1" ht="15" customHeight="1">
      <c r="A20" s="20" t="s">
        <v>34</v>
      </c>
      <c r="B20" s="575" t="s">
        <v>40</v>
      </c>
      <c r="C20" s="1455"/>
      <c r="D20" s="1455"/>
      <c r="E20" s="1474"/>
      <c r="F20" s="1480"/>
      <c r="G20" s="1475"/>
      <c r="H20" s="1456"/>
      <c r="I20" s="1456"/>
      <c r="J20" s="1483"/>
      <c r="K20" s="1480"/>
      <c r="L20" s="1475"/>
      <c r="M20" s="1476"/>
      <c r="N20" s="1476"/>
      <c r="O20" s="1476"/>
      <c r="P20" s="1480"/>
      <c r="Q20" s="1478"/>
    </row>
    <row r="21" spans="1:26" s="136" customFormat="1" ht="15" customHeight="1">
      <c r="A21" s="22" t="s">
        <v>249</v>
      </c>
      <c r="B21" s="574" t="s">
        <v>40</v>
      </c>
      <c r="C21" s="1456">
        <v>11273</v>
      </c>
      <c r="D21" s="1456">
        <v>12219</v>
      </c>
      <c r="E21" s="1483">
        <v>13312</v>
      </c>
      <c r="F21" s="1480">
        <v>8.3917324580856913</v>
      </c>
      <c r="G21" s="1475">
        <v>8.9450855225468526</v>
      </c>
      <c r="H21" s="1456">
        <v>2388</v>
      </c>
      <c r="I21" s="1456">
        <v>2520</v>
      </c>
      <c r="J21" s="1483">
        <v>2485</v>
      </c>
      <c r="K21" s="1480">
        <v>5.5276381909547743</v>
      </c>
      <c r="L21" s="1475">
        <v>-1.3888888888888888</v>
      </c>
      <c r="M21" s="1475">
        <v>2621</v>
      </c>
      <c r="N21" s="1475">
        <v>2730</v>
      </c>
      <c r="O21" s="1475">
        <v>3089</v>
      </c>
      <c r="P21" s="1480">
        <v>4.1587180465471194</v>
      </c>
      <c r="Q21" s="1478">
        <v>13.150183150183151</v>
      </c>
    </row>
    <row r="22" spans="1:26" ht="15" customHeight="1">
      <c r="A22" s="20" t="s">
        <v>35</v>
      </c>
      <c r="B22" s="574"/>
      <c r="C22" s="1456"/>
      <c r="D22" s="1456"/>
      <c r="E22" s="1483"/>
      <c r="F22" s="1480"/>
      <c r="G22" s="1475"/>
      <c r="H22" s="1456"/>
      <c r="I22" s="1456"/>
      <c r="J22" s="1483"/>
      <c r="K22" s="1480"/>
      <c r="L22" s="1475"/>
      <c r="M22" s="1475"/>
      <c r="N22" s="1475"/>
      <c r="O22" s="1475"/>
      <c r="P22" s="1480"/>
      <c r="Q22" s="1478"/>
    </row>
    <row r="23" spans="1:26" s="136" customFormat="1" ht="15" customHeight="1">
      <c r="A23" s="166" t="s">
        <v>36</v>
      </c>
      <c r="B23" s="574" t="s">
        <v>43</v>
      </c>
      <c r="C23" s="1456">
        <v>85596</v>
      </c>
      <c r="D23" s="1456">
        <v>45082.73</v>
      </c>
      <c r="E23" s="1483">
        <v>128198.3</v>
      </c>
      <c r="F23" s="1480">
        <v>-47.330798168138692</v>
      </c>
      <c r="G23" s="1475">
        <v>184.36232677124923</v>
      </c>
      <c r="H23" s="1456">
        <v>31568</v>
      </c>
      <c r="I23" s="1456">
        <v>2499.35</v>
      </c>
      <c r="J23" s="1483">
        <v>11914.59</v>
      </c>
      <c r="K23" s="1480">
        <v>-92.082646984287891</v>
      </c>
      <c r="L23" s="1475">
        <v>376.70754396142996</v>
      </c>
      <c r="M23" s="1475">
        <v>277482</v>
      </c>
      <c r="N23" s="1475">
        <v>102402</v>
      </c>
      <c r="O23" s="1475">
        <v>154292</v>
      </c>
      <c r="P23" s="1480">
        <v>-63.095984604406773</v>
      </c>
      <c r="Q23" s="1478">
        <v>50.672838421124588</v>
      </c>
    </row>
    <row r="24" spans="1:26" s="136" customFormat="1" ht="15" customHeight="1">
      <c r="A24" s="166" t="s">
        <v>37</v>
      </c>
      <c r="B24" s="574" t="s">
        <v>338</v>
      </c>
      <c r="C24" s="1456">
        <v>52</v>
      </c>
      <c r="D24" s="1456">
        <v>68.92</v>
      </c>
      <c r="E24" s="1483">
        <v>211</v>
      </c>
      <c r="F24" s="1480">
        <v>32.538461538461547</v>
      </c>
      <c r="G24" s="1475">
        <v>206.15206035983746</v>
      </c>
      <c r="H24" s="1456">
        <v>5</v>
      </c>
      <c r="I24" s="1456">
        <v>0</v>
      </c>
      <c r="J24" s="1483">
        <v>7.5</v>
      </c>
      <c r="K24" s="1480">
        <v>-100</v>
      </c>
      <c r="L24" s="1475">
        <v>100</v>
      </c>
      <c r="M24" s="1475">
        <v>271</v>
      </c>
      <c r="N24" s="1475">
        <v>45</v>
      </c>
      <c r="O24" s="1475">
        <v>231</v>
      </c>
      <c r="P24" s="1480">
        <v>-83.394833948339482</v>
      </c>
      <c r="Q24" s="1478">
        <v>413.33333333333337</v>
      </c>
    </row>
    <row r="25" spans="1:26" s="136" customFormat="1" ht="15" customHeight="1">
      <c r="A25" s="166" t="s">
        <v>38</v>
      </c>
      <c r="B25" s="574" t="s">
        <v>40</v>
      </c>
      <c r="C25" s="1456">
        <v>2</v>
      </c>
      <c r="D25" s="1456">
        <v>0</v>
      </c>
      <c r="E25" s="1483">
        <v>0</v>
      </c>
      <c r="F25" s="1480">
        <v>-100</v>
      </c>
      <c r="G25" s="1475">
        <v>0</v>
      </c>
      <c r="H25" s="1483"/>
      <c r="I25" s="1483"/>
      <c r="J25" s="1483"/>
      <c r="K25" s="1475"/>
      <c r="L25" s="1475"/>
      <c r="M25" s="1475"/>
      <c r="N25" s="1475"/>
      <c r="O25" s="1475"/>
      <c r="P25" s="1480"/>
      <c r="Q25" s="1478"/>
    </row>
    <row r="26" spans="1:26" s="136" customFormat="1" ht="15" customHeight="1" thickBot="1">
      <c r="A26" s="168" t="s">
        <v>39</v>
      </c>
      <c r="B26" s="108" t="s">
        <v>40</v>
      </c>
      <c r="C26" s="1468"/>
      <c r="D26" s="1468"/>
      <c r="E26" s="1468"/>
      <c r="F26" s="122"/>
      <c r="G26" s="122"/>
      <c r="H26" s="1468"/>
      <c r="I26" s="1468"/>
      <c r="J26" s="1468"/>
      <c r="K26" s="122"/>
      <c r="L26" s="122"/>
      <c r="M26" s="122"/>
      <c r="N26" s="122"/>
      <c r="O26" s="122"/>
      <c r="P26" s="122"/>
      <c r="Q26" s="123"/>
    </row>
    <row r="27" spans="1:26" ht="15" customHeight="1" thickTop="1" thickBot="1">
      <c r="Q27" s="866"/>
    </row>
    <row r="28" spans="1:26" s="1054" customFormat="1" ht="13.5" customHeight="1" thickTop="1">
      <c r="A28" s="2315" t="s">
        <v>98</v>
      </c>
      <c r="B28" s="2335" t="s">
        <v>26</v>
      </c>
      <c r="C28" s="2584" t="s">
        <v>252</v>
      </c>
      <c r="D28" s="2584"/>
      <c r="E28" s="2584"/>
      <c r="F28" s="2584"/>
      <c r="G28" s="2584"/>
      <c r="H28" s="2584" t="s">
        <v>253</v>
      </c>
      <c r="I28" s="2584"/>
      <c r="J28" s="2584"/>
      <c r="K28" s="2584"/>
      <c r="L28" s="2584"/>
      <c r="M28" s="2584" t="s">
        <v>82</v>
      </c>
      <c r="N28" s="2584"/>
      <c r="O28" s="2584"/>
      <c r="P28" s="2584"/>
      <c r="Q28" s="2585"/>
    </row>
    <row r="29" spans="1:26" s="1054" customFormat="1" ht="16.5" customHeight="1">
      <c r="A29" s="2316"/>
      <c r="B29" s="2336"/>
      <c r="C29" s="1060" t="s">
        <v>87</v>
      </c>
      <c r="D29" s="1060" t="s">
        <v>90</v>
      </c>
      <c r="E29" s="1060" t="s">
        <v>91</v>
      </c>
      <c r="F29" s="2342" t="s">
        <v>88</v>
      </c>
      <c r="G29" s="2342" t="s">
        <v>89</v>
      </c>
      <c r="H29" s="1060" t="s">
        <v>87</v>
      </c>
      <c r="I29" s="1060" t="s">
        <v>90</v>
      </c>
      <c r="J29" s="1060" t="s">
        <v>91</v>
      </c>
      <c r="K29" s="2342" t="s">
        <v>88</v>
      </c>
      <c r="L29" s="2342" t="s">
        <v>89</v>
      </c>
      <c r="M29" s="1060" t="s">
        <v>87</v>
      </c>
      <c r="N29" s="1060" t="s">
        <v>90</v>
      </c>
      <c r="O29" s="1060" t="s">
        <v>91</v>
      </c>
      <c r="P29" s="2342" t="s">
        <v>88</v>
      </c>
      <c r="Q29" s="2345" t="s">
        <v>89</v>
      </c>
      <c r="R29" s="1058"/>
      <c r="S29" s="1058"/>
      <c r="T29" s="1058"/>
      <c r="U29" s="1058"/>
      <c r="V29" s="1058"/>
      <c r="W29" s="1058"/>
      <c r="X29" s="1058"/>
      <c r="Y29" s="1058"/>
      <c r="Z29" s="1058"/>
    </row>
    <row r="30" spans="1:26" s="1054" customFormat="1" ht="28.5" customHeight="1">
      <c r="A30" s="2316"/>
      <c r="B30" s="2336"/>
      <c r="C30" s="1302" t="str">
        <f>C5</f>
        <v xml:space="preserve">cf=j= @)&amp;#÷&amp;$
-;fpg–c;f/_                </v>
      </c>
      <c r="D30" s="1363" t="str">
        <f t="shared" ref="D30:E30" si="2">D5</f>
        <v xml:space="preserve">cf=j= @)&amp;$÷&amp;%
-;fpg–c;f/_                </v>
      </c>
      <c r="E30" s="1363" t="str">
        <f t="shared" si="2"/>
        <v xml:space="preserve">cf=j= @)&amp;%÷&amp;^
-;fpg–c;f/_                </v>
      </c>
      <c r="F30" s="2342"/>
      <c r="G30" s="2342"/>
      <c r="H30" s="1302" t="str">
        <f>C5</f>
        <v xml:space="preserve">cf=j= @)&amp;#÷&amp;$
-;fpg–c;f/_                </v>
      </c>
      <c r="I30" s="1363" t="str">
        <f t="shared" ref="I30:J30" si="3">D5</f>
        <v xml:space="preserve">cf=j= @)&amp;$÷&amp;%
-;fpg–c;f/_                </v>
      </c>
      <c r="J30" s="1363" t="str">
        <f t="shared" si="3"/>
        <v xml:space="preserve">cf=j= @)&amp;%÷&amp;^
-;fpg–c;f/_                </v>
      </c>
      <c r="K30" s="2342"/>
      <c r="L30" s="2342"/>
      <c r="M30" s="1302" t="str">
        <f>C5</f>
        <v xml:space="preserve">cf=j= @)&amp;#÷&amp;$
-;fpg–c;f/_                </v>
      </c>
      <c r="N30" s="1363" t="str">
        <f t="shared" ref="N30:O30" si="4">D5</f>
        <v xml:space="preserve">cf=j= @)&amp;$÷&amp;%
-;fpg–c;f/_                </v>
      </c>
      <c r="O30" s="1363" t="str">
        <f t="shared" si="4"/>
        <v xml:space="preserve">cf=j= @)&amp;%÷&amp;^
-;fpg–c;f/_                </v>
      </c>
      <c r="P30" s="2342"/>
      <c r="Q30" s="2345"/>
      <c r="R30" s="1058"/>
      <c r="S30" s="1058"/>
      <c r="T30" s="1058"/>
      <c r="U30" s="1058"/>
      <c r="V30" s="1058"/>
      <c r="W30" s="1058"/>
      <c r="X30" s="1058"/>
      <c r="Y30" s="1058"/>
      <c r="Z30" s="1058"/>
    </row>
    <row r="31" spans="1:26" ht="17.25" customHeight="1">
      <c r="A31" s="20" t="s">
        <v>236</v>
      </c>
      <c r="B31" s="574"/>
      <c r="C31" s="569"/>
      <c r="D31" s="569"/>
      <c r="E31" s="569"/>
      <c r="F31" s="691"/>
      <c r="G31" s="691"/>
      <c r="H31" s="573"/>
      <c r="I31" s="573"/>
      <c r="J31" s="573"/>
      <c r="K31" s="864"/>
      <c r="L31" s="864"/>
      <c r="M31" s="573"/>
      <c r="N31" s="573"/>
      <c r="O31" s="573"/>
      <c r="P31" s="621"/>
      <c r="Q31" s="870"/>
    </row>
    <row r="32" spans="1:26" s="73" customFormat="1" ht="15.75">
      <c r="A32" s="20" t="s">
        <v>27</v>
      </c>
      <c r="B32" s="575" t="s">
        <v>99</v>
      </c>
      <c r="C32" s="1479">
        <v>57661</v>
      </c>
      <c r="D32" s="1479">
        <v>59934.559999999998</v>
      </c>
      <c r="E32" s="1474">
        <v>59934.559999999998</v>
      </c>
      <c r="F32" s="1481">
        <v>3.9429770555488068</v>
      </c>
      <c r="G32" s="1476">
        <v>0</v>
      </c>
      <c r="H32" s="1474">
        <v>24415</v>
      </c>
      <c r="I32" s="1474">
        <v>25891</v>
      </c>
      <c r="J32" s="1474">
        <v>11638</v>
      </c>
      <c r="K32" s="847">
        <v>6.0454638541879993</v>
      </c>
      <c r="L32" s="847">
        <v>-55.050017380556952</v>
      </c>
      <c r="M32" s="625">
        <v>300281</v>
      </c>
      <c r="N32" s="625">
        <v>327794.7</v>
      </c>
      <c r="O32" s="625">
        <v>336552.46</v>
      </c>
      <c r="P32" s="1511">
        <v>9.1626509835787182</v>
      </c>
      <c r="Q32" s="1780">
        <v>2.6717210497912292</v>
      </c>
    </row>
    <row r="33" spans="1:17" s="73" customFormat="1" ht="15">
      <c r="A33" s="117" t="s">
        <v>28</v>
      </c>
      <c r="B33" s="578" t="s">
        <v>40</v>
      </c>
      <c r="C33" s="1455">
        <v>6930.03</v>
      </c>
      <c r="D33" s="1479">
        <v>7194.99</v>
      </c>
      <c r="E33" s="1474">
        <v>7194.99</v>
      </c>
      <c r="F33" s="1480">
        <v>3.8233600720343208</v>
      </c>
      <c r="G33" s="1475">
        <v>0</v>
      </c>
      <c r="H33" s="1474">
        <v>4181</v>
      </c>
      <c r="I33" s="1474">
        <v>5611</v>
      </c>
      <c r="J33" s="1474">
        <v>2078</v>
      </c>
      <c r="K33" s="956">
        <v>34.202343936857211</v>
      </c>
      <c r="L33" s="956">
        <v>-62.965603279272855</v>
      </c>
      <c r="M33" s="625">
        <v>54438.03</v>
      </c>
      <c r="N33" s="625">
        <v>58292.299999999996</v>
      </c>
      <c r="O33" s="625">
        <v>58553.99</v>
      </c>
      <c r="P33" s="1597">
        <v>7.0801055806023774</v>
      </c>
      <c r="Q33" s="2018">
        <v>0.44892721680222325</v>
      </c>
    </row>
    <row r="34" spans="1:17" ht="15">
      <c r="A34" s="172" t="s">
        <v>339</v>
      </c>
      <c r="B34" s="580" t="s">
        <v>40</v>
      </c>
      <c r="C34" s="1482">
        <v>2973.13</v>
      </c>
      <c r="D34" s="1482">
        <v>3035.53</v>
      </c>
      <c r="E34" s="1483">
        <v>3035.53</v>
      </c>
      <c r="F34" s="1480">
        <v>2.0987982362022546</v>
      </c>
      <c r="G34" s="1475">
        <v>0</v>
      </c>
      <c r="H34" s="1483">
        <v>2789</v>
      </c>
      <c r="I34" s="1483">
        <v>3884</v>
      </c>
      <c r="J34" s="1483">
        <v>1067</v>
      </c>
      <c r="K34" s="786">
        <v>39.261384008605233</v>
      </c>
      <c r="L34" s="786">
        <v>-72.528321318228635</v>
      </c>
      <c r="M34" s="570">
        <v>20251.13</v>
      </c>
      <c r="N34" s="570">
        <v>21726.079999999998</v>
      </c>
      <c r="O34" s="570">
        <v>19098.53</v>
      </c>
      <c r="P34" s="1510">
        <v>7.2832972777321414</v>
      </c>
      <c r="Q34" s="2019">
        <v>-12.093990264235424</v>
      </c>
    </row>
    <row r="35" spans="1:17" ht="15.75">
      <c r="A35" s="172" t="s">
        <v>134</v>
      </c>
      <c r="B35" s="574" t="s">
        <v>40</v>
      </c>
      <c r="C35" s="1482">
        <v>1209.19</v>
      </c>
      <c r="D35" s="1482">
        <v>1245.1099999999999</v>
      </c>
      <c r="E35" s="1483">
        <v>1245.1099999999999</v>
      </c>
      <c r="F35" s="1480">
        <v>2.9705836138241173</v>
      </c>
      <c r="G35" s="1475">
        <v>0</v>
      </c>
      <c r="H35" s="1483">
        <v>844</v>
      </c>
      <c r="I35" s="1483">
        <v>986</v>
      </c>
      <c r="J35" s="1483">
        <v>434</v>
      </c>
      <c r="K35" s="786">
        <v>16.824644549763033</v>
      </c>
      <c r="L35" s="786">
        <v>-55.98377281947262</v>
      </c>
      <c r="M35" s="570">
        <v>10768.19</v>
      </c>
      <c r="N35" s="570">
        <v>11119.970000000001</v>
      </c>
      <c r="O35" s="570">
        <v>10727.11</v>
      </c>
      <c r="P35" s="1510">
        <v>3.2668442885944677</v>
      </c>
      <c r="Q35" s="2019">
        <v>-3.5329232003323803</v>
      </c>
    </row>
    <row r="36" spans="1:17" ht="15.75">
      <c r="A36" s="167" t="s">
        <v>230</v>
      </c>
      <c r="B36" s="574" t="s">
        <v>40</v>
      </c>
      <c r="C36" s="1482">
        <v>167.08</v>
      </c>
      <c r="D36" s="1482">
        <v>170.96</v>
      </c>
      <c r="E36" s="1483">
        <v>170.96</v>
      </c>
      <c r="F36" s="1480">
        <v>2.3222408427100762</v>
      </c>
      <c r="G36" s="1475">
        <v>0</v>
      </c>
      <c r="H36" s="1483">
        <v>268</v>
      </c>
      <c r="I36" s="1483">
        <v>354</v>
      </c>
      <c r="J36" s="1483">
        <v>83</v>
      </c>
      <c r="K36" s="786">
        <v>32.089552238805972</v>
      </c>
      <c r="L36" s="786">
        <v>-76.55367231638418</v>
      </c>
      <c r="M36" s="570">
        <v>2372.08</v>
      </c>
      <c r="N36" s="570">
        <v>2496.61</v>
      </c>
      <c r="O36" s="570">
        <v>2255.96</v>
      </c>
      <c r="P36" s="1510">
        <v>5.2498229402043863</v>
      </c>
      <c r="Q36" s="2019">
        <v>-9.6390705797060843</v>
      </c>
    </row>
    <row r="37" spans="1:17" ht="15.75">
      <c r="A37" s="167" t="s">
        <v>231</v>
      </c>
      <c r="B37" s="574" t="s">
        <v>40</v>
      </c>
      <c r="C37" s="1482">
        <v>2580.63</v>
      </c>
      <c r="D37" s="1482">
        <v>2743.39</v>
      </c>
      <c r="E37" s="1483">
        <v>2743.39</v>
      </c>
      <c r="F37" s="1480">
        <v>6.306987053548931</v>
      </c>
      <c r="G37" s="1475">
        <v>0</v>
      </c>
      <c r="H37" s="1483">
        <v>280</v>
      </c>
      <c r="I37" s="1483">
        <v>387</v>
      </c>
      <c r="J37" s="1483">
        <v>494</v>
      </c>
      <c r="K37" s="786">
        <v>38.214285714285708</v>
      </c>
      <c r="L37" s="786">
        <v>27.648578811369507</v>
      </c>
      <c r="M37" s="570">
        <v>21046.63</v>
      </c>
      <c r="N37" s="570">
        <v>22949.64</v>
      </c>
      <c r="O37" s="570">
        <v>26472.39</v>
      </c>
      <c r="P37" s="1510">
        <v>9.0418751125477002</v>
      </c>
      <c r="Q37" s="2019">
        <v>15.349913985578858</v>
      </c>
    </row>
    <row r="38" spans="1:17" s="73" customFormat="1" ht="15.75">
      <c r="A38" s="24" t="s">
        <v>135</v>
      </c>
      <c r="B38" s="575" t="s">
        <v>41</v>
      </c>
      <c r="C38" s="1479">
        <v>11763.94</v>
      </c>
      <c r="D38" s="1479">
        <v>11893.03</v>
      </c>
      <c r="E38" s="1474">
        <v>27593</v>
      </c>
      <c r="F38" s="1480">
        <v>1.097336436602024</v>
      </c>
      <c r="G38" s="1475">
        <v>132.00984105816599</v>
      </c>
      <c r="H38" s="1474">
        <v>10802</v>
      </c>
      <c r="I38" s="1474">
        <v>12517</v>
      </c>
      <c r="J38" s="1474">
        <v>6720</v>
      </c>
      <c r="K38" s="847">
        <v>15.876689501944085</v>
      </c>
      <c r="L38" s="847">
        <v>-46.313014300551252</v>
      </c>
      <c r="M38" s="625">
        <v>568751.93999999994</v>
      </c>
      <c r="N38" s="625">
        <v>562239.95000000007</v>
      </c>
      <c r="O38" s="625">
        <v>592231</v>
      </c>
      <c r="P38" s="1511">
        <v>-1.1449613692746041</v>
      </c>
      <c r="Q38" s="1780">
        <v>5.3342082859817994</v>
      </c>
    </row>
    <row r="39" spans="1:17" ht="15.75">
      <c r="A39" s="22" t="s">
        <v>136</v>
      </c>
      <c r="B39" s="574" t="s">
        <v>41</v>
      </c>
      <c r="C39" s="1482">
        <v>11763.94</v>
      </c>
      <c r="D39" s="1482">
        <v>11893.03</v>
      </c>
      <c r="E39" s="1483">
        <v>27529</v>
      </c>
      <c r="F39" s="1480">
        <v>1.097336436602024</v>
      </c>
      <c r="G39" s="1475">
        <v>131.47171074150151</v>
      </c>
      <c r="H39" s="1483">
        <v>10249</v>
      </c>
      <c r="I39" s="1483">
        <v>11718</v>
      </c>
      <c r="J39" s="1483">
        <v>6432</v>
      </c>
      <c r="K39" s="782">
        <v>14.333105668845741</v>
      </c>
      <c r="L39" s="782">
        <v>-45.110087045570921</v>
      </c>
      <c r="M39" s="570">
        <v>562079.93999999994</v>
      </c>
      <c r="N39" s="570">
        <v>555211.39</v>
      </c>
      <c r="O39" s="570">
        <v>585349</v>
      </c>
      <c r="P39" s="1506">
        <v>-1.2219881036850258</v>
      </c>
      <c r="Q39" s="1765">
        <v>5.4281325172381614</v>
      </c>
    </row>
    <row r="40" spans="1:17" ht="15.75">
      <c r="A40" s="23" t="s">
        <v>29</v>
      </c>
      <c r="B40" s="574" t="s">
        <v>41</v>
      </c>
      <c r="C40" s="1482">
        <v>0</v>
      </c>
      <c r="D40" s="1482">
        <v>0</v>
      </c>
      <c r="E40" s="1483">
        <v>64</v>
      </c>
      <c r="F40" s="1480">
        <v>0</v>
      </c>
      <c r="G40" s="1475">
        <v>100</v>
      </c>
      <c r="H40" s="1483">
        <v>553</v>
      </c>
      <c r="I40" s="1483">
        <v>799</v>
      </c>
      <c r="J40" s="1483">
        <v>288</v>
      </c>
      <c r="K40" s="782">
        <v>44.484629294755877</v>
      </c>
      <c r="L40" s="782">
        <v>-63.954943679599495</v>
      </c>
      <c r="M40" s="570">
        <v>6672</v>
      </c>
      <c r="N40" s="570">
        <v>7028.5599999999995</v>
      </c>
      <c r="O40" s="570">
        <v>6882</v>
      </c>
      <c r="P40" s="1506">
        <v>5.3441247002398002</v>
      </c>
      <c r="Q40" s="1765">
        <v>-2.0852066426124201</v>
      </c>
    </row>
    <row r="41" spans="1:17" ht="15.75">
      <c r="A41" s="22" t="s">
        <v>30</v>
      </c>
      <c r="B41" s="574" t="s">
        <v>337</v>
      </c>
      <c r="C41" s="1482"/>
      <c r="D41" s="1482"/>
      <c r="E41" s="1483"/>
      <c r="F41" s="1480"/>
      <c r="G41" s="1475"/>
      <c r="H41" s="1483"/>
      <c r="I41" s="1483"/>
      <c r="J41" s="1483"/>
      <c r="K41" s="782"/>
      <c r="L41" s="782"/>
      <c r="M41" s="570"/>
      <c r="N41" s="570"/>
      <c r="O41" s="570"/>
      <c r="P41" s="1506"/>
      <c r="Q41" s="1765"/>
    </row>
    <row r="42" spans="1:17" ht="15.75">
      <c r="A42" s="22" t="s">
        <v>31</v>
      </c>
      <c r="B42" s="574" t="s">
        <v>337</v>
      </c>
      <c r="C42" s="1456">
        <v>22500</v>
      </c>
      <c r="D42" s="1482">
        <v>40000</v>
      </c>
      <c r="E42" s="1482">
        <v>40000</v>
      </c>
      <c r="F42" s="1480">
        <v>77.777777777777786</v>
      </c>
      <c r="G42" s="1475">
        <v>0</v>
      </c>
      <c r="H42" s="1483"/>
      <c r="I42" s="1483"/>
      <c r="J42" s="1483"/>
      <c r="K42" s="782"/>
      <c r="L42" s="782"/>
      <c r="M42" s="570">
        <v>532500</v>
      </c>
      <c r="N42" s="570">
        <v>530000</v>
      </c>
      <c r="O42" s="570">
        <v>579000</v>
      </c>
      <c r="P42" s="1506">
        <v>-0.46948356807511737</v>
      </c>
      <c r="Q42" s="1765">
        <v>9.2452830188679247</v>
      </c>
    </row>
    <row r="43" spans="1:17" ht="15.75">
      <c r="A43" s="22" t="s">
        <v>32</v>
      </c>
      <c r="B43" s="574" t="s">
        <v>40</v>
      </c>
      <c r="C43" s="1482"/>
      <c r="D43" s="1482"/>
      <c r="E43" s="1483"/>
      <c r="F43" s="1480"/>
      <c r="G43" s="1475"/>
      <c r="H43" s="1483"/>
      <c r="I43" s="1483"/>
      <c r="J43" s="1483"/>
      <c r="K43" s="782"/>
      <c r="L43" s="782"/>
      <c r="M43" s="570"/>
      <c r="N43" s="570"/>
      <c r="O43" s="570"/>
      <c r="P43" s="1506"/>
      <c r="Q43" s="1765"/>
    </row>
    <row r="44" spans="1:17" s="136" customFormat="1" ht="15.75">
      <c r="A44" s="22" t="s">
        <v>33</v>
      </c>
      <c r="B44" s="574" t="s">
        <v>42</v>
      </c>
      <c r="C44" s="1482"/>
      <c r="D44" s="1482"/>
      <c r="E44" s="1483"/>
      <c r="F44" s="1480"/>
      <c r="G44" s="1475"/>
      <c r="H44" s="1483">
        <v>33.1</v>
      </c>
      <c r="I44" s="1483">
        <v>62.3</v>
      </c>
      <c r="J44" s="1483">
        <v>0</v>
      </c>
      <c r="K44" s="782">
        <v>88.217522658610264</v>
      </c>
      <c r="L44" s="782">
        <v>-100</v>
      </c>
      <c r="M44" s="570">
        <v>209.6</v>
      </c>
      <c r="N44" s="570">
        <v>264.29000000000002</v>
      </c>
      <c r="O44" s="570">
        <v>60.283000000000001</v>
      </c>
      <c r="P44" s="1506">
        <v>26.09255725190841</v>
      </c>
      <c r="Q44" s="1765">
        <v>-77.190586098603802</v>
      </c>
    </row>
    <row r="45" spans="1:17" s="73" customFormat="1" ht="15.75">
      <c r="A45" s="20" t="s">
        <v>34</v>
      </c>
      <c r="B45" s="575" t="s">
        <v>40</v>
      </c>
      <c r="C45" s="1479"/>
      <c r="D45" s="1479"/>
      <c r="E45" s="1474"/>
      <c r="F45" s="1480"/>
      <c r="G45" s="1475"/>
      <c r="H45" s="1474"/>
      <c r="I45" s="1474"/>
      <c r="J45" s="1474"/>
      <c r="K45" s="782"/>
      <c r="L45" s="782"/>
      <c r="M45" s="570"/>
      <c r="N45" s="570"/>
      <c r="O45" s="570"/>
      <c r="P45" s="1511"/>
      <c r="Q45" s="1780"/>
    </row>
    <row r="46" spans="1:17" s="136" customFormat="1" ht="15.75">
      <c r="A46" s="22" t="s">
        <v>249</v>
      </c>
      <c r="B46" s="574" t="s">
        <v>40</v>
      </c>
      <c r="C46" s="1482">
        <v>12.56</v>
      </c>
      <c r="D46" s="1482">
        <v>12.42</v>
      </c>
      <c r="E46" s="1483">
        <v>12.24</v>
      </c>
      <c r="F46" s="1480">
        <v>-1.1146496815286668</v>
      </c>
      <c r="G46" s="1475">
        <v>-1.4492753623188384</v>
      </c>
      <c r="H46" s="1483">
        <v>3672</v>
      </c>
      <c r="I46" s="1483">
        <v>3785</v>
      </c>
      <c r="J46" s="1483">
        <v>2800</v>
      </c>
      <c r="K46" s="782">
        <v>3.0773420479302831</v>
      </c>
      <c r="L46" s="782">
        <v>-26.023778071334213</v>
      </c>
      <c r="M46" s="570">
        <v>19966.559999999998</v>
      </c>
      <c r="N46" s="570">
        <v>21266.42</v>
      </c>
      <c r="O46" s="570">
        <v>21698.240000000002</v>
      </c>
      <c r="P46" s="1506">
        <v>6.5101850293691088</v>
      </c>
      <c r="Q46" s="1765">
        <v>2.0305251189434017</v>
      </c>
    </row>
    <row r="47" spans="1:17" ht="15.75">
      <c r="A47" s="20" t="s">
        <v>35</v>
      </c>
      <c r="B47" s="574"/>
      <c r="C47" s="1482"/>
      <c r="D47" s="1482"/>
      <c r="E47" s="1483"/>
      <c r="F47" s="1480"/>
      <c r="G47" s="1475"/>
      <c r="H47" s="1483"/>
      <c r="I47" s="1483"/>
      <c r="J47" s="1483"/>
      <c r="K47" s="782"/>
      <c r="L47" s="782"/>
      <c r="M47" s="570"/>
      <c r="N47" s="570"/>
      <c r="O47" s="570"/>
      <c r="P47" s="1511"/>
      <c r="Q47" s="1780"/>
    </row>
    <row r="48" spans="1:17" s="136" customFormat="1" ht="15.75">
      <c r="A48" s="166" t="s">
        <v>36</v>
      </c>
      <c r="B48" s="574" t="s">
        <v>43</v>
      </c>
      <c r="C48" s="1482">
        <v>36030.67</v>
      </c>
      <c r="D48" s="1482">
        <v>146044.26</v>
      </c>
      <c r="E48" s="1483">
        <v>90812.63</v>
      </c>
      <c r="F48" s="1480">
        <v>305.33317865029994</v>
      </c>
      <c r="G48" s="1475">
        <v>-37.818418882056712</v>
      </c>
      <c r="H48" s="1483">
        <v>40150.639999999999</v>
      </c>
      <c r="I48" s="1483">
        <v>43875.38</v>
      </c>
      <c r="J48" s="1483">
        <v>57148.4</v>
      </c>
      <c r="K48" s="782">
        <v>9.2769131450955644</v>
      </c>
      <c r="L48" s="782">
        <v>30.251635427431069</v>
      </c>
      <c r="M48" s="570">
        <v>470827.31</v>
      </c>
      <c r="N48" s="570">
        <v>339903.72000000003</v>
      </c>
      <c r="O48" s="570">
        <v>442365.92000000004</v>
      </c>
      <c r="P48" s="1506">
        <v>-27.80713591146613</v>
      </c>
      <c r="Q48" s="1765">
        <v>30.144477383183688</v>
      </c>
    </row>
    <row r="49" spans="1:17" s="136" customFormat="1" ht="15.75">
      <c r="A49" s="166" t="s">
        <v>37</v>
      </c>
      <c r="B49" s="574" t="s">
        <v>338</v>
      </c>
      <c r="C49" s="1482">
        <v>31.25</v>
      </c>
      <c r="D49" s="1482">
        <v>144</v>
      </c>
      <c r="E49" s="1483">
        <v>148.27000000000001</v>
      </c>
      <c r="F49" s="1480">
        <v>360.8</v>
      </c>
      <c r="G49" s="1475">
        <v>2.9652777777777848</v>
      </c>
      <c r="H49" s="1483">
        <v>79.400000000000006</v>
      </c>
      <c r="I49" s="1483">
        <v>121</v>
      </c>
      <c r="J49" s="1483">
        <v>151.25</v>
      </c>
      <c r="K49" s="782">
        <v>52.392947103274544</v>
      </c>
      <c r="L49" s="782">
        <v>25</v>
      </c>
      <c r="M49" s="570">
        <v>438.65</v>
      </c>
      <c r="N49" s="570">
        <v>378.92</v>
      </c>
      <c r="O49" s="570">
        <v>749.02</v>
      </c>
      <c r="P49" s="1506">
        <v>-13.616778752992126</v>
      </c>
      <c r="Q49" s="1765">
        <v>97.672331890636528</v>
      </c>
    </row>
    <row r="50" spans="1:17" s="136" customFormat="1" ht="15.75">
      <c r="A50" s="166" t="s">
        <v>38</v>
      </c>
      <c r="B50" s="574" t="s">
        <v>40</v>
      </c>
      <c r="C50" s="1482">
        <v>139.5</v>
      </c>
      <c r="D50" s="1482">
        <v>94.18</v>
      </c>
      <c r="E50" s="1483">
        <v>28.91</v>
      </c>
      <c r="F50" s="1480">
        <v>-32.487455197132611</v>
      </c>
      <c r="G50" s="1475">
        <v>-69.303461456784888</v>
      </c>
      <c r="H50" s="1483">
        <v>5</v>
      </c>
      <c r="I50" s="1483">
        <v>0</v>
      </c>
      <c r="J50" s="1483">
        <v>1.05</v>
      </c>
      <c r="K50" s="782"/>
      <c r="L50" s="782"/>
      <c r="M50" s="570">
        <v>146.5</v>
      </c>
      <c r="N50" s="570">
        <v>94.18</v>
      </c>
      <c r="O50" s="570">
        <v>29.96</v>
      </c>
      <c r="P50" s="1506">
        <v>-35.713310580204769</v>
      </c>
      <c r="Q50" s="1765">
        <v>-68.188575069016764</v>
      </c>
    </row>
    <row r="51" spans="1:17" s="136" customFormat="1" ht="16.5" thickBot="1">
      <c r="A51" s="168" t="s">
        <v>39</v>
      </c>
      <c r="B51" s="108" t="s">
        <v>40</v>
      </c>
      <c r="C51" s="1441">
        <v>200.5</v>
      </c>
      <c r="D51" s="1441">
        <v>200.14500000000001</v>
      </c>
      <c r="E51" s="1441">
        <v>200.14500000000001</v>
      </c>
      <c r="F51" s="1124">
        <v>-0.17705735660847369</v>
      </c>
      <c r="G51" s="122">
        <v>0</v>
      </c>
      <c r="H51" s="1468">
        <v>1.5</v>
      </c>
      <c r="I51" s="1468">
        <v>0</v>
      </c>
      <c r="J51" s="1468">
        <v>0</v>
      </c>
      <c r="K51" s="848"/>
      <c r="L51" s="848"/>
      <c r="M51" s="328">
        <v>202</v>
      </c>
      <c r="N51" s="328">
        <v>200.14500000000001</v>
      </c>
      <c r="O51" s="328">
        <v>200.14500000000001</v>
      </c>
      <c r="P51" s="1504">
        <v>-0.91831683168316325</v>
      </c>
      <c r="Q51" s="1786">
        <v>0</v>
      </c>
    </row>
    <row r="52" spans="1:17" ht="15.75" thickTop="1">
      <c r="A52" s="2321" t="s">
        <v>385</v>
      </c>
      <c r="B52" s="2321"/>
      <c r="C52" s="2321"/>
      <c r="D52" s="2321"/>
      <c r="E52" s="2321"/>
      <c r="F52" s="2321"/>
      <c r="G52" s="2321"/>
      <c r="H52" s="2321"/>
      <c r="I52" s="2321"/>
      <c r="J52" s="2321"/>
      <c r="K52" s="2321"/>
      <c r="L52" s="2321"/>
      <c r="M52" s="2321"/>
      <c r="N52" s="2321"/>
      <c r="O52" s="2321"/>
      <c r="P52" s="2321"/>
      <c r="Q52" s="2321"/>
    </row>
    <row r="59" spans="1:17" s="177" customFormat="1">
      <c r="B59" s="178"/>
      <c r="F59" s="863"/>
      <c r="G59" s="863"/>
      <c r="K59" s="863"/>
      <c r="L59" s="863"/>
      <c r="P59" s="862"/>
      <c r="Q59" s="862"/>
    </row>
    <row r="60" spans="1:17" s="177" customFormat="1">
      <c r="B60" s="178"/>
      <c r="F60" s="863"/>
      <c r="G60" s="863"/>
      <c r="K60" s="863"/>
      <c r="L60" s="863"/>
      <c r="P60" s="862"/>
      <c r="Q60" s="862"/>
    </row>
    <row r="61" spans="1:17" s="177" customFormat="1">
      <c r="B61" s="178"/>
      <c r="F61" s="863"/>
      <c r="G61" s="863"/>
      <c r="K61" s="863"/>
      <c r="L61" s="863"/>
      <c r="P61" s="862"/>
      <c r="Q61" s="862"/>
    </row>
    <row r="62" spans="1:17" s="177" customFormat="1">
      <c r="B62" s="178"/>
      <c r="F62" s="863"/>
      <c r="G62" s="863"/>
      <c r="K62" s="863"/>
      <c r="L62" s="863"/>
      <c r="P62" s="862"/>
      <c r="Q62" s="862"/>
    </row>
    <row r="63" spans="1:17" s="177" customFormat="1">
      <c r="A63" s="179"/>
      <c r="B63" s="178"/>
      <c r="F63" s="863"/>
      <c r="G63" s="863"/>
      <c r="K63" s="863"/>
      <c r="L63" s="863"/>
      <c r="P63" s="862"/>
      <c r="Q63" s="862"/>
    </row>
  </sheetData>
  <mergeCells count="25">
    <mergeCell ref="A52:Q52"/>
    <mergeCell ref="F29:F30"/>
    <mergeCell ref="G29:G30"/>
    <mergeCell ref="K29:K30"/>
    <mergeCell ref="L29:L30"/>
    <mergeCell ref="A28:A30"/>
    <mergeCell ref="B28:B30"/>
    <mergeCell ref="C28:G28"/>
    <mergeCell ref="H28:L28"/>
    <mergeCell ref="M28:Q28"/>
    <mergeCell ref="P29:P30"/>
    <mergeCell ref="Q29:Q30"/>
    <mergeCell ref="A1:Q1"/>
    <mergeCell ref="A2:Q2"/>
    <mergeCell ref="A3:A5"/>
    <mergeCell ref="B3:B5"/>
    <mergeCell ref="C3:G3"/>
    <mergeCell ref="H3:L3"/>
    <mergeCell ref="M3:Q3"/>
    <mergeCell ref="F4:F5"/>
    <mergeCell ref="G4:G5"/>
    <mergeCell ref="K4:K5"/>
    <mergeCell ref="L4:L5"/>
    <mergeCell ref="P4:P5"/>
    <mergeCell ref="Q4:Q5"/>
  </mergeCells>
  <printOptions horizontalCentered="1"/>
  <pageMargins left="0.39370078740157483" right="0.39370078740157483" top="0.78740157480314965" bottom="0.19685039370078741" header="0" footer="0"/>
  <pageSetup paperSize="9" scale="57" orientation="landscape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"/>
  <sheetViews>
    <sheetView view="pageBreakPreview" zoomScale="70" zoomScaleSheet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XFD1"/>
    </sheetView>
  </sheetViews>
  <sheetFormatPr defaultColWidth="14.5703125" defaultRowHeight="12.75"/>
  <cols>
    <col min="1" max="1" width="16.5703125" customWidth="1"/>
    <col min="2" max="4" width="13.28515625" customWidth="1"/>
    <col min="5" max="6" width="13.28515625" style="838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246" width="8.7109375" customWidth="1"/>
    <col min="247" max="247" width="22.85546875" customWidth="1"/>
    <col min="248" max="248" width="14.5703125" customWidth="1"/>
    <col min="249" max="249" width="15.140625" customWidth="1"/>
    <col min="250" max="250" width="15.42578125" customWidth="1"/>
    <col min="251" max="251" width="14.28515625" customWidth="1"/>
    <col min="252" max="252" width="15.5703125" customWidth="1"/>
    <col min="253" max="253" width="14.5703125" customWidth="1"/>
    <col min="254" max="254" width="14.85546875" customWidth="1"/>
    <col min="255" max="255" width="15.85546875" customWidth="1"/>
  </cols>
  <sheetData>
    <row r="1" spans="1:34" s="1920" customFormat="1" ht="25.5">
      <c r="A1" s="2609" t="s">
        <v>304</v>
      </c>
      <c r="B1" s="2609"/>
      <c r="C1" s="2609"/>
      <c r="D1" s="2609"/>
      <c r="E1" s="2609"/>
      <c r="F1" s="2609"/>
      <c r="G1" s="2609"/>
      <c r="H1" s="2609"/>
      <c r="I1" s="2609"/>
      <c r="J1" s="2609"/>
      <c r="K1" s="2609"/>
      <c r="L1" s="2609"/>
      <c r="M1" s="2609"/>
      <c r="N1" s="2609"/>
      <c r="O1" s="2609"/>
      <c r="P1" s="2609"/>
    </row>
    <row r="2" spans="1:34" s="1885" customFormat="1" ht="27">
      <c r="A2" s="2326" t="s">
        <v>232</v>
      </c>
      <c r="B2" s="2326"/>
      <c r="C2" s="2326"/>
      <c r="D2" s="2326"/>
      <c r="E2" s="2326"/>
      <c r="F2" s="2326"/>
      <c r="G2" s="2326"/>
      <c r="H2" s="2326"/>
      <c r="I2" s="2326"/>
      <c r="J2" s="2326"/>
      <c r="K2" s="2326"/>
      <c r="L2" s="2326"/>
      <c r="M2" s="2326"/>
      <c r="N2" s="2326"/>
      <c r="O2" s="2326"/>
      <c r="P2" s="2326"/>
    </row>
    <row r="3" spans="1:34" ht="12.75" customHeight="1" thickBot="1">
      <c r="A3" s="9"/>
      <c r="B3" s="9"/>
      <c r="C3" s="9"/>
      <c r="D3" s="9"/>
      <c r="E3" s="876"/>
      <c r="F3" s="876"/>
      <c r="G3" s="9"/>
      <c r="H3" s="9"/>
      <c r="I3" s="9"/>
      <c r="J3" s="876"/>
      <c r="K3" s="876"/>
      <c r="O3" s="881"/>
      <c r="P3" s="881" t="s">
        <v>132</v>
      </c>
    </row>
    <row r="4" spans="1:34" s="1054" customFormat="1" ht="18" customHeight="1" thickTop="1">
      <c r="A4" s="2338" t="s">
        <v>68</v>
      </c>
      <c r="B4" s="2584" t="s">
        <v>384</v>
      </c>
      <c r="C4" s="2584"/>
      <c r="D4" s="2584"/>
      <c r="E4" s="2584"/>
      <c r="F4" s="2584"/>
      <c r="G4" s="2584" t="s">
        <v>250</v>
      </c>
      <c r="H4" s="2584"/>
      <c r="I4" s="2584"/>
      <c r="J4" s="2584"/>
      <c r="K4" s="2584"/>
      <c r="L4" s="2584" t="s">
        <v>251</v>
      </c>
      <c r="M4" s="2584"/>
      <c r="N4" s="2584"/>
      <c r="O4" s="2584"/>
      <c r="P4" s="2585"/>
      <c r="Q4" s="1058"/>
      <c r="R4" s="1058"/>
      <c r="S4" s="1058"/>
      <c r="T4" s="1058"/>
      <c r="U4" s="1058"/>
      <c r="V4" s="1058"/>
      <c r="W4" s="1058"/>
      <c r="X4" s="1058"/>
      <c r="Y4" s="1058"/>
      <c r="Z4" s="1058"/>
      <c r="AA4" s="1058"/>
      <c r="AB4" s="1058"/>
      <c r="AC4" s="1058"/>
      <c r="AD4" s="1058"/>
      <c r="AE4" s="1058"/>
      <c r="AF4" s="1058"/>
      <c r="AG4" s="1058"/>
      <c r="AH4" s="1058"/>
    </row>
    <row r="5" spans="1:34" s="1054" customFormat="1" ht="18" customHeight="1">
      <c r="A5" s="2339"/>
      <c r="B5" s="1060" t="s">
        <v>87</v>
      </c>
      <c r="C5" s="1060" t="s">
        <v>90</v>
      </c>
      <c r="D5" s="1060" t="s">
        <v>91</v>
      </c>
      <c r="E5" s="2342" t="s">
        <v>88</v>
      </c>
      <c r="F5" s="2342" t="s">
        <v>89</v>
      </c>
      <c r="G5" s="1060" t="s">
        <v>87</v>
      </c>
      <c r="H5" s="1060" t="s">
        <v>90</v>
      </c>
      <c r="I5" s="1060" t="s">
        <v>91</v>
      </c>
      <c r="J5" s="2342" t="s">
        <v>88</v>
      </c>
      <c r="K5" s="2342" t="s">
        <v>89</v>
      </c>
      <c r="L5" s="1060" t="s">
        <v>87</v>
      </c>
      <c r="M5" s="1060" t="s">
        <v>90</v>
      </c>
      <c r="N5" s="1060" t="s">
        <v>91</v>
      </c>
      <c r="O5" s="2342" t="s">
        <v>88</v>
      </c>
      <c r="P5" s="2345" t="s">
        <v>89</v>
      </c>
      <c r="Q5" s="1058"/>
      <c r="R5" s="1058"/>
      <c r="S5" s="1058"/>
      <c r="T5" s="1058"/>
      <c r="U5" s="1058"/>
      <c r="V5" s="1058"/>
      <c r="W5" s="1058"/>
      <c r="X5" s="1058"/>
      <c r="Y5" s="1058"/>
      <c r="Z5" s="1058"/>
      <c r="AA5" s="1058"/>
      <c r="AB5" s="1058"/>
      <c r="AC5" s="1058"/>
      <c r="AD5" s="1058"/>
      <c r="AE5" s="1058"/>
      <c r="AF5" s="1058"/>
      <c r="AG5" s="1058"/>
      <c r="AH5" s="1058"/>
    </row>
    <row r="6" spans="1:34" s="1054" customFormat="1" ht="28.5" customHeight="1">
      <c r="A6" s="2339"/>
      <c r="B6" s="1363" t="s">
        <v>669</v>
      </c>
      <c r="C6" s="1363" t="s">
        <v>725</v>
      </c>
      <c r="D6" s="1302" t="s">
        <v>737</v>
      </c>
      <c r="E6" s="2342"/>
      <c r="F6" s="2342"/>
      <c r="G6" s="1302" t="str">
        <f>B6</f>
        <v xml:space="preserve">cf=j= @)&amp;#÷&amp;$
-;fpg–c;f/_                </v>
      </c>
      <c r="H6" s="1363" t="str">
        <f t="shared" ref="H6:I6" si="0">C6</f>
        <v xml:space="preserve">cf=j= @)&amp;$÷&amp;%
-;fpg–c;f/_                </v>
      </c>
      <c r="I6" s="1363" t="str">
        <f t="shared" si="0"/>
        <v xml:space="preserve">cf=j= @)&amp;%÷&amp;^
-;fpg–c;f/_                </v>
      </c>
      <c r="J6" s="2342"/>
      <c r="K6" s="2342"/>
      <c r="L6" s="1302" t="str">
        <f>B6</f>
        <v xml:space="preserve">cf=j= @)&amp;#÷&amp;$
-;fpg–c;f/_                </v>
      </c>
      <c r="M6" s="1363" t="str">
        <f t="shared" ref="M6:N6" si="1">C6</f>
        <v xml:space="preserve">cf=j= @)&amp;$÷&amp;%
-;fpg–c;f/_                </v>
      </c>
      <c r="N6" s="1363" t="str">
        <f t="shared" si="1"/>
        <v xml:space="preserve">cf=j= @)&amp;%÷&amp;^
-;fpg–c;f/_                </v>
      </c>
      <c r="O6" s="2342"/>
      <c r="P6" s="2345"/>
      <c r="Q6" s="1058"/>
      <c r="R6" s="1058"/>
      <c r="S6" s="1058"/>
      <c r="T6" s="1058"/>
      <c r="U6" s="1058"/>
      <c r="V6" s="1058"/>
      <c r="W6" s="1058"/>
      <c r="X6" s="1058"/>
      <c r="Y6" s="1058"/>
      <c r="Z6" s="1058"/>
      <c r="AA6" s="1058"/>
      <c r="AB6" s="1058"/>
      <c r="AC6" s="1058"/>
      <c r="AD6" s="1058"/>
      <c r="AE6" s="1058"/>
      <c r="AF6" s="1058"/>
      <c r="AG6" s="1058"/>
      <c r="AH6" s="1058"/>
    </row>
    <row r="7" spans="1:34" ht="23.25" customHeight="1">
      <c r="A7" s="129" t="s">
        <v>69</v>
      </c>
      <c r="B7" s="1459">
        <v>28634.5</v>
      </c>
      <c r="C7" s="1459">
        <v>28884.5</v>
      </c>
      <c r="D7" s="1457">
        <v>28884.5</v>
      </c>
      <c r="E7" s="713">
        <v>0.87307269203233862</v>
      </c>
      <c r="F7" s="611">
        <v>0</v>
      </c>
      <c r="G7" s="1439">
        <v>0</v>
      </c>
      <c r="H7" s="1439">
        <v>0</v>
      </c>
      <c r="I7" s="1439">
        <v>0</v>
      </c>
      <c r="J7" s="611"/>
      <c r="K7" s="611"/>
      <c r="L7" s="1439">
        <v>13313</v>
      </c>
      <c r="M7" s="1439">
        <v>13313</v>
      </c>
      <c r="N7" s="1439">
        <v>14345</v>
      </c>
      <c r="O7" s="691">
        <v>0</v>
      </c>
      <c r="P7" s="692">
        <v>7.7518215278299323</v>
      </c>
    </row>
    <row r="8" spans="1:34" ht="23.25" customHeight="1">
      <c r="A8" s="129" t="s">
        <v>70</v>
      </c>
      <c r="B8" s="1456">
        <v>12700</v>
      </c>
      <c r="C8" s="1456">
        <v>12700</v>
      </c>
      <c r="D8" s="1457">
        <v>12700</v>
      </c>
      <c r="E8" s="713">
        <v>0</v>
      </c>
      <c r="F8" s="611">
        <v>0</v>
      </c>
      <c r="G8" s="1439">
        <v>0</v>
      </c>
      <c r="H8" s="1439">
        <v>0</v>
      </c>
      <c r="I8" s="1439">
        <v>0</v>
      </c>
      <c r="J8" s="611"/>
      <c r="K8" s="611"/>
      <c r="L8" s="1439">
        <v>6766</v>
      </c>
      <c r="M8" s="1439">
        <v>6766</v>
      </c>
      <c r="N8" s="1439">
        <v>6700</v>
      </c>
      <c r="O8" s="691">
        <v>0</v>
      </c>
      <c r="P8" s="692">
        <v>-0.97546556310966537</v>
      </c>
    </row>
    <row r="9" spans="1:34" ht="23.25" customHeight="1">
      <c r="A9" s="129" t="s">
        <v>71</v>
      </c>
      <c r="B9" s="1456">
        <v>30</v>
      </c>
      <c r="C9" s="1456">
        <v>62</v>
      </c>
      <c r="D9" s="1457">
        <v>62</v>
      </c>
      <c r="E9" s="713">
        <v>106.66666666666667</v>
      </c>
      <c r="F9" s="611">
        <v>0</v>
      </c>
      <c r="G9" s="1439">
        <v>0</v>
      </c>
      <c r="H9" s="1439">
        <v>0</v>
      </c>
      <c r="I9" s="1439">
        <v>0</v>
      </c>
      <c r="J9" s="611"/>
      <c r="K9" s="611"/>
      <c r="L9" s="1439">
        <v>567</v>
      </c>
      <c r="M9" s="1439">
        <v>567</v>
      </c>
      <c r="N9" s="1439">
        <v>660</v>
      </c>
      <c r="O9" s="691">
        <v>0</v>
      </c>
      <c r="P9" s="692">
        <v>16.402116402116391</v>
      </c>
    </row>
    <row r="10" spans="1:34" ht="23.25" customHeight="1">
      <c r="A10" s="129" t="s">
        <v>423</v>
      </c>
      <c r="B10" s="1456">
        <v>1280</v>
      </c>
      <c r="C10" s="1456">
        <v>1280</v>
      </c>
      <c r="D10" s="1457">
        <v>1280</v>
      </c>
      <c r="E10" s="713">
        <v>0</v>
      </c>
      <c r="F10" s="611">
        <v>0</v>
      </c>
      <c r="G10" s="1439">
        <v>0</v>
      </c>
      <c r="H10" s="1439">
        <v>0</v>
      </c>
      <c r="I10" s="1439">
        <v>0</v>
      </c>
      <c r="J10" s="611"/>
      <c r="K10" s="611"/>
      <c r="L10" s="1439">
        <v>8456</v>
      </c>
      <c r="M10" s="1439">
        <v>8456</v>
      </c>
      <c r="N10" s="1439">
        <v>8456</v>
      </c>
      <c r="O10" s="691"/>
      <c r="P10" s="692">
        <v>0</v>
      </c>
    </row>
    <row r="11" spans="1:34" s="73" customFormat="1" ht="23.25" customHeight="1">
      <c r="A11" s="128" t="s">
        <v>73</v>
      </c>
      <c r="B11" s="1428">
        <v>42644.5</v>
      </c>
      <c r="C11" s="1428">
        <v>42926.5</v>
      </c>
      <c r="D11" s="1449">
        <v>42926.5</v>
      </c>
      <c r="E11" s="1123">
        <v>0.66128105617371524</v>
      </c>
      <c r="F11" s="612">
        <v>0</v>
      </c>
      <c r="G11" s="1438">
        <v>32688</v>
      </c>
      <c r="H11" s="1438">
        <v>34249</v>
      </c>
      <c r="I11" s="1469">
        <v>36350</v>
      </c>
      <c r="J11" s="1123">
        <v>4.7754527655408712</v>
      </c>
      <c r="K11" s="612">
        <v>6.1344856784139683</v>
      </c>
      <c r="L11" s="1438">
        <v>29102</v>
      </c>
      <c r="M11" s="1438">
        <v>29102</v>
      </c>
      <c r="N11" s="1438">
        <v>30161</v>
      </c>
      <c r="O11" s="689">
        <v>0</v>
      </c>
      <c r="P11" s="690">
        <v>3.6389251597828327</v>
      </c>
    </row>
    <row r="12" spans="1:34" ht="23.25" customHeight="1">
      <c r="A12" s="129" t="s">
        <v>137</v>
      </c>
      <c r="B12" s="1456">
        <v>69516</v>
      </c>
      <c r="C12" s="1456">
        <v>69516</v>
      </c>
      <c r="D12" s="1457">
        <v>69516</v>
      </c>
      <c r="E12" s="713">
        <v>0</v>
      </c>
      <c r="F12" s="611">
        <v>0</v>
      </c>
      <c r="G12" s="1470">
        <v>54732</v>
      </c>
      <c r="H12" s="1470">
        <v>54732</v>
      </c>
      <c r="I12" s="1470">
        <v>54732</v>
      </c>
      <c r="J12" s="713">
        <v>0</v>
      </c>
      <c r="K12" s="611">
        <v>0</v>
      </c>
      <c r="L12" s="1470">
        <v>46894</v>
      </c>
      <c r="M12" s="1470">
        <v>46894</v>
      </c>
      <c r="N12" s="1470">
        <v>46894</v>
      </c>
      <c r="O12" s="691">
        <v>0</v>
      </c>
      <c r="P12" s="692">
        <v>0</v>
      </c>
    </row>
    <row r="13" spans="1:34" ht="23.25" customHeight="1" thickBot="1">
      <c r="A13" s="17" t="s">
        <v>138</v>
      </c>
      <c r="B13" s="1465">
        <v>63750</v>
      </c>
      <c r="C13" s="1465">
        <v>63750</v>
      </c>
      <c r="D13" s="1468">
        <v>42926.5</v>
      </c>
      <c r="E13" s="1124">
        <v>0</v>
      </c>
      <c r="F13" s="122">
        <v>-32.664313725490196</v>
      </c>
      <c r="G13" s="1442">
        <v>50046</v>
      </c>
      <c r="H13" s="1442">
        <v>50046</v>
      </c>
      <c r="I13" s="1442">
        <v>50046</v>
      </c>
      <c r="J13" s="1124">
        <v>0</v>
      </c>
      <c r="K13" s="122">
        <v>0</v>
      </c>
      <c r="L13" s="1442">
        <v>30600</v>
      </c>
      <c r="M13" s="1442">
        <v>30600</v>
      </c>
      <c r="N13" s="1442">
        <v>30600</v>
      </c>
      <c r="O13" s="693">
        <v>0</v>
      </c>
      <c r="P13" s="694">
        <v>0</v>
      </c>
    </row>
    <row r="14" spans="1:34" ht="18" customHeight="1" thickTop="1" thickBot="1">
      <c r="A14" s="31"/>
      <c r="B14" s="80"/>
      <c r="C14" s="80"/>
      <c r="D14" s="80"/>
      <c r="E14" s="880"/>
      <c r="F14" s="880"/>
      <c r="G14" s="148"/>
      <c r="H14" s="148"/>
      <c r="I14" s="148"/>
      <c r="J14" s="880"/>
      <c r="K14" s="880"/>
      <c r="L14" s="148"/>
      <c r="M14" s="148"/>
      <c r="N14" s="148"/>
      <c r="O14" s="880"/>
      <c r="P14" s="880"/>
    </row>
    <row r="15" spans="1:34" s="1054" customFormat="1" ht="17.25" customHeight="1" thickTop="1">
      <c r="A15" s="2338" t="s">
        <v>68</v>
      </c>
      <c r="B15" s="2584" t="s">
        <v>252</v>
      </c>
      <c r="C15" s="2584"/>
      <c r="D15" s="2584"/>
      <c r="E15" s="2584"/>
      <c r="F15" s="2584"/>
      <c r="G15" s="2584" t="s">
        <v>253</v>
      </c>
      <c r="H15" s="2584"/>
      <c r="I15" s="2584"/>
      <c r="J15" s="2584"/>
      <c r="K15" s="2584"/>
      <c r="L15" s="2584" t="s">
        <v>82</v>
      </c>
      <c r="M15" s="2584"/>
      <c r="N15" s="2584"/>
      <c r="O15" s="2584"/>
      <c r="P15" s="2585"/>
    </row>
    <row r="16" spans="1:34" s="1054" customFormat="1" ht="18" customHeight="1">
      <c r="A16" s="2339"/>
      <c r="B16" s="1060" t="s">
        <v>87</v>
      </c>
      <c r="C16" s="1060" t="s">
        <v>90</v>
      </c>
      <c r="D16" s="1060" t="s">
        <v>91</v>
      </c>
      <c r="E16" s="2342" t="s">
        <v>88</v>
      </c>
      <c r="F16" s="2342" t="s">
        <v>89</v>
      </c>
      <c r="G16" s="1060" t="s">
        <v>87</v>
      </c>
      <c r="H16" s="1060" t="s">
        <v>90</v>
      </c>
      <c r="I16" s="1060" t="s">
        <v>91</v>
      </c>
      <c r="J16" s="2342" t="s">
        <v>88</v>
      </c>
      <c r="K16" s="2342" t="s">
        <v>89</v>
      </c>
      <c r="L16" s="1060" t="s">
        <v>87</v>
      </c>
      <c r="M16" s="1060" t="s">
        <v>90</v>
      </c>
      <c r="N16" s="1060" t="s">
        <v>91</v>
      </c>
      <c r="O16" s="2342" t="s">
        <v>88</v>
      </c>
      <c r="P16" s="2345" t="s">
        <v>89</v>
      </c>
    </row>
    <row r="17" spans="1:16" s="1054" customFormat="1" ht="29.25" customHeight="1">
      <c r="A17" s="2339"/>
      <c r="B17" s="1302" t="str">
        <f>B6</f>
        <v xml:space="preserve">cf=j= @)&amp;#÷&amp;$
-;fpg–c;f/_                </v>
      </c>
      <c r="C17" s="1363" t="str">
        <f t="shared" ref="C17:D17" si="2">C6</f>
        <v xml:space="preserve">cf=j= @)&amp;$÷&amp;%
-;fpg–c;f/_                </v>
      </c>
      <c r="D17" s="1363" t="str">
        <f t="shared" si="2"/>
        <v xml:space="preserve">cf=j= @)&amp;%÷&amp;^
-;fpg–c;f/_                </v>
      </c>
      <c r="E17" s="2342"/>
      <c r="F17" s="2342"/>
      <c r="G17" s="1302" t="str">
        <f>B6</f>
        <v xml:space="preserve">cf=j= @)&amp;#÷&amp;$
-;fpg–c;f/_                </v>
      </c>
      <c r="H17" s="1363" t="str">
        <f t="shared" ref="H17:I17" si="3">C6</f>
        <v xml:space="preserve">cf=j= @)&amp;$÷&amp;%
-;fpg–c;f/_                </v>
      </c>
      <c r="I17" s="1363" t="str">
        <f t="shared" si="3"/>
        <v xml:space="preserve">cf=j= @)&amp;%÷&amp;^
-;fpg–c;f/_                </v>
      </c>
      <c r="J17" s="2342"/>
      <c r="K17" s="2342"/>
      <c r="L17" s="1302" t="str">
        <f>B6</f>
        <v xml:space="preserve">cf=j= @)&amp;#÷&amp;$
-;fpg–c;f/_                </v>
      </c>
      <c r="M17" s="1363" t="str">
        <f t="shared" ref="M17:N17" si="4">C6</f>
        <v xml:space="preserve">cf=j= @)&amp;$÷&amp;%
-;fpg–c;f/_                </v>
      </c>
      <c r="N17" s="1363" t="str">
        <f t="shared" si="4"/>
        <v xml:space="preserve">cf=j= @)&amp;%÷&amp;^
-;fpg–c;f/_                </v>
      </c>
      <c r="O17" s="2342"/>
      <c r="P17" s="2345"/>
    </row>
    <row r="18" spans="1:16" ht="23.25" customHeight="1">
      <c r="A18" s="129" t="s">
        <v>69</v>
      </c>
      <c r="B18" s="1439">
        <v>10516</v>
      </c>
      <c r="C18" s="1439">
        <v>10516</v>
      </c>
      <c r="D18" s="1439">
        <v>10516</v>
      </c>
      <c r="E18" s="713">
        <v>0</v>
      </c>
      <c r="F18" s="611">
        <v>0</v>
      </c>
      <c r="G18" s="1439">
        <v>0</v>
      </c>
      <c r="H18" s="1439">
        <v>0</v>
      </c>
      <c r="I18" s="1439">
        <v>0</v>
      </c>
      <c r="J18" s="691"/>
      <c r="K18" s="691"/>
      <c r="L18" s="132">
        <v>52463.5</v>
      </c>
      <c r="M18" s="132">
        <v>52713.5</v>
      </c>
      <c r="N18" s="132">
        <v>53745.5</v>
      </c>
      <c r="O18" s="691">
        <v>0.47652177227977544</v>
      </c>
      <c r="P18" s="692">
        <v>1.9577527578324336</v>
      </c>
    </row>
    <row r="19" spans="1:16" ht="23.25" customHeight="1">
      <c r="A19" s="129" t="s">
        <v>70</v>
      </c>
      <c r="B19" s="1439">
        <v>2924</v>
      </c>
      <c r="C19" s="1439">
        <v>3134</v>
      </c>
      <c r="D19" s="1439">
        <v>3225</v>
      </c>
      <c r="E19" s="713">
        <v>7.1819425444596448</v>
      </c>
      <c r="F19" s="611">
        <v>2.9036375239310788</v>
      </c>
      <c r="G19" s="1439">
        <v>33919</v>
      </c>
      <c r="H19" s="1439">
        <v>34179</v>
      </c>
      <c r="I19" s="1439">
        <v>34179</v>
      </c>
      <c r="J19" s="691">
        <v>0.76653203219434829</v>
      </c>
      <c r="K19" s="691">
        <v>0</v>
      </c>
      <c r="L19" s="132">
        <v>56309</v>
      </c>
      <c r="M19" s="132">
        <v>56779</v>
      </c>
      <c r="N19" s="132">
        <v>56804</v>
      </c>
      <c r="O19" s="691">
        <v>0.8346800689055035</v>
      </c>
      <c r="P19" s="692">
        <v>4.4030363338558275E-2</v>
      </c>
    </row>
    <row r="20" spans="1:16" ht="23.25" customHeight="1">
      <c r="A20" s="129" t="s">
        <v>71</v>
      </c>
      <c r="B20" s="1439">
        <v>94</v>
      </c>
      <c r="C20" s="1439">
        <v>94</v>
      </c>
      <c r="D20" s="1439">
        <v>94</v>
      </c>
      <c r="E20" s="713">
        <v>0</v>
      </c>
      <c r="F20" s="611">
        <v>0</v>
      </c>
      <c r="G20" s="1439">
        <v>25</v>
      </c>
      <c r="H20" s="1439">
        <v>25</v>
      </c>
      <c r="I20" s="1439">
        <v>25</v>
      </c>
      <c r="J20" s="691"/>
      <c r="K20" s="691">
        <v>0</v>
      </c>
      <c r="L20" s="132">
        <v>716</v>
      </c>
      <c r="M20" s="132">
        <v>748</v>
      </c>
      <c r="N20" s="132">
        <v>841</v>
      </c>
      <c r="O20" s="691">
        <v>4.4692737430167595</v>
      </c>
      <c r="P20" s="692">
        <v>12.433155080213904</v>
      </c>
    </row>
    <row r="21" spans="1:16" ht="23.25" customHeight="1">
      <c r="A21" s="129" t="s">
        <v>423</v>
      </c>
      <c r="B21" s="1439">
        <v>225</v>
      </c>
      <c r="C21" s="1439">
        <v>225</v>
      </c>
      <c r="D21" s="1439">
        <v>225</v>
      </c>
      <c r="E21" s="713">
        <v>0</v>
      </c>
      <c r="F21" s="611">
        <v>0</v>
      </c>
      <c r="G21" s="1439">
        <v>95</v>
      </c>
      <c r="H21" s="1439">
        <v>45</v>
      </c>
      <c r="I21" s="1439">
        <v>95</v>
      </c>
      <c r="J21" s="691"/>
      <c r="K21" s="691">
        <v>111.11111111111111</v>
      </c>
      <c r="L21" s="132">
        <v>10056</v>
      </c>
      <c r="M21" s="132">
        <v>10006</v>
      </c>
      <c r="N21" s="132">
        <v>10056</v>
      </c>
      <c r="O21" s="691">
        <v>-0.49721559268098647</v>
      </c>
      <c r="P21" s="692">
        <v>0.49970017989206478</v>
      </c>
    </row>
    <row r="22" spans="1:16" s="73" customFormat="1" ht="23.25" customHeight="1">
      <c r="A22" s="128" t="s">
        <v>73</v>
      </c>
      <c r="B22" s="1438">
        <v>13759</v>
      </c>
      <c r="C22" s="1438">
        <v>13969</v>
      </c>
      <c r="D22" s="1438">
        <v>14060</v>
      </c>
      <c r="E22" s="1123">
        <v>1.5262737117523077</v>
      </c>
      <c r="F22" s="612">
        <v>0.65144247977664826</v>
      </c>
      <c r="G22" s="1438">
        <v>34039</v>
      </c>
      <c r="H22" s="1438">
        <v>34249</v>
      </c>
      <c r="I22" s="1438">
        <v>34299</v>
      </c>
      <c r="J22" s="1081">
        <v>0.61693939304914946</v>
      </c>
      <c r="K22" s="1081">
        <v>0.14598966393179363</v>
      </c>
      <c r="L22" s="142">
        <v>152232.5</v>
      </c>
      <c r="M22" s="142">
        <v>154495.5</v>
      </c>
      <c r="N22" s="590">
        <v>157796.5</v>
      </c>
      <c r="O22" s="689">
        <v>1.4865419670569688</v>
      </c>
      <c r="P22" s="690">
        <v>2.1366318112825291</v>
      </c>
    </row>
    <row r="23" spans="1:16" ht="23.25" customHeight="1">
      <c r="A23" s="129" t="s">
        <v>137</v>
      </c>
      <c r="B23" s="1470">
        <v>36634</v>
      </c>
      <c r="C23" s="1470">
        <v>36634</v>
      </c>
      <c r="D23" s="1470">
        <v>36634</v>
      </c>
      <c r="E23" s="713">
        <v>0</v>
      </c>
      <c r="F23" s="611">
        <v>0</v>
      </c>
      <c r="G23" s="1470">
        <v>65905</v>
      </c>
      <c r="H23" s="1470">
        <v>65905</v>
      </c>
      <c r="I23" s="1470">
        <v>65969</v>
      </c>
      <c r="J23" s="691">
        <v>0</v>
      </c>
      <c r="K23" s="691">
        <v>9.7109475760561281E-2</v>
      </c>
      <c r="L23" s="132">
        <v>273681</v>
      </c>
      <c r="M23" s="132">
        <v>273681</v>
      </c>
      <c r="N23" s="132">
        <v>273745</v>
      </c>
      <c r="O23" s="691">
        <v>0</v>
      </c>
      <c r="P23" s="692">
        <v>2.3384889707360027E-2</v>
      </c>
    </row>
    <row r="24" spans="1:16" ht="23.25" customHeight="1" thickBot="1">
      <c r="A24" s="17" t="s">
        <v>138</v>
      </c>
      <c r="B24" s="1442">
        <v>36634</v>
      </c>
      <c r="C24" s="1442">
        <v>36634</v>
      </c>
      <c r="D24" s="1442">
        <v>36634</v>
      </c>
      <c r="E24" s="1124">
        <v>0</v>
      </c>
      <c r="F24" s="86">
        <v>0</v>
      </c>
      <c r="G24" s="1442">
        <v>58440</v>
      </c>
      <c r="H24" s="1442">
        <v>58440</v>
      </c>
      <c r="I24" s="1442">
        <v>58440</v>
      </c>
      <c r="J24" s="693">
        <v>0</v>
      </c>
      <c r="K24" s="693">
        <v>0</v>
      </c>
      <c r="L24" s="139">
        <v>239470</v>
      </c>
      <c r="M24" s="139">
        <v>239470</v>
      </c>
      <c r="N24" s="139">
        <v>218646.5</v>
      </c>
      <c r="O24" s="693">
        <v>0</v>
      </c>
      <c r="P24" s="694">
        <v>-8.6956612519313481</v>
      </c>
    </row>
    <row r="25" spans="1:16" ht="18" customHeight="1" thickTop="1">
      <c r="A25" s="2321" t="s">
        <v>329</v>
      </c>
      <c r="B25" s="2321"/>
      <c r="C25" s="2321"/>
      <c r="D25" s="2321"/>
      <c r="E25" s="2321"/>
      <c r="F25" s="2321"/>
      <c r="G25" s="2321"/>
      <c r="H25" s="2321"/>
      <c r="I25" s="2321"/>
      <c r="J25" s="2321"/>
      <c r="K25" s="2321"/>
      <c r="L25" s="2321"/>
      <c r="M25" s="2321"/>
      <c r="N25" s="2321"/>
      <c r="O25" s="2321"/>
      <c r="P25" s="2321"/>
    </row>
    <row r="26" spans="1:16" ht="18" customHeight="1">
      <c r="A26" s="218" t="s">
        <v>386</v>
      </c>
    </row>
    <row r="27" spans="1:16" ht="18" customHeight="1"/>
  </sheetData>
  <mergeCells count="23">
    <mergeCell ref="A25:P25"/>
    <mergeCell ref="A15:A17"/>
    <mergeCell ref="B15:F15"/>
    <mergeCell ref="G15:K15"/>
    <mergeCell ref="L15:P15"/>
    <mergeCell ref="K16:K17"/>
    <mergeCell ref="O16:O17"/>
    <mergeCell ref="P16:P17"/>
    <mergeCell ref="E16:E17"/>
    <mergeCell ref="F16:F17"/>
    <mergeCell ref="J16:J17"/>
    <mergeCell ref="A1:P1"/>
    <mergeCell ref="A2:P2"/>
    <mergeCell ref="A4:A6"/>
    <mergeCell ref="B4:F4"/>
    <mergeCell ref="G4:K4"/>
    <mergeCell ref="O5:O6"/>
    <mergeCell ref="P5:P6"/>
    <mergeCell ref="L4:P4"/>
    <mergeCell ref="K5:K6"/>
    <mergeCell ref="E5:E6"/>
    <mergeCell ref="F5:F6"/>
    <mergeCell ref="J5:J6"/>
  </mergeCells>
  <printOptions horizontalCentered="1"/>
  <pageMargins left="0.39370078740157483" right="0.39370078740157483" top="0.78740157480314965" bottom="0.23622047244094491" header="0.51181102362204722" footer="0.51181102362204722"/>
  <pageSetup paperSize="9" scale="65" orientation="landscape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AO45"/>
  <sheetViews>
    <sheetView view="pageBreakPreview" topLeftCell="A13" zoomScale="55" zoomScaleSheetLayoutView="55" workbookViewId="0">
      <pane xSplit="1" topLeftCell="B1" activePane="topRight" state="frozen"/>
      <selection activeCell="A90" sqref="A90:R90"/>
      <selection pane="topRight" activeCell="Q13" sqref="Q13"/>
    </sheetView>
  </sheetViews>
  <sheetFormatPr defaultColWidth="13.28515625" defaultRowHeight="12.75"/>
  <cols>
    <col min="1" max="1" width="23.140625" style="49" customWidth="1"/>
    <col min="2" max="4" width="11.7109375" style="49" customWidth="1"/>
    <col min="5" max="5" width="12.5703125" style="835" customWidth="1"/>
    <col min="6" max="6" width="13.28515625" style="835" customWidth="1"/>
    <col min="7" max="9" width="11.7109375" style="49" customWidth="1"/>
    <col min="10" max="10" width="13" style="835" customWidth="1"/>
    <col min="11" max="11" width="13.28515625" style="835" customWidth="1"/>
    <col min="12" max="14" width="11.7109375" style="49" customWidth="1"/>
    <col min="15" max="15" width="13.42578125" style="835" customWidth="1"/>
    <col min="16" max="16" width="13.28515625" style="835" customWidth="1"/>
    <col min="17" max="17" width="11" style="49" customWidth="1"/>
    <col min="18" max="18" width="11.5703125" style="49" customWidth="1"/>
    <col min="19" max="243" width="8.7109375" style="49" customWidth="1"/>
    <col min="244" max="244" width="27.42578125" style="49" customWidth="1"/>
    <col min="245" max="245" width="11.7109375" style="49" bestFit="1" customWidth="1"/>
    <col min="246" max="246" width="11.7109375" style="49" customWidth="1"/>
    <col min="247" max="248" width="11.85546875" style="49" customWidth="1"/>
    <col min="249" max="249" width="12.5703125" style="49" customWidth="1"/>
    <col min="250" max="250" width="13.28515625" style="49" customWidth="1"/>
    <col min="251" max="251" width="11.7109375" style="49" bestFit="1" customWidth="1"/>
    <col min="252" max="252" width="11.7109375" style="49" customWidth="1"/>
    <col min="253" max="254" width="11.85546875" style="49" customWidth="1"/>
    <col min="255" max="255" width="12.28515625" style="49" customWidth="1"/>
    <col min="256" max="16384" width="13.28515625" style="49"/>
  </cols>
  <sheetData>
    <row r="1" spans="1:41" s="1950" customFormat="1" ht="33">
      <c r="A1" s="2590" t="s">
        <v>305</v>
      </c>
      <c r="B1" s="2590"/>
      <c r="C1" s="2590"/>
      <c r="D1" s="2590"/>
      <c r="E1" s="2590"/>
      <c r="F1" s="2590"/>
      <c r="G1" s="2590"/>
      <c r="H1" s="2590"/>
      <c r="I1" s="2590"/>
      <c r="J1" s="2590"/>
      <c r="K1" s="2590"/>
      <c r="L1" s="2590"/>
      <c r="M1" s="2590"/>
      <c r="N1" s="2590"/>
      <c r="O1" s="2590"/>
      <c r="P1" s="2590"/>
      <c r="Q1" s="1961"/>
      <c r="R1" s="1961"/>
      <c r="S1" s="1961"/>
    </row>
    <row r="2" spans="1:41" s="1952" customFormat="1" ht="34.5">
      <c r="A2" s="2591" t="s">
        <v>829</v>
      </c>
      <c r="B2" s="2591"/>
      <c r="C2" s="2591"/>
      <c r="D2" s="2591"/>
      <c r="E2" s="2591"/>
      <c r="F2" s="2591"/>
      <c r="G2" s="2591"/>
      <c r="H2" s="2591"/>
      <c r="I2" s="2591"/>
      <c r="J2" s="2591"/>
      <c r="K2" s="2591"/>
      <c r="L2" s="2591"/>
      <c r="M2" s="2591"/>
      <c r="N2" s="2591"/>
      <c r="O2" s="2591"/>
      <c r="P2" s="2591"/>
      <c r="Q2" s="1960"/>
      <c r="R2" s="1960"/>
      <c r="S2" s="1960"/>
    </row>
    <row r="3" spans="1:41" ht="15" customHeight="1" thickBot="1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P3" s="1038" t="s">
        <v>264</v>
      </c>
      <c r="Q3" s="183"/>
      <c r="R3" s="183"/>
      <c r="S3" s="182"/>
    </row>
    <row r="4" spans="1:41" s="1054" customFormat="1" ht="18.75" customHeight="1" thickTop="1">
      <c r="A4" s="2547" t="s">
        <v>81</v>
      </c>
      <c r="B4" s="2584" t="s">
        <v>384</v>
      </c>
      <c r="C4" s="2584"/>
      <c r="D4" s="2584"/>
      <c r="E4" s="2584"/>
      <c r="F4" s="2584"/>
      <c r="G4" s="2584" t="s">
        <v>250</v>
      </c>
      <c r="H4" s="2584"/>
      <c r="I4" s="2584"/>
      <c r="J4" s="2584"/>
      <c r="K4" s="2584"/>
      <c r="L4" s="2584" t="s">
        <v>251</v>
      </c>
      <c r="M4" s="2584"/>
      <c r="N4" s="2584"/>
      <c r="O4" s="2584"/>
      <c r="P4" s="2585"/>
      <c r="Q4" s="1058"/>
      <c r="R4" s="1058"/>
      <c r="S4" s="1058"/>
      <c r="T4" s="1058"/>
      <c r="U4" s="1058"/>
      <c r="V4" s="1058"/>
      <c r="W4" s="1058"/>
      <c r="X4" s="1058"/>
      <c r="Y4" s="1058"/>
      <c r="Z4" s="1058"/>
      <c r="AA4" s="1058"/>
      <c r="AB4" s="1058"/>
      <c r="AC4" s="1058"/>
    </row>
    <row r="5" spans="1:41" s="1213" customFormat="1" ht="18.75" customHeight="1">
      <c r="A5" s="2548"/>
      <c r="B5" s="1303" t="s">
        <v>87</v>
      </c>
      <c r="C5" s="1303" t="s">
        <v>90</v>
      </c>
      <c r="D5" s="1303" t="s">
        <v>91</v>
      </c>
      <c r="E5" s="2358" t="s">
        <v>340</v>
      </c>
      <c r="F5" s="2358"/>
      <c r="G5" s="1303" t="s">
        <v>87</v>
      </c>
      <c r="H5" s="1303" t="s">
        <v>90</v>
      </c>
      <c r="I5" s="1303" t="s">
        <v>91</v>
      </c>
      <c r="J5" s="2358" t="s">
        <v>340</v>
      </c>
      <c r="K5" s="2358"/>
      <c r="L5" s="1303" t="s">
        <v>87</v>
      </c>
      <c r="M5" s="1303" t="s">
        <v>90</v>
      </c>
      <c r="N5" s="1303" t="s">
        <v>91</v>
      </c>
      <c r="O5" s="2358" t="s">
        <v>340</v>
      </c>
      <c r="P5" s="2359"/>
      <c r="Q5" s="1230"/>
      <c r="R5" s="1230"/>
      <c r="S5" s="1212"/>
      <c r="T5" s="1212"/>
      <c r="U5" s="1212"/>
      <c r="V5" s="1212"/>
      <c r="W5" s="1212"/>
      <c r="X5" s="1212"/>
      <c r="Y5" s="1212"/>
      <c r="Z5" s="1212"/>
      <c r="AA5" s="1212"/>
      <c r="AB5" s="1212"/>
      <c r="AC5" s="1212"/>
      <c r="AD5" s="1212"/>
      <c r="AE5" s="1212"/>
      <c r="AF5" s="1212"/>
      <c r="AG5" s="1212"/>
      <c r="AH5" s="1212"/>
      <c r="AI5" s="1212"/>
      <c r="AJ5" s="1212"/>
      <c r="AK5" s="1212"/>
      <c r="AL5" s="1212"/>
      <c r="AM5" s="1212"/>
      <c r="AN5" s="1212"/>
      <c r="AO5" s="1212"/>
    </row>
    <row r="6" spans="1:41" s="1215" customFormat="1" ht="31.5" customHeight="1">
      <c r="A6" s="2548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1"/>
      <c r="R6" s="1231"/>
      <c r="S6" s="1214"/>
      <c r="T6" s="1214"/>
      <c r="U6" s="1214"/>
      <c r="V6" s="1214"/>
      <c r="W6" s="1214"/>
      <c r="X6" s="1214"/>
      <c r="Y6" s="1214"/>
      <c r="Z6" s="1214"/>
      <c r="AA6" s="1214"/>
      <c r="AB6" s="1214"/>
      <c r="AC6" s="1214"/>
      <c r="AD6" s="1214"/>
      <c r="AE6" s="1214"/>
      <c r="AF6" s="1214"/>
      <c r="AG6" s="1214"/>
      <c r="AH6" s="1214"/>
      <c r="AI6" s="1214"/>
      <c r="AJ6" s="1214"/>
      <c r="AK6" s="1214"/>
      <c r="AL6" s="1214"/>
      <c r="AM6" s="1214"/>
      <c r="AN6" s="1214"/>
      <c r="AO6" s="1214"/>
    </row>
    <row r="7" spans="1:41" ht="17.25" customHeight="1">
      <c r="A7" s="185" t="s">
        <v>341</v>
      </c>
      <c r="B7" s="674">
        <v>178.74</v>
      </c>
      <c r="C7" s="674">
        <v>294.24</v>
      </c>
      <c r="D7" s="674">
        <v>457.88</v>
      </c>
      <c r="E7" s="691">
        <v>64.618999664316874</v>
      </c>
      <c r="F7" s="691">
        <v>55.614464382816749</v>
      </c>
      <c r="G7" s="674">
        <v>109.14</v>
      </c>
      <c r="H7" s="674">
        <v>173.98</v>
      </c>
      <c r="I7" s="674">
        <v>284.48</v>
      </c>
      <c r="J7" s="691">
        <v>59.409932197177909</v>
      </c>
      <c r="K7" s="691">
        <v>63.513047476721482</v>
      </c>
      <c r="L7" s="674">
        <v>182.57</v>
      </c>
      <c r="M7" s="674">
        <v>332.95</v>
      </c>
      <c r="N7" s="674">
        <v>425.75</v>
      </c>
      <c r="O7" s="691">
        <v>82.368406638549601</v>
      </c>
      <c r="P7" s="692">
        <v>27.872052860789907</v>
      </c>
      <c r="Q7" s="184"/>
      <c r="R7" s="184"/>
    </row>
    <row r="8" spans="1:41" ht="17.25" customHeight="1">
      <c r="A8" s="185" t="s">
        <v>342</v>
      </c>
      <c r="B8" s="674">
        <v>95.83</v>
      </c>
      <c r="C8" s="674">
        <v>96.63</v>
      </c>
      <c r="D8" s="674">
        <v>134.57</v>
      </c>
      <c r="E8" s="691">
        <v>0.83481164562245169</v>
      </c>
      <c r="F8" s="691">
        <v>39.263168788161039</v>
      </c>
      <c r="G8" s="674">
        <v>15.79</v>
      </c>
      <c r="H8" s="674">
        <v>52.38</v>
      </c>
      <c r="I8" s="674">
        <v>140</v>
      </c>
      <c r="J8" s="691">
        <v>231.72894236858775</v>
      </c>
      <c r="K8" s="691">
        <v>167.27758686521571</v>
      </c>
      <c r="L8" s="674">
        <v>92.92</v>
      </c>
      <c r="M8" s="674">
        <v>181.11</v>
      </c>
      <c r="N8" s="674">
        <v>396.88</v>
      </c>
      <c r="O8" s="691">
        <v>94.90959965561774</v>
      </c>
      <c r="P8" s="692">
        <v>119.13754072110868</v>
      </c>
      <c r="Q8" s="184"/>
      <c r="R8" s="184"/>
    </row>
    <row r="9" spans="1:41" ht="17.25" customHeight="1">
      <c r="A9" s="185" t="s">
        <v>343</v>
      </c>
      <c r="B9" s="674">
        <v>2.39</v>
      </c>
      <c r="C9" s="674">
        <v>3.31</v>
      </c>
      <c r="D9" s="674">
        <v>5.0999999999999996</v>
      </c>
      <c r="E9" s="691"/>
      <c r="F9" s="691">
        <v>54.078549848942572</v>
      </c>
      <c r="G9" s="674">
        <v>2.19</v>
      </c>
      <c r="H9" s="674">
        <v>1.78</v>
      </c>
      <c r="I9" s="674">
        <v>0.55000000000000004</v>
      </c>
      <c r="J9" s="691"/>
      <c r="K9" s="691">
        <v>-69.101123595505612</v>
      </c>
      <c r="L9" s="674">
        <v>4.25</v>
      </c>
      <c r="M9" s="674">
        <v>2.75</v>
      </c>
      <c r="N9" s="674">
        <v>29.81</v>
      </c>
      <c r="O9" s="691">
        <v>-35.294117647058826</v>
      </c>
      <c r="P9" s="692">
        <v>984</v>
      </c>
      <c r="Q9" s="184"/>
      <c r="R9" s="184"/>
    </row>
    <row r="10" spans="1:41" ht="17.25" customHeight="1">
      <c r="A10" s="185" t="s">
        <v>76</v>
      </c>
      <c r="B10" s="674">
        <v>1.27</v>
      </c>
      <c r="C10" s="674">
        <v>1.37</v>
      </c>
      <c r="D10" s="674">
        <v>0.31</v>
      </c>
      <c r="E10" s="691">
        <v>7.8740157480315105</v>
      </c>
      <c r="F10" s="691">
        <v>-77.372262773722639</v>
      </c>
      <c r="G10" s="674" t="s">
        <v>805</v>
      </c>
      <c r="H10" s="674">
        <v>19.899999999999999</v>
      </c>
      <c r="I10" s="674">
        <v>17.98</v>
      </c>
      <c r="J10" s="691"/>
      <c r="K10" s="691"/>
      <c r="L10" s="674" t="s">
        <v>808</v>
      </c>
      <c r="M10" s="674" t="s">
        <v>808</v>
      </c>
      <c r="N10" s="674" t="s">
        <v>808</v>
      </c>
      <c r="O10" s="691"/>
      <c r="P10" s="692"/>
      <c r="Q10" s="184"/>
      <c r="R10" s="184"/>
    </row>
    <row r="11" spans="1:41" ht="17.25" customHeight="1">
      <c r="A11" s="185" t="s">
        <v>77</v>
      </c>
      <c r="B11" s="674" t="s">
        <v>809</v>
      </c>
      <c r="C11" s="674" t="s">
        <v>809</v>
      </c>
      <c r="D11" s="674">
        <v>0.27</v>
      </c>
      <c r="E11" s="691"/>
      <c r="F11" s="691"/>
      <c r="G11" s="674" t="s">
        <v>805</v>
      </c>
      <c r="H11" s="674" t="s">
        <v>809</v>
      </c>
      <c r="I11" s="674">
        <v>3.6</v>
      </c>
      <c r="J11" s="691"/>
      <c r="K11" s="691"/>
      <c r="L11" s="674">
        <v>10.29</v>
      </c>
      <c r="M11" s="674">
        <v>6.04</v>
      </c>
      <c r="N11" s="674">
        <v>2.42</v>
      </c>
      <c r="O11" s="691">
        <v>-41.302235179786194</v>
      </c>
      <c r="P11" s="692">
        <v>-59.933774834437088</v>
      </c>
      <c r="Q11" s="184"/>
      <c r="R11" s="184"/>
    </row>
    <row r="12" spans="1:41" ht="17.25" customHeight="1">
      <c r="A12" s="185" t="s">
        <v>344</v>
      </c>
      <c r="B12" s="674">
        <v>93.72</v>
      </c>
      <c r="C12" s="674">
        <v>127.34</v>
      </c>
      <c r="D12" s="674">
        <v>153.63</v>
      </c>
      <c r="E12" s="691">
        <v>35.872812633376014</v>
      </c>
      <c r="F12" s="691">
        <v>20.645515941573734</v>
      </c>
      <c r="G12" s="674">
        <v>8.52</v>
      </c>
      <c r="H12" s="674">
        <v>29.96</v>
      </c>
      <c r="I12" s="674">
        <v>115.42</v>
      </c>
      <c r="J12" s="691">
        <v>251.64319248826297</v>
      </c>
      <c r="K12" s="691">
        <v>285.24699599465953</v>
      </c>
      <c r="L12" s="674">
        <v>42.78</v>
      </c>
      <c r="M12" s="674">
        <v>179.82</v>
      </c>
      <c r="N12" s="674">
        <v>235.7</v>
      </c>
      <c r="O12" s="691">
        <v>320.33660589060304</v>
      </c>
      <c r="P12" s="692">
        <v>31.075519964408841</v>
      </c>
      <c r="Q12" s="184"/>
      <c r="R12" s="184"/>
    </row>
    <row r="13" spans="1:41" ht="17.25" customHeight="1">
      <c r="A13" s="185" t="s">
        <v>345</v>
      </c>
      <c r="B13" s="674">
        <v>16.7</v>
      </c>
      <c r="C13" s="674">
        <v>9.3699999999999992</v>
      </c>
      <c r="D13" s="674">
        <v>14.36</v>
      </c>
      <c r="E13" s="691">
        <v>-43.892215568862284</v>
      </c>
      <c r="F13" s="691">
        <v>53.25506937033083</v>
      </c>
      <c r="G13" s="674">
        <v>1.72</v>
      </c>
      <c r="H13" s="674">
        <v>1.38</v>
      </c>
      <c r="I13" s="674">
        <v>0.54</v>
      </c>
      <c r="J13" s="691">
        <v>-19.767441860465112</v>
      </c>
      <c r="K13" s="691">
        <v>-60.869565217391298</v>
      </c>
      <c r="L13" s="674">
        <v>129.26</v>
      </c>
      <c r="M13" s="674">
        <v>147.13</v>
      </c>
      <c r="N13" s="674">
        <v>307.58999999999997</v>
      </c>
      <c r="O13" s="691">
        <v>13.824849141265673</v>
      </c>
      <c r="P13" s="692">
        <v>109.06001495276288</v>
      </c>
      <c r="Q13" s="184"/>
      <c r="R13" s="184"/>
    </row>
    <row r="14" spans="1:41" ht="17.25" customHeight="1">
      <c r="A14" s="185" t="s">
        <v>346</v>
      </c>
      <c r="B14" s="674">
        <v>7.2</v>
      </c>
      <c r="C14" s="674">
        <v>23.85</v>
      </c>
      <c r="D14" s="674">
        <v>106.48</v>
      </c>
      <c r="E14" s="691">
        <v>231.25</v>
      </c>
      <c r="F14" s="691">
        <v>346.45702306079664</v>
      </c>
      <c r="G14" s="674">
        <v>99.86</v>
      </c>
      <c r="H14" s="674">
        <v>121.81</v>
      </c>
      <c r="I14" s="674">
        <v>170.22</v>
      </c>
      <c r="J14" s="691">
        <v>21.980773082315253</v>
      </c>
      <c r="K14" s="691">
        <v>39.742221492488284</v>
      </c>
      <c r="L14" s="674">
        <v>32.229999999999997</v>
      </c>
      <c r="M14" s="674">
        <v>50.59</v>
      </c>
      <c r="N14" s="674">
        <v>108.93</v>
      </c>
      <c r="O14" s="691">
        <v>56.965560037232422</v>
      </c>
      <c r="P14" s="692">
        <v>115.31923305000987</v>
      </c>
      <c r="Q14" s="184"/>
      <c r="R14" s="184"/>
    </row>
    <row r="15" spans="1:41" ht="17.25" customHeight="1">
      <c r="A15" s="185" t="s">
        <v>347</v>
      </c>
      <c r="B15" s="674">
        <v>18.73</v>
      </c>
      <c r="C15" s="674">
        <v>40.42</v>
      </c>
      <c r="D15" s="674">
        <v>60.36</v>
      </c>
      <c r="E15" s="691">
        <v>115.80352375867591</v>
      </c>
      <c r="F15" s="691">
        <v>49.332013854527446</v>
      </c>
      <c r="G15" s="674">
        <v>87.27</v>
      </c>
      <c r="H15" s="674">
        <v>135.57</v>
      </c>
      <c r="I15" s="674">
        <v>153.03</v>
      </c>
      <c r="J15" s="691">
        <v>55.345479546235822</v>
      </c>
      <c r="K15" s="691">
        <v>12.878955521133008</v>
      </c>
      <c r="L15" s="674">
        <v>275.20999999999998</v>
      </c>
      <c r="M15" s="674">
        <v>261.08999999999997</v>
      </c>
      <c r="N15" s="674">
        <v>219.98</v>
      </c>
      <c r="O15" s="691">
        <v>-5.1306275208023067</v>
      </c>
      <c r="P15" s="692">
        <v>-15.745528361867557</v>
      </c>
      <c r="Q15" s="184"/>
      <c r="R15" s="184"/>
    </row>
    <row r="16" spans="1:41" ht="17.25" customHeight="1">
      <c r="A16" s="185" t="s">
        <v>348</v>
      </c>
      <c r="B16" s="674">
        <v>175.76</v>
      </c>
      <c r="C16" s="674">
        <v>185.81</v>
      </c>
      <c r="D16" s="674">
        <v>249.62</v>
      </c>
      <c r="E16" s="691">
        <v>5.718024578971324</v>
      </c>
      <c r="F16" s="691">
        <v>34.341531672138217</v>
      </c>
      <c r="G16" s="674">
        <v>289.58</v>
      </c>
      <c r="H16" s="674">
        <v>442.43</v>
      </c>
      <c r="I16" s="674">
        <v>597.51</v>
      </c>
      <c r="J16" s="691">
        <v>52.783341390980041</v>
      </c>
      <c r="K16" s="691">
        <v>35.051872612616677</v>
      </c>
      <c r="L16" s="674">
        <v>1825.03</v>
      </c>
      <c r="M16" s="674">
        <v>2719.57</v>
      </c>
      <c r="N16" s="674">
        <v>2600.44</v>
      </c>
      <c r="O16" s="691">
        <v>49.015084683539442</v>
      </c>
      <c r="P16" s="692">
        <v>-4.3804719128391696</v>
      </c>
      <c r="Q16" s="184"/>
      <c r="R16" s="184"/>
    </row>
    <row r="17" spans="1:18" ht="17.25" customHeight="1">
      <c r="A17" s="185" t="s">
        <v>349</v>
      </c>
      <c r="B17" s="674">
        <v>71.36</v>
      </c>
      <c r="C17" s="674">
        <v>76.540000000000006</v>
      </c>
      <c r="D17" s="674">
        <v>112.03</v>
      </c>
      <c r="E17" s="691">
        <v>7.2589686098654767</v>
      </c>
      <c r="F17" s="691">
        <v>46.367912202769787</v>
      </c>
      <c r="G17" s="674">
        <v>556.70000000000005</v>
      </c>
      <c r="H17" s="674">
        <v>1189.8</v>
      </c>
      <c r="I17" s="674">
        <v>1492.25</v>
      </c>
      <c r="J17" s="691">
        <v>113.72372911801688</v>
      </c>
      <c r="K17" s="691">
        <v>25.420238695579101</v>
      </c>
      <c r="L17" s="674">
        <v>5877.08</v>
      </c>
      <c r="M17" s="674">
        <v>7220.01</v>
      </c>
      <c r="N17" s="674">
        <v>11045.33</v>
      </c>
      <c r="O17" s="691">
        <v>22.850293002647575</v>
      </c>
      <c r="P17" s="692">
        <v>52.982198085598213</v>
      </c>
      <c r="Q17" s="184"/>
      <c r="R17" s="184"/>
    </row>
    <row r="18" spans="1:18" ht="17.25" customHeight="1">
      <c r="A18" s="185" t="s">
        <v>350</v>
      </c>
      <c r="B18" s="674">
        <v>6.23</v>
      </c>
      <c r="C18" s="674">
        <v>0.71</v>
      </c>
      <c r="D18" s="674">
        <v>7.87</v>
      </c>
      <c r="E18" s="691">
        <v>-88.603531300160512</v>
      </c>
      <c r="F18" s="691">
        <v>1008.4507042253522</v>
      </c>
      <c r="G18" s="674" t="s">
        <v>805</v>
      </c>
      <c r="H18" s="674" t="s">
        <v>809</v>
      </c>
      <c r="I18" s="674">
        <v>4.6100000000000003</v>
      </c>
      <c r="J18" s="691"/>
      <c r="K18" s="691"/>
      <c r="L18" s="674">
        <v>31.39</v>
      </c>
      <c r="M18" s="674">
        <v>43.37</v>
      </c>
      <c r="N18" s="674">
        <v>80.989999999999995</v>
      </c>
      <c r="O18" s="691">
        <v>38.165020707231605</v>
      </c>
      <c r="P18" s="692">
        <v>86.741987548997002</v>
      </c>
      <c r="Q18" s="184"/>
      <c r="R18" s="184"/>
    </row>
    <row r="19" spans="1:18" ht="17.25" customHeight="1">
      <c r="A19" s="185" t="s">
        <v>78</v>
      </c>
      <c r="B19" s="674">
        <v>325.19</v>
      </c>
      <c r="C19" s="674">
        <v>434.08</v>
      </c>
      <c r="D19" s="674">
        <v>673.41</v>
      </c>
      <c r="E19" s="691">
        <v>33.485039515360228</v>
      </c>
      <c r="F19" s="691">
        <v>55.134998157021755</v>
      </c>
      <c r="G19" s="674">
        <v>1774.95</v>
      </c>
      <c r="H19" s="674">
        <v>1660.18</v>
      </c>
      <c r="I19" s="674">
        <v>2224.2600000000002</v>
      </c>
      <c r="J19" s="691">
        <v>-6.4660976365531297</v>
      </c>
      <c r="K19" s="691">
        <v>33.977038634364959</v>
      </c>
      <c r="L19" s="674">
        <v>3127.12</v>
      </c>
      <c r="M19" s="674">
        <v>2742.99</v>
      </c>
      <c r="N19" s="674">
        <v>2847.66</v>
      </c>
      <c r="O19" s="691">
        <v>-12.283826651999291</v>
      </c>
      <c r="P19" s="692">
        <v>3.8159089169118374</v>
      </c>
      <c r="Q19" s="184"/>
      <c r="R19" s="184"/>
    </row>
    <row r="20" spans="1:18" ht="17.25" customHeight="1">
      <c r="A20" s="185" t="s">
        <v>351</v>
      </c>
      <c r="B20" s="674">
        <v>0.03</v>
      </c>
      <c r="C20" s="674" t="s">
        <v>809</v>
      </c>
      <c r="D20" s="674">
        <v>0.28000000000000003</v>
      </c>
      <c r="E20" s="691"/>
      <c r="F20" s="691"/>
      <c r="G20" s="674">
        <v>0.79</v>
      </c>
      <c r="H20" s="674">
        <v>0.27</v>
      </c>
      <c r="I20" s="674">
        <v>0.4</v>
      </c>
      <c r="J20" s="691">
        <v>-65.822784810126592</v>
      </c>
      <c r="K20" s="691">
        <v>48.148148148148152</v>
      </c>
      <c r="L20" s="674">
        <v>1.6</v>
      </c>
      <c r="M20" s="674">
        <v>1.5</v>
      </c>
      <c r="N20" s="674">
        <v>2.2799999999999998</v>
      </c>
      <c r="O20" s="691">
        <v>-6.25</v>
      </c>
      <c r="P20" s="692">
        <v>51.999999999999972</v>
      </c>
      <c r="Q20" s="184"/>
      <c r="R20" s="184"/>
    </row>
    <row r="21" spans="1:18" ht="17.25" customHeight="1">
      <c r="A21" s="185" t="s">
        <v>318</v>
      </c>
      <c r="B21" s="674">
        <v>295.76</v>
      </c>
      <c r="C21" s="674">
        <v>365.31</v>
      </c>
      <c r="D21" s="674">
        <v>349.5</v>
      </c>
      <c r="E21" s="691">
        <v>23.515688395996762</v>
      </c>
      <c r="F21" s="691">
        <v>-4.3278311570994532</v>
      </c>
      <c r="G21" s="674">
        <v>239.78</v>
      </c>
      <c r="H21" s="674">
        <v>291.11</v>
      </c>
      <c r="I21" s="674">
        <v>1619.53</v>
      </c>
      <c r="J21" s="691">
        <v>21.407123196263257</v>
      </c>
      <c r="K21" s="691">
        <v>456.32922263062073</v>
      </c>
      <c r="L21" s="674">
        <v>361.07</v>
      </c>
      <c r="M21" s="674">
        <v>402.41</v>
      </c>
      <c r="N21" s="674">
        <v>737.86</v>
      </c>
      <c r="O21" s="691">
        <v>11.449303459163062</v>
      </c>
      <c r="P21" s="692">
        <v>83.36025446683729</v>
      </c>
      <c r="Q21" s="184"/>
      <c r="R21" s="184"/>
    </row>
    <row r="22" spans="1:18" s="188" customFormat="1" ht="17.25" customHeight="1" thickBot="1">
      <c r="A22" s="186" t="s">
        <v>82</v>
      </c>
      <c r="B22" s="776">
        <v>1288.9099999999999</v>
      </c>
      <c r="C22" s="776">
        <v>1658.9799999999998</v>
      </c>
      <c r="D22" s="776">
        <v>2325.67</v>
      </c>
      <c r="E22" s="774">
        <v>28.711857305785514</v>
      </c>
      <c r="F22" s="774">
        <v>40.186741250647998</v>
      </c>
      <c r="G22" s="776">
        <v>3186.2900000000004</v>
      </c>
      <c r="H22" s="776">
        <v>4120.55</v>
      </c>
      <c r="I22" s="776">
        <v>6824.38</v>
      </c>
      <c r="J22" s="774">
        <v>29.321248222854791</v>
      </c>
      <c r="K22" s="774">
        <v>65.618182038805486</v>
      </c>
      <c r="L22" s="776">
        <v>11992.799999999997</v>
      </c>
      <c r="M22" s="776">
        <v>14291.330000000002</v>
      </c>
      <c r="N22" s="776">
        <v>19041.62</v>
      </c>
      <c r="O22" s="774">
        <v>19.165916216396539</v>
      </c>
      <c r="P22" s="775">
        <v>33.2389637633446</v>
      </c>
      <c r="Q22" s="187"/>
      <c r="R22" s="187"/>
    </row>
    <row r="23" spans="1:18" ht="18.75" customHeight="1" thickTop="1" thickBot="1">
      <c r="A23" s="189"/>
      <c r="P23" s="961"/>
      <c r="Q23" s="184"/>
      <c r="R23" s="190"/>
    </row>
    <row r="24" spans="1:18" s="1054" customFormat="1" ht="18.75" customHeight="1" thickTop="1">
      <c r="A24" s="2552" t="s">
        <v>81</v>
      </c>
      <c r="B24" s="2584" t="s">
        <v>252</v>
      </c>
      <c r="C24" s="2584"/>
      <c r="D24" s="2584"/>
      <c r="E24" s="2584"/>
      <c r="F24" s="2584"/>
      <c r="G24" s="2584" t="s">
        <v>253</v>
      </c>
      <c r="H24" s="2584"/>
      <c r="I24" s="2584"/>
      <c r="J24" s="2584"/>
      <c r="K24" s="2584"/>
      <c r="L24" s="2584" t="s">
        <v>82</v>
      </c>
      <c r="M24" s="2584"/>
      <c r="N24" s="2584"/>
      <c r="O24" s="2584"/>
      <c r="P24" s="2585"/>
    </row>
    <row r="25" spans="1:18" s="1213" customFormat="1" ht="18.75" customHeight="1">
      <c r="A25" s="2553"/>
      <c r="B25" s="1303" t="s">
        <v>87</v>
      </c>
      <c r="C25" s="1303" t="s">
        <v>90</v>
      </c>
      <c r="D25" s="1303" t="s">
        <v>91</v>
      </c>
      <c r="E25" s="2358" t="s">
        <v>340</v>
      </c>
      <c r="F25" s="2358"/>
      <c r="G25" s="1303" t="s">
        <v>87</v>
      </c>
      <c r="H25" s="1303" t="s">
        <v>90</v>
      </c>
      <c r="I25" s="1303" t="s">
        <v>91</v>
      </c>
      <c r="J25" s="2358" t="s">
        <v>340</v>
      </c>
      <c r="K25" s="2358"/>
      <c r="L25" s="1303" t="s">
        <v>87</v>
      </c>
      <c r="M25" s="1303" t="s">
        <v>90</v>
      </c>
      <c r="N25" s="1303" t="s">
        <v>91</v>
      </c>
      <c r="O25" s="2358" t="s">
        <v>340</v>
      </c>
      <c r="P25" s="2359"/>
      <c r="Q25" s="1230"/>
      <c r="R25" s="1230"/>
    </row>
    <row r="26" spans="1:18" s="1213" customFormat="1" ht="31.5" customHeight="1">
      <c r="A26" s="2553"/>
      <c r="B26" s="1232" t="str">
        <f>B6</f>
        <v xml:space="preserve">@)&amp;$
c;f/ d;fGt </v>
      </c>
      <c r="C26" s="1232" t="str">
        <f t="shared" ref="C26:F26" si="2">C6</f>
        <v xml:space="preserve">@)&amp;%
c;f/ d;fGt </v>
      </c>
      <c r="D26" s="1232" t="str">
        <f t="shared" si="2"/>
        <v xml:space="preserve">@)&amp;^
c;f/ d;fGt </v>
      </c>
      <c r="E26" s="1232" t="str">
        <f t="shared" si="2"/>
        <v>cf=j=@)&amp;$÷&amp;%</v>
      </c>
      <c r="F26" s="1232" t="str">
        <f t="shared" si="2"/>
        <v>cf=j=@)&amp;%÷&amp;^</v>
      </c>
      <c r="G26" s="1232" t="str">
        <f>B6</f>
        <v xml:space="preserve">@)&amp;$
c;f/ d;fGt </v>
      </c>
      <c r="H26" s="1232" t="str">
        <f t="shared" ref="H26:K26" si="3">C6</f>
        <v xml:space="preserve">@)&amp;%
c;f/ d;fGt </v>
      </c>
      <c r="I26" s="1232" t="str">
        <f t="shared" si="3"/>
        <v xml:space="preserve">@)&amp;^
c;f/ d;fGt </v>
      </c>
      <c r="J26" s="1232" t="str">
        <f t="shared" si="3"/>
        <v>cf=j=@)&amp;$÷&amp;%</v>
      </c>
      <c r="K26" s="1232" t="str">
        <f t="shared" si="3"/>
        <v>cf=j=@)&amp;%÷&amp;^</v>
      </c>
      <c r="L26" s="1232" t="str">
        <f>B6</f>
        <v xml:space="preserve">@)&amp;$
c;f/ d;fGt </v>
      </c>
      <c r="M26" s="1232" t="str">
        <f t="shared" ref="M26:P26" si="4">C6</f>
        <v xml:space="preserve">@)&amp;%
c;f/ d;fGt </v>
      </c>
      <c r="N26" s="1232" t="str">
        <f t="shared" si="4"/>
        <v xml:space="preserve">@)&amp;^
c;f/ d;fGt </v>
      </c>
      <c r="O26" s="1232" t="str">
        <f t="shared" si="4"/>
        <v>cf=j=@)&amp;$÷&amp;%</v>
      </c>
      <c r="P26" s="1232" t="str">
        <f t="shared" si="4"/>
        <v>cf=j=@)&amp;%÷&amp;^</v>
      </c>
    </row>
    <row r="27" spans="1:18" ht="17.25" customHeight="1">
      <c r="A27" s="185" t="s">
        <v>341</v>
      </c>
      <c r="B27" s="133">
        <v>16.22</v>
      </c>
      <c r="C27" s="133">
        <v>192.53</v>
      </c>
      <c r="D27" s="133">
        <v>247.15</v>
      </c>
      <c r="E27" s="691">
        <v>1086.9913686806412</v>
      </c>
      <c r="F27" s="691">
        <v>28.369604736924117</v>
      </c>
      <c r="G27" s="674">
        <v>93.07</v>
      </c>
      <c r="H27" s="674">
        <v>199.34</v>
      </c>
      <c r="I27" s="674">
        <v>559.79999999999995</v>
      </c>
      <c r="J27" s="691">
        <v>114.18287310626414</v>
      </c>
      <c r="K27" s="691">
        <v>180.8267282030701</v>
      </c>
      <c r="L27" s="674">
        <v>579.74</v>
      </c>
      <c r="M27" s="674">
        <v>1193.04</v>
      </c>
      <c r="N27" s="674">
        <v>1975.0600000000002</v>
      </c>
      <c r="O27" s="691">
        <v>105.78880187670333</v>
      </c>
      <c r="P27" s="692">
        <v>65.548514718701824</v>
      </c>
    </row>
    <row r="28" spans="1:18" ht="17.25" customHeight="1">
      <c r="A28" s="185" t="s">
        <v>342</v>
      </c>
      <c r="B28" s="133">
        <v>74.08</v>
      </c>
      <c r="C28" s="133">
        <v>113.37</v>
      </c>
      <c r="D28" s="133">
        <v>452.12</v>
      </c>
      <c r="E28" s="691">
        <v>53.037257019438442</v>
      </c>
      <c r="F28" s="691">
        <v>298.80038810972917</v>
      </c>
      <c r="G28" s="674">
        <v>22.85</v>
      </c>
      <c r="H28" s="674">
        <v>102.13</v>
      </c>
      <c r="I28" s="674">
        <v>180.49</v>
      </c>
      <c r="J28" s="691">
        <v>346.95842450765861</v>
      </c>
      <c r="K28" s="691">
        <v>76.725741701752668</v>
      </c>
      <c r="L28" s="674">
        <v>301.47000000000003</v>
      </c>
      <c r="M28" s="674">
        <v>545.62</v>
      </c>
      <c r="N28" s="674">
        <v>1304.0600000000002</v>
      </c>
      <c r="O28" s="691">
        <v>80.986499485852647</v>
      </c>
      <c r="P28" s="692">
        <v>139.00516843224224</v>
      </c>
    </row>
    <row r="29" spans="1:18" ht="17.25" customHeight="1">
      <c r="A29" s="185" t="s">
        <v>343</v>
      </c>
      <c r="B29" s="133">
        <v>25.95</v>
      </c>
      <c r="C29" s="133">
        <v>2.19</v>
      </c>
      <c r="D29" s="133">
        <v>1.82</v>
      </c>
      <c r="E29" s="691">
        <v>-91.560693641618499</v>
      </c>
      <c r="F29" s="691">
        <v>-16.894977168949765</v>
      </c>
      <c r="G29" s="674">
        <v>1.1100000000000001</v>
      </c>
      <c r="H29" s="674">
        <v>0.85</v>
      </c>
      <c r="I29" s="674">
        <v>3.73</v>
      </c>
      <c r="J29" s="691">
        <v>-23.423423423423429</v>
      </c>
      <c r="K29" s="691">
        <v>338.82352941176475</v>
      </c>
      <c r="L29" s="674">
        <v>35.89</v>
      </c>
      <c r="M29" s="674">
        <v>10.879999999999999</v>
      </c>
      <c r="N29" s="674">
        <v>41.01</v>
      </c>
      <c r="O29" s="691">
        <v>-69.685149066592373</v>
      </c>
      <c r="P29" s="692">
        <v>276.93014705882354</v>
      </c>
    </row>
    <row r="30" spans="1:18" ht="17.25" customHeight="1">
      <c r="A30" s="185" t="s">
        <v>76</v>
      </c>
      <c r="B30" s="133" t="s">
        <v>805</v>
      </c>
      <c r="C30" s="133" t="s">
        <v>805</v>
      </c>
      <c r="D30" s="133" t="s">
        <v>809</v>
      </c>
      <c r="E30" s="691"/>
      <c r="F30" s="691"/>
      <c r="G30" s="674" t="s">
        <v>806</v>
      </c>
      <c r="H30" s="674" t="s">
        <v>805</v>
      </c>
      <c r="I30" s="674" t="s">
        <v>805</v>
      </c>
      <c r="J30" s="691" t="s">
        <v>818</v>
      </c>
      <c r="K30" s="691" t="s">
        <v>818</v>
      </c>
      <c r="L30" s="674">
        <v>1.27</v>
      </c>
      <c r="M30" s="674">
        <v>21.27</v>
      </c>
      <c r="N30" s="674">
        <v>18.29</v>
      </c>
      <c r="O30" s="691">
        <v>1574.8031496062993</v>
      </c>
      <c r="P30" s="692">
        <v>-14.010343206393983</v>
      </c>
    </row>
    <row r="31" spans="1:18" ht="17.25" customHeight="1">
      <c r="A31" s="185" t="s">
        <v>77</v>
      </c>
      <c r="B31" s="133" t="s">
        <v>805</v>
      </c>
      <c r="C31" s="133" t="s">
        <v>805</v>
      </c>
      <c r="D31" s="133" t="s">
        <v>809</v>
      </c>
      <c r="E31" s="691"/>
      <c r="F31" s="691"/>
      <c r="G31" s="674" t="s">
        <v>806</v>
      </c>
      <c r="H31" s="674" t="s">
        <v>805</v>
      </c>
      <c r="I31" s="674" t="s">
        <v>805</v>
      </c>
      <c r="J31" s="691" t="s">
        <v>818</v>
      </c>
      <c r="K31" s="691"/>
      <c r="L31" s="674">
        <v>10.29</v>
      </c>
      <c r="M31" s="674">
        <v>6.04</v>
      </c>
      <c r="N31" s="674">
        <v>6.29</v>
      </c>
      <c r="O31" s="691">
        <v>-41.302235179786194</v>
      </c>
      <c r="P31" s="692">
        <v>4.1390728476821153</v>
      </c>
    </row>
    <row r="32" spans="1:18" ht="17.25" customHeight="1">
      <c r="A32" s="185" t="s">
        <v>344</v>
      </c>
      <c r="B32" s="133">
        <v>3.37</v>
      </c>
      <c r="C32" s="133">
        <v>59.69</v>
      </c>
      <c r="D32" s="133">
        <v>71.290000000000006</v>
      </c>
      <c r="E32" s="691">
        <v>1671.2166172106822</v>
      </c>
      <c r="F32" s="691">
        <v>19.433740995141591</v>
      </c>
      <c r="G32" s="674">
        <v>20.260000000000002</v>
      </c>
      <c r="H32" s="674">
        <v>68.209999999999994</v>
      </c>
      <c r="I32" s="674">
        <v>89.32</v>
      </c>
      <c r="J32" s="691">
        <v>236.67324777887455</v>
      </c>
      <c r="K32" s="691">
        <v>30.94854126960854</v>
      </c>
      <c r="L32" s="674">
        <v>168.64999999999998</v>
      </c>
      <c r="M32" s="674">
        <v>465.02</v>
      </c>
      <c r="N32" s="674">
        <v>665.3599999999999</v>
      </c>
      <c r="O32" s="691">
        <v>175.73080343907503</v>
      </c>
      <c r="P32" s="692">
        <v>43.082017977721364</v>
      </c>
    </row>
    <row r="33" spans="1:16" ht="17.25" customHeight="1">
      <c r="A33" s="185" t="s">
        <v>345</v>
      </c>
      <c r="B33" s="133">
        <v>4.55</v>
      </c>
      <c r="C33" s="133">
        <v>7.25</v>
      </c>
      <c r="D33" s="133">
        <v>11.27</v>
      </c>
      <c r="E33" s="691">
        <v>59.340659340659357</v>
      </c>
      <c r="F33" s="691">
        <v>55.448275862068954</v>
      </c>
      <c r="G33" s="674">
        <v>6.03</v>
      </c>
      <c r="H33" s="674">
        <v>9.27</v>
      </c>
      <c r="I33" s="674">
        <v>12.3</v>
      </c>
      <c r="J33" s="691">
        <v>53.731343283582078</v>
      </c>
      <c r="K33" s="691">
        <v>32.686084142394833</v>
      </c>
      <c r="L33" s="674">
        <v>158.26</v>
      </c>
      <c r="M33" s="674">
        <v>174.4</v>
      </c>
      <c r="N33" s="674">
        <v>346.05999999999995</v>
      </c>
      <c r="O33" s="691">
        <v>10.198407683558713</v>
      </c>
      <c r="P33" s="692">
        <v>98.42889908256879</v>
      </c>
    </row>
    <row r="34" spans="1:16" ht="17.25" customHeight="1">
      <c r="A34" s="185" t="s">
        <v>346</v>
      </c>
      <c r="B34" s="133">
        <v>12.15</v>
      </c>
      <c r="C34" s="133">
        <v>36.21</v>
      </c>
      <c r="D34" s="133">
        <v>8.15</v>
      </c>
      <c r="E34" s="691">
        <v>198.02469135802465</v>
      </c>
      <c r="F34" s="691">
        <v>-77.492405412869374</v>
      </c>
      <c r="G34" s="674" t="s">
        <v>806</v>
      </c>
      <c r="H34" s="674">
        <v>1.29</v>
      </c>
      <c r="I34" s="674">
        <v>11.13</v>
      </c>
      <c r="J34" s="691" t="s">
        <v>818</v>
      </c>
      <c r="K34" s="691">
        <v>762.79069767441877</v>
      </c>
      <c r="L34" s="674">
        <v>151.44</v>
      </c>
      <c r="M34" s="674">
        <v>233.75</v>
      </c>
      <c r="N34" s="674">
        <v>404.90999999999997</v>
      </c>
      <c r="O34" s="691">
        <v>54.351558372952979</v>
      </c>
      <c r="P34" s="692">
        <v>73.223529411764673</v>
      </c>
    </row>
    <row r="35" spans="1:16" ht="17.25" customHeight="1">
      <c r="A35" s="185" t="s">
        <v>347</v>
      </c>
      <c r="B35" s="133">
        <v>31.41</v>
      </c>
      <c r="C35" s="133">
        <v>33.340000000000003</v>
      </c>
      <c r="D35" s="133">
        <v>40.93</v>
      </c>
      <c r="E35" s="691">
        <v>6.1445399554282005</v>
      </c>
      <c r="F35" s="691">
        <v>22.765446910617854</v>
      </c>
      <c r="G35" s="674">
        <v>20.16</v>
      </c>
      <c r="H35" s="674">
        <v>19.440000000000001</v>
      </c>
      <c r="I35" s="674">
        <v>41.67</v>
      </c>
      <c r="J35" s="691">
        <v>-3.5714285714285694</v>
      </c>
      <c r="K35" s="691">
        <v>114.35185185185185</v>
      </c>
      <c r="L35" s="674">
        <v>432.78000000000003</v>
      </c>
      <c r="M35" s="674">
        <v>489.85999999999996</v>
      </c>
      <c r="N35" s="674">
        <v>515.97</v>
      </c>
      <c r="O35" s="691">
        <v>13.189149221313357</v>
      </c>
      <c r="P35" s="692">
        <v>5.3300943126607763</v>
      </c>
    </row>
    <row r="36" spans="1:16" ht="17.25" customHeight="1">
      <c r="A36" s="185" t="s">
        <v>348</v>
      </c>
      <c r="B36" s="133">
        <v>360.31</v>
      </c>
      <c r="C36" s="133">
        <v>463.94</v>
      </c>
      <c r="D36" s="133">
        <v>417.67</v>
      </c>
      <c r="E36" s="691">
        <v>28.761344397879611</v>
      </c>
      <c r="F36" s="691">
        <v>-9.9732724059145568</v>
      </c>
      <c r="G36" s="674">
        <v>86.74</v>
      </c>
      <c r="H36" s="674">
        <v>210.1</v>
      </c>
      <c r="I36" s="674">
        <v>207.98</v>
      </c>
      <c r="J36" s="691">
        <v>142.2181231265852</v>
      </c>
      <c r="K36" s="691">
        <v>-1.0090433127082292</v>
      </c>
      <c r="L36" s="674">
        <v>2737.4199999999996</v>
      </c>
      <c r="M36" s="674">
        <v>4021.8500000000004</v>
      </c>
      <c r="N36" s="674">
        <v>4073.2200000000003</v>
      </c>
      <c r="O36" s="691">
        <v>46.921188564414706</v>
      </c>
      <c r="P36" s="692">
        <v>1.2772728968012217</v>
      </c>
    </row>
    <row r="37" spans="1:16" ht="17.25" customHeight="1">
      <c r="A37" s="185" t="s">
        <v>349</v>
      </c>
      <c r="B37" s="133">
        <v>378.06</v>
      </c>
      <c r="C37" s="133">
        <v>580.98</v>
      </c>
      <c r="D37" s="133">
        <v>853.93</v>
      </c>
      <c r="E37" s="691">
        <v>53.674019996825905</v>
      </c>
      <c r="F37" s="691">
        <v>46.980963200110125</v>
      </c>
      <c r="G37" s="674">
        <v>37.229999999999997</v>
      </c>
      <c r="H37" s="674">
        <v>65.930000000000007</v>
      </c>
      <c r="I37" s="674">
        <v>160.80000000000001</v>
      </c>
      <c r="J37" s="691">
        <v>77.088369594413138</v>
      </c>
      <c r="K37" s="691">
        <v>143.89504019414531</v>
      </c>
      <c r="L37" s="674">
        <v>6920.43</v>
      </c>
      <c r="M37" s="674">
        <v>9133.26</v>
      </c>
      <c r="N37" s="674">
        <v>13664.34</v>
      </c>
      <c r="O37" s="691">
        <v>31.975325232680632</v>
      </c>
      <c r="P37" s="692">
        <v>49.610763298099471</v>
      </c>
    </row>
    <row r="38" spans="1:16" ht="17.25" customHeight="1">
      <c r="A38" s="185" t="s">
        <v>350</v>
      </c>
      <c r="B38" s="133">
        <v>1.43</v>
      </c>
      <c r="C38" s="133">
        <v>2.0499999999999998</v>
      </c>
      <c r="D38" s="133">
        <v>2.61</v>
      </c>
      <c r="E38" s="691"/>
      <c r="F38" s="691">
        <v>27.317073170731703</v>
      </c>
      <c r="G38" s="674" t="s">
        <v>806</v>
      </c>
      <c r="H38" s="674" t="s">
        <v>805</v>
      </c>
      <c r="I38" s="674" t="s">
        <v>805</v>
      </c>
      <c r="J38" s="691" t="s">
        <v>818</v>
      </c>
      <c r="K38" s="691"/>
      <c r="L38" s="674">
        <v>39.050000000000004</v>
      </c>
      <c r="M38" s="674">
        <v>46.129999999999995</v>
      </c>
      <c r="N38" s="674">
        <v>96.08</v>
      </c>
      <c r="O38" s="691">
        <v>18.1306017925736</v>
      </c>
      <c r="P38" s="692">
        <v>108.28094515499677</v>
      </c>
    </row>
    <row r="39" spans="1:16" ht="17.25" customHeight="1">
      <c r="A39" s="185" t="s">
        <v>78</v>
      </c>
      <c r="B39" s="133">
        <v>474.73</v>
      </c>
      <c r="C39" s="133">
        <v>634.37</v>
      </c>
      <c r="D39" s="133">
        <v>606.55999999999995</v>
      </c>
      <c r="E39" s="691">
        <v>33.627535651844198</v>
      </c>
      <c r="F39" s="691">
        <v>-4.3838769172565009</v>
      </c>
      <c r="G39" s="674">
        <v>252.81</v>
      </c>
      <c r="H39" s="674">
        <v>584.44000000000005</v>
      </c>
      <c r="I39" s="674">
        <v>599.53</v>
      </c>
      <c r="J39" s="691">
        <v>131.17756417863217</v>
      </c>
      <c r="K39" s="691">
        <v>2.5819587981657577</v>
      </c>
      <c r="L39" s="674">
        <v>5954.8</v>
      </c>
      <c r="M39" s="674">
        <v>6056.0599999999995</v>
      </c>
      <c r="N39" s="674">
        <v>6951.4199999999992</v>
      </c>
      <c r="O39" s="691">
        <v>1.7004769261771884</v>
      </c>
      <c r="P39" s="692">
        <v>14.784529875859874</v>
      </c>
    </row>
    <row r="40" spans="1:16" ht="17.25" customHeight="1">
      <c r="A40" s="185" t="s">
        <v>351</v>
      </c>
      <c r="B40" s="133" t="s">
        <v>805</v>
      </c>
      <c r="C40" s="133" t="s">
        <v>805</v>
      </c>
      <c r="D40" s="133" t="s">
        <v>809</v>
      </c>
      <c r="E40" s="691"/>
      <c r="F40" s="691"/>
      <c r="G40" s="674" t="s">
        <v>806</v>
      </c>
      <c r="H40" s="674" t="s">
        <v>805</v>
      </c>
      <c r="I40" s="674">
        <v>0.72</v>
      </c>
      <c r="J40" s="691" t="s">
        <v>818</v>
      </c>
      <c r="K40" s="691" t="s">
        <v>818</v>
      </c>
      <c r="L40" s="674">
        <v>2.42</v>
      </c>
      <c r="M40" s="674">
        <v>1.77</v>
      </c>
      <c r="N40" s="674">
        <v>3.6799999999999997</v>
      </c>
      <c r="O40" s="691">
        <v>-26.859504132231407</v>
      </c>
      <c r="P40" s="692">
        <v>107.90960451977401</v>
      </c>
    </row>
    <row r="41" spans="1:16" ht="17.25" customHeight="1">
      <c r="A41" s="185" t="s">
        <v>318</v>
      </c>
      <c r="B41" s="133">
        <v>70.97</v>
      </c>
      <c r="C41" s="133">
        <v>128.08000000000001</v>
      </c>
      <c r="D41" s="133">
        <v>85.07</v>
      </c>
      <c r="E41" s="691">
        <v>80.470621389319433</v>
      </c>
      <c r="F41" s="691">
        <v>-33.580574640849477</v>
      </c>
      <c r="G41" s="674">
        <v>74.2</v>
      </c>
      <c r="H41" s="674">
        <v>91.54</v>
      </c>
      <c r="I41" s="674">
        <v>211.84</v>
      </c>
      <c r="J41" s="691">
        <v>23.369272237196753</v>
      </c>
      <c r="K41" s="691">
        <v>131.41795936202755</v>
      </c>
      <c r="L41" s="674">
        <v>1041.78</v>
      </c>
      <c r="M41" s="674">
        <v>1278.45</v>
      </c>
      <c r="N41" s="674">
        <v>3003.8</v>
      </c>
      <c r="O41" s="691">
        <v>22.717848298105167</v>
      </c>
      <c r="P41" s="692">
        <v>134.95639250655088</v>
      </c>
    </row>
    <row r="42" spans="1:16" s="188" customFormat="1" ht="17.25" customHeight="1" thickBot="1">
      <c r="A42" s="186" t="s">
        <v>82</v>
      </c>
      <c r="B42" s="776">
        <v>1453.2299999999998</v>
      </c>
      <c r="C42" s="776">
        <v>2254</v>
      </c>
      <c r="D42" s="776">
        <v>2798.57</v>
      </c>
      <c r="E42" s="774">
        <v>55.102771068585177</v>
      </c>
      <c r="F42" s="774">
        <v>24.160159716060345</v>
      </c>
      <c r="G42" s="776">
        <v>614.46</v>
      </c>
      <c r="H42" s="776">
        <v>1352.54</v>
      </c>
      <c r="I42" s="776">
        <v>2079.31</v>
      </c>
      <c r="J42" s="776">
        <v>1098.4043658183548</v>
      </c>
      <c r="K42" s="774">
        <v>53.733715823561603</v>
      </c>
      <c r="L42" s="776">
        <v>18535.689999999995</v>
      </c>
      <c r="M42" s="776">
        <v>23677.4</v>
      </c>
      <c r="N42" s="776">
        <v>33069.550000000003</v>
      </c>
      <c r="O42" s="774">
        <v>27.739512259861954</v>
      </c>
      <c r="P42" s="775">
        <v>39.667150954074373</v>
      </c>
    </row>
    <row r="43" spans="1:16" ht="15.75" thickTop="1">
      <c r="A43" s="2549" t="s">
        <v>353</v>
      </c>
      <c r="B43" s="2549"/>
      <c r="C43" s="2549"/>
      <c r="D43" s="2549"/>
      <c r="E43" s="2549"/>
      <c r="F43" s="2549"/>
      <c r="G43" s="2549"/>
      <c r="H43" s="2549"/>
      <c r="I43" s="2549"/>
      <c r="J43" s="2549"/>
      <c r="K43" s="2549"/>
      <c r="L43" s="2549"/>
      <c r="M43" s="2549"/>
      <c r="N43" s="2549"/>
      <c r="O43" s="2549"/>
      <c r="P43" s="2549"/>
    </row>
    <row r="44" spans="1:16">
      <c r="A44" s="2550" t="s">
        <v>330</v>
      </c>
      <c r="B44" s="2551"/>
      <c r="C44" s="2551"/>
      <c r="D44" s="2551"/>
      <c r="E44" s="2551"/>
      <c r="F44" s="2551"/>
    </row>
    <row r="45" spans="1:16" ht="14.25">
      <c r="A45" s="512" t="s">
        <v>532</v>
      </c>
    </row>
  </sheetData>
  <mergeCells count="18">
    <mergeCell ref="A43:P43"/>
    <mergeCell ref="A44:F44"/>
    <mergeCell ref="B24:F24"/>
    <mergeCell ref="G24:K24"/>
    <mergeCell ref="L24:P24"/>
    <mergeCell ref="E25:F25"/>
    <mergeCell ref="J25:K25"/>
    <mergeCell ref="O25:P25"/>
    <mergeCell ref="A24:A26"/>
    <mergeCell ref="E5:F5"/>
    <mergeCell ref="O5:P5"/>
    <mergeCell ref="A4:A6"/>
    <mergeCell ref="J5:K5"/>
    <mergeCell ref="A1:P1"/>
    <mergeCell ref="A2:P2"/>
    <mergeCell ref="B4:F4"/>
    <mergeCell ref="G4:K4"/>
    <mergeCell ref="L4:P4"/>
  </mergeCells>
  <printOptions horizontalCentered="1"/>
  <pageMargins left="0.39370078740157483" right="0.39370078740157483" top="0.78740157480314965" bottom="0" header="0" footer="0"/>
  <pageSetup paperSize="9" scale="60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view="pageBreakPreview" zoomScaleSheetLayoutView="100" workbookViewId="0">
      <selection activeCell="C61" sqref="C61"/>
    </sheetView>
  </sheetViews>
  <sheetFormatPr defaultRowHeight="15"/>
  <cols>
    <col min="1" max="1" width="20" style="41" customWidth="1"/>
    <col min="2" max="2" width="12.5703125" customWidth="1"/>
    <col min="3" max="3" width="15.7109375" customWidth="1"/>
    <col min="4" max="4" width="16.140625" customWidth="1"/>
    <col min="5" max="5" width="14.7109375" customWidth="1"/>
  </cols>
  <sheetData>
    <row r="1" spans="1:5" s="5" customFormat="1" ht="18">
      <c r="A1" s="2314" t="s">
        <v>312</v>
      </c>
      <c r="B1" s="2314"/>
      <c r="C1" s="2314"/>
      <c r="D1" s="2314"/>
      <c r="E1" s="2314"/>
    </row>
    <row r="2" spans="1:5" s="5" customFormat="1" ht="24" customHeight="1" thickBot="1">
      <c r="A2" s="2470" t="s">
        <v>47</v>
      </c>
      <c r="B2" s="2470"/>
      <c r="C2" s="2470"/>
      <c r="D2" s="2470"/>
      <c r="E2" s="2470"/>
    </row>
    <row r="3" spans="1:5" s="1054" customFormat="1" ht="47.25" customHeight="1" thickTop="1">
      <c r="A3" s="1194" t="s">
        <v>49</v>
      </c>
      <c r="B3" s="1195" t="s">
        <v>26</v>
      </c>
      <c r="C3" s="1196" t="s">
        <v>313</v>
      </c>
      <c r="D3" s="1196" t="s">
        <v>314</v>
      </c>
      <c r="E3" s="1197" t="s">
        <v>315</v>
      </c>
    </row>
    <row r="4" spans="1:5" s="5" customFormat="1" ht="18" customHeight="1">
      <c r="A4" s="293" t="s">
        <v>50</v>
      </c>
      <c r="B4" s="97" t="s">
        <v>40</v>
      </c>
      <c r="C4" s="1039">
        <v>1610.9279999999999</v>
      </c>
      <c r="D4" s="1040">
        <v>4000</v>
      </c>
      <c r="E4" s="712">
        <v>40.273199999999996</v>
      </c>
    </row>
    <row r="5" spans="1:5" s="5" customFormat="1" ht="18" customHeight="1">
      <c r="A5" s="293" t="s">
        <v>355</v>
      </c>
      <c r="B5" s="97" t="s">
        <v>40</v>
      </c>
      <c r="C5" s="1039">
        <v>79542.683999999994</v>
      </c>
      <c r="D5" s="1040">
        <v>141900</v>
      </c>
      <c r="E5" s="712">
        <v>56.05545031712473</v>
      </c>
    </row>
    <row r="6" spans="1:5" s="5" customFormat="1" ht="18" customHeight="1">
      <c r="A6" s="293" t="s">
        <v>234</v>
      </c>
      <c r="B6" s="97" t="s">
        <v>40</v>
      </c>
      <c r="C6" s="1039">
        <v>0</v>
      </c>
      <c r="D6" s="1040">
        <v>0</v>
      </c>
      <c r="E6" s="712"/>
    </row>
    <row r="7" spans="1:5" s="5" customFormat="1" ht="18" customHeight="1">
      <c r="A7" s="293" t="s">
        <v>235</v>
      </c>
      <c r="B7" s="97" t="s">
        <v>40</v>
      </c>
      <c r="C7" s="1039">
        <v>0</v>
      </c>
      <c r="D7" s="1040">
        <v>0</v>
      </c>
      <c r="E7" s="712"/>
    </row>
    <row r="8" spans="1:5" s="5" customFormat="1" ht="18" customHeight="1">
      <c r="A8" s="293" t="s">
        <v>51</v>
      </c>
      <c r="B8" s="97" t="s">
        <v>40</v>
      </c>
      <c r="C8" s="1039">
        <v>0</v>
      </c>
      <c r="D8" s="1040">
        <v>0</v>
      </c>
      <c r="E8" s="712"/>
    </row>
    <row r="9" spans="1:5" s="5" customFormat="1" ht="18" customHeight="1">
      <c r="A9" s="293" t="s">
        <v>52</v>
      </c>
      <c r="B9" s="97" t="s">
        <v>40</v>
      </c>
      <c r="C9" s="1039">
        <v>11382.5</v>
      </c>
      <c r="D9" s="1040">
        <v>25200</v>
      </c>
      <c r="E9" s="712">
        <v>45.168650793650791</v>
      </c>
    </row>
    <row r="10" spans="1:5" s="5" customFormat="1" ht="18" customHeight="1">
      <c r="A10" s="293" t="s">
        <v>53</v>
      </c>
      <c r="B10" s="97" t="s">
        <v>40</v>
      </c>
      <c r="C10" s="1039">
        <v>0</v>
      </c>
      <c r="D10" s="1040">
        <v>0</v>
      </c>
      <c r="E10" s="712"/>
    </row>
    <row r="11" spans="1:5" s="5" customFormat="1" ht="18" customHeight="1">
      <c r="A11" s="293" t="s">
        <v>111</v>
      </c>
      <c r="B11" s="97" t="s">
        <v>40</v>
      </c>
      <c r="C11" s="1039">
        <v>111250</v>
      </c>
      <c r="D11" s="1040">
        <v>161400</v>
      </c>
      <c r="E11" s="712">
        <v>68.928128872366784</v>
      </c>
    </row>
    <row r="12" spans="1:5" s="5" customFormat="1" ht="18" customHeight="1">
      <c r="A12" s="293" t="s">
        <v>54</v>
      </c>
      <c r="B12" s="97" t="s">
        <v>40</v>
      </c>
      <c r="C12" s="1039">
        <v>0</v>
      </c>
      <c r="D12" s="1040">
        <v>0</v>
      </c>
      <c r="E12" s="712"/>
    </row>
    <row r="13" spans="1:5" s="5" customFormat="1" ht="18" customHeight="1">
      <c r="A13" s="293" t="s">
        <v>378</v>
      </c>
      <c r="B13" s="97" t="s">
        <v>99</v>
      </c>
      <c r="C13" s="1039">
        <v>196152.28999999998</v>
      </c>
      <c r="D13" s="1040">
        <v>370207</v>
      </c>
      <c r="E13" s="712">
        <v>52.984489758432439</v>
      </c>
    </row>
    <row r="14" spans="1:5" s="5" customFormat="1" ht="18" customHeight="1">
      <c r="A14" s="293" t="s">
        <v>112</v>
      </c>
      <c r="B14" s="97" t="s">
        <v>99</v>
      </c>
      <c r="C14" s="1039">
        <v>0</v>
      </c>
      <c r="D14" s="1040">
        <v>0</v>
      </c>
      <c r="E14" s="712"/>
    </row>
    <row r="15" spans="1:5" s="5" customFormat="1" ht="18" customHeight="1">
      <c r="A15" s="293" t="s">
        <v>254</v>
      </c>
      <c r="B15" s="97" t="s">
        <v>99</v>
      </c>
      <c r="C15" s="1039">
        <v>2401.7979999999998</v>
      </c>
      <c r="D15" s="1040">
        <v>4680</v>
      </c>
      <c r="E15" s="712">
        <v>51.320470085470085</v>
      </c>
    </row>
    <row r="16" spans="1:5" s="5" customFormat="1" ht="18" customHeight="1">
      <c r="A16" s="293" t="s">
        <v>55</v>
      </c>
      <c r="B16" s="97" t="s">
        <v>103</v>
      </c>
      <c r="C16" s="1039">
        <v>6226.9349999999995</v>
      </c>
      <c r="D16" s="1040">
        <v>17000</v>
      </c>
      <c r="E16" s="712">
        <v>36.629029411764705</v>
      </c>
    </row>
    <row r="17" spans="1:5" s="5" customFormat="1" ht="20.100000000000001" customHeight="1">
      <c r="A17" s="293" t="s">
        <v>56</v>
      </c>
      <c r="B17" s="97" t="s">
        <v>100</v>
      </c>
      <c r="C17" s="1039">
        <v>0</v>
      </c>
      <c r="D17" s="1040">
        <v>0</v>
      </c>
      <c r="E17" s="712"/>
    </row>
    <row r="18" spans="1:5" s="5" customFormat="1" ht="20.100000000000001" customHeight="1">
      <c r="A18" s="293" t="s">
        <v>57</v>
      </c>
      <c r="B18" s="97" t="s">
        <v>357</v>
      </c>
      <c r="C18" s="1039">
        <v>0</v>
      </c>
      <c r="D18" s="1040">
        <v>0</v>
      </c>
      <c r="E18" s="712"/>
    </row>
    <row r="19" spans="1:5" s="5" customFormat="1" ht="20.100000000000001" customHeight="1">
      <c r="A19" s="293" t="s">
        <v>58</v>
      </c>
      <c r="B19" s="97" t="s">
        <v>357</v>
      </c>
      <c r="C19" s="1039">
        <v>0</v>
      </c>
      <c r="D19" s="1040">
        <v>0</v>
      </c>
      <c r="E19" s="712"/>
    </row>
    <row r="20" spans="1:5" s="5" customFormat="1" ht="20.100000000000001" customHeight="1">
      <c r="A20" s="293" t="s">
        <v>59</v>
      </c>
      <c r="B20" s="97" t="s">
        <v>101</v>
      </c>
      <c r="C20" s="1039">
        <v>0</v>
      </c>
      <c r="D20" s="1040">
        <v>0</v>
      </c>
      <c r="E20" s="712"/>
    </row>
    <row r="21" spans="1:5" s="5" customFormat="1" ht="18" customHeight="1">
      <c r="A21" s="293" t="s">
        <v>60</v>
      </c>
      <c r="B21" s="97" t="s">
        <v>40</v>
      </c>
      <c r="C21" s="1039">
        <v>0</v>
      </c>
      <c r="D21" s="1040">
        <v>0</v>
      </c>
      <c r="E21" s="712"/>
    </row>
    <row r="22" spans="1:5" s="5" customFormat="1" ht="18">
      <c r="A22" s="293" t="s">
        <v>61</v>
      </c>
      <c r="B22" s="97" t="s">
        <v>40</v>
      </c>
      <c r="C22" s="1039">
        <v>3971.29</v>
      </c>
      <c r="D22" s="1040">
        <v>9900</v>
      </c>
      <c r="E22" s="712">
        <v>40.114040404040402</v>
      </c>
    </row>
    <row r="23" spans="1:5" s="5" customFormat="1" ht="18">
      <c r="A23" s="293" t="s">
        <v>62</v>
      </c>
      <c r="B23" s="97" t="s">
        <v>102</v>
      </c>
      <c r="C23" s="1039">
        <v>2.2999999999999998</v>
      </c>
      <c r="D23" s="1040">
        <v>3</v>
      </c>
      <c r="E23" s="712">
        <v>76.666666666666657</v>
      </c>
    </row>
    <row r="24" spans="1:5" s="5" customFormat="1" ht="18">
      <c r="A24" s="293" t="s">
        <v>63</v>
      </c>
      <c r="B24" s="97" t="s">
        <v>40</v>
      </c>
      <c r="C24" s="1039">
        <v>179771.91999999998</v>
      </c>
      <c r="D24" s="1040">
        <v>1063000</v>
      </c>
      <c r="E24" s="712">
        <v>16.911751646284102</v>
      </c>
    </row>
    <row r="25" spans="1:5" s="5" customFormat="1" ht="18">
      <c r="A25" s="293" t="s">
        <v>64</v>
      </c>
      <c r="B25" s="97" t="s">
        <v>40</v>
      </c>
      <c r="C25" s="1039">
        <v>465738.27500000002</v>
      </c>
      <c r="D25" s="1040">
        <v>757500</v>
      </c>
      <c r="E25" s="712">
        <v>61.48360066006601</v>
      </c>
    </row>
    <row r="26" spans="1:5" s="5" customFormat="1" ht="18">
      <c r="A26" s="293" t="s">
        <v>65</v>
      </c>
      <c r="B26" s="97" t="s">
        <v>40</v>
      </c>
      <c r="C26" s="1039">
        <v>0</v>
      </c>
      <c r="D26" s="1040">
        <v>0</v>
      </c>
      <c r="E26" s="712"/>
    </row>
    <row r="27" spans="1:5" s="1838" customFormat="1" ht="18">
      <c r="A27" s="1955" t="s">
        <v>110</v>
      </c>
      <c r="B27" s="1955" t="s">
        <v>793</v>
      </c>
      <c r="C27" s="1845">
        <v>2600</v>
      </c>
      <c r="D27" s="2020">
        <v>7665</v>
      </c>
      <c r="E27" s="712">
        <v>33.920417482061318</v>
      </c>
    </row>
    <row r="28" spans="1:5" s="5" customFormat="1" ht="18">
      <c r="A28" s="2004" t="s">
        <v>172</v>
      </c>
      <c r="B28" s="2005" t="s">
        <v>40</v>
      </c>
      <c r="C28" s="1845">
        <v>0</v>
      </c>
      <c r="D28" s="2021">
        <v>0</v>
      </c>
      <c r="E28" s="1953"/>
    </row>
    <row r="29" spans="1:5" s="5" customFormat="1" ht="18">
      <c r="A29" s="2004" t="s">
        <v>162</v>
      </c>
      <c r="B29" s="2005" t="s">
        <v>163</v>
      </c>
      <c r="C29" s="1845">
        <v>0</v>
      </c>
      <c r="D29" s="2021">
        <v>0</v>
      </c>
      <c r="E29" s="1953"/>
    </row>
    <row r="30" spans="1:5" s="1838" customFormat="1" ht="18">
      <c r="A30" s="1955" t="s">
        <v>154</v>
      </c>
      <c r="B30" s="1955" t="s">
        <v>40</v>
      </c>
      <c r="C30" s="1845">
        <v>368</v>
      </c>
      <c r="D30" s="2021">
        <v>1200</v>
      </c>
      <c r="E30" s="712">
        <v>30.666666666666664</v>
      </c>
    </row>
    <row r="31" spans="1:5" s="1838" customFormat="1" ht="18">
      <c r="A31" s="1955" t="s">
        <v>113</v>
      </c>
      <c r="B31" s="1955" t="s">
        <v>794</v>
      </c>
      <c r="C31" s="1845">
        <v>7989.6959999999999</v>
      </c>
      <c r="D31" s="2021">
        <v>10300</v>
      </c>
      <c r="E31" s="712">
        <v>77.569864077669905</v>
      </c>
    </row>
    <row r="32" spans="1:5" s="5" customFormat="1" ht="18">
      <c r="A32" s="1955" t="s">
        <v>114</v>
      </c>
      <c r="B32" s="1955" t="s">
        <v>40</v>
      </c>
      <c r="C32" s="1845">
        <v>0</v>
      </c>
      <c r="D32" s="2021">
        <v>0</v>
      </c>
      <c r="E32" s="1953"/>
    </row>
    <row r="33" spans="1:5" s="5" customFormat="1" ht="18">
      <c r="A33" s="1955" t="s">
        <v>115</v>
      </c>
      <c r="B33" s="1955" t="s">
        <v>101</v>
      </c>
      <c r="C33" s="1845">
        <v>0</v>
      </c>
      <c r="D33" s="2021">
        <v>0</v>
      </c>
      <c r="E33" s="1953"/>
    </row>
    <row r="34" spans="1:5" s="5" customFormat="1" ht="18">
      <c r="A34" s="1955" t="s">
        <v>116</v>
      </c>
      <c r="B34" s="1955" t="s">
        <v>795</v>
      </c>
      <c r="C34" s="1845">
        <v>1682</v>
      </c>
      <c r="D34" s="2021">
        <v>3000</v>
      </c>
      <c r="E34" s="712">
        <v>56.066666666666663</v>
      </c>
    </row>
    <row r="35" spans="1:5" s="1838" customFormat="1" ht="18">
      <c r="A35" s="1955" t="s">
        <v>117</v>
      </c>
      <c r="B35" s="1955" t="s">
        <v>40</v>
      </c>
      <c r="C35" s="1845">
        <v>1935</v>
      </c>
      <c r="D35" s="2021">
        <v>5000</v>
      </c>
      <c r="E35" s="712">
        <v>38.700000000000003</v>
      </c>
    </row>
    <row r="36" spans="1:5" s="1838" customFormat="1" ht="18">
      <c r="A36" s="1955" t="s">
        <v>796</v>
      </c>
      <c r="B36" s="1955" t="s">
        <v>40</v>
      </c>
      <c r="C36" s="1845">
        <v>17603.847000000002</v>
      </c>
      <c r="D36" s="2021">
        <v>36000</v>
      </c>
      <c r="E36" s="712">
        <v>48.899575000000006</v>
      </c>
    </row>
    <row r="37" spans="1:5" s="5" customFormat="1" ht="18">
      <c r="A37" s="1955" t="s">
        <v>816</v>
      </c>
      <c r="B37" s="1955" t="s">
        <v>40</v>
      </c>
      <c r="C37" s="1845"/>
      <c r="D37" s="2021"/>
      <c r="E37" s="1953"/>
    </row>
    <row r="38" spans="1:5" s="1838" customFormat="1" ht="18">
      <c r="A38" s="1955" t="s">
        <v>118</v>
      </c>
      <c r="B38" s="1955" t="s">
        <v>40</v>
      </c>
      <c r="C38" s="1845">
        <v>71481.995999999999</v>
      </c>
      <c r="D38" s="2021">
        <v>126600</v>
      </c>
      <c r="E38" s="712">
        <v>56.462872037914693</v>
      </c>
    </row>
    <row r="39" spans="1:5" s="5" customFormat="1" ht="18">
      <c r="A39" s="1955" t="s">
        <v>797</v>
      </c>
      <c r="B39" s="1955" t="s">
        <v>41</v>
      </c>
      <c r="C39" s="1845">
        <v>0</v>
      </c>
      <c r="D39" s="2021">
        <v>0</v>
      </c>
      <c r="E39" s="1953"/>
    </row>
    <row r="40" spans="1:5" ht="15.75" thickBot="1">
      <c r="A40" s="2593" t="s">
        <v>66</v>
      </c>
      <c r="B40" s="2594"/>
      <c r="C40" s="2594"/>
      <c r="D40" s="2594"/>
      <c r="E40" s="308">
        <v>49.378974474824787</v>
      </c>
    </row>
    <row r="41" spans="1:5" ht="15.75" thickTop="1">
      <c r="A41" s="2469" t="s">
        <v>324</v>
      </c>
      <c r="B41" s="2469"/>
      <c r="C41" s="2469"/>
      <c r="D41" s="2469"/>
      <c r="E41" s="2469"/>
    </row>
    <row r="42" spans="1:5">
      <c r="A42" s="2" t="s">
        <v>223</v>
      </c>
      <c r="B42" s="2"/>
    </row>
  </sheetData>
  <mergeCells count="4">
    <mergeCell ref="A40:D40"/>
    <mergeCell ref="A41:E41"/>
    <mergeCell ref="A1:E1"/>
    <mergeCell ref="A2:E2"/>
  </mergeCells>
  <printOptions horizontalCentered="1"/>
  <pageMargins left="0.62992125984251968" right="0.55118110236220474" top="0.59055118110236227" bottom="0.19685039370078741" header="0" footer="0"/>
  <pageSetup paperSize="9"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92"/>
  <sheetViews>
    <sheetView view="pageBreakPreview" zoomScale="40" zoomScaleSheetLayoutView="40" workbookViewId="0">
      <pane xSplit="3" ySplit="6" topLeftCell="D28" activePane="bottomRight" state="frozen"/>
      <selection pane="topRight" activeCell="D1" sqref="D1"/>
      <selection pane="bottomLeft" activeCell="A7" sqref="A7"/>
      <selection pane="bottomRight" sqref="A1:AG1"/>
    </sheetView>
  </sheetViews>
  <sheetFormatPr defaultRowHeight="12.75"/>
  <cols>
    <col min="1" max="1" width="5.28515625" customWidth="1"/>
    <col min="2" max="2" width="23.85546875" customWidth="1"/>
    <col min="3" max="3" width="10.85546875" customWidth="1"/>
    <col min="4" max="5" width="13" customWidth="1"/>
    <col min="6" max="6" width="13.7109375" customWidth="1"/>
    <col min="7" max="8" width="12.28515625" style="838" customWidth="1"/>
    <col min="9" max="10" width="13" customWidth="1"/>
    <col min="11" max="11" width="13.7109375" customWidth="1"/>
    <col min="12" max="13" width="12.28515625" style="835" customWidth="1"/>
    <col min="14" max="14" width="13" customWidth="1"/>
    <col min="15" max="15" width="13.42578125" customWidth="1"/>
    <col min="16" max="16" width="13.7109375" customWidth="1"/>
    <col min="17" max="18" width="12.28515625" customWidth="1"/>
    <col min="19" max="19" width="13" customWidth="1"/>
    <col min="20" max="20" width="13.5703125" customWidth="1"/>
    <col min="21" max="21" width="13.7109375" customWidth="1"/>
    <col min="22" max="23" width="12.28515625" customWidth="1"/>
    <col min="24" max="24" width="13" customWidth="1"/>
    <col min="25" max="26" width="13.7109375" customWidth="1"/>
    <col min="27" max="28" width="12.28515625" style="838" customWidth="1"/>
    <col min="29" max="29" width="12.85546875" customWidth="1"/>
    <col min="30" max="30" width="13.5703125" customWidth="1"/>
    <col min="31" max="31" width="13.7109375" customWidth="1"/>
    <col min="32" max="33" width="12.28515625" style="102" customWidth="1"/>
  </cols>
  <sheetData>
    <row r="1" spans="1:33" s="1895" customFormat="1" ht="33">
      <c r="A1" s="2394" t="s">
        <v>306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  <c r="X1" s="2394"/>
      <c r="Y1" s="2394"/>
      <c r="Z1" s="2394"/>
      <c r="AA1" s="2394"/>
      <c r="AB1" s="2394"/>
      <c r="AC1" s="2394"/>
      <c r="AD1" s="2394"/>
      <c r="AE1" s="2394"/>
      <c r="AF1" s="2394"/>
      <c r="AG1" s="2394"/>
    </row>
    <row r="2" spans="1:33" s="1894" customFormat="1" ht="34.5">
      <c r="A2" s="2456" t="s">
        <v>45</v>
      </c>
      <c r="B2" s="2456"/>
      <c r="C2" s="2456"/>
      <c r="D2" s="2456"/>
      <c r="E2" s="2456"/>
      <c r="F2" s="2456"/>
      <c r="G2" s="2456"/>
      <c r="H2" s="2456"/>
      <c r="I2" s="2456"/>
      <c r="J2" s="2456"/>
      <c r="K2" s="2456"/>
      <c r="L2" s="2456"/>
      <c r="M2" s="2456"/>
      <c r="N2" s="2456"/>
      <c r="O2" s="2456"/>
      <c r="P2" s="2456"/>
      <c r="Q2" s="2456"/>
      <c r="R2" s="2456"/>
      <c r="S2" s="2456"/>
      <c r="T2" s="2456"/>
      <c r="U2" s="2456"/>
      <c r="V2" s="2456"/>
      <c r="W2" s="2456"/>
      <c r="X2" s="2456"/>
      <c r="Y2" s="2456"/>
      <c r="Z2" s="2456"/>
      <c r="AA2" s="2456"/>
      <c r="AB2" s="2456"/>
      <c r="AC2" s="2456"/>
      <c r="AD2" s="2456"/>
      <c r="AE2" s="2456"/>
      <c r="AF2" s="2456"/>
      <c r="AG2" s="2456"/>
    </row>
    <row r="3" spans="1:33" s="34" customFormat="1" ht="15" customHeight="1" thickBot="1">
      <c r="G3" s="876"/>
      <c r="H3" s="876"/>
      <c r="L3" s="183"/>
      <c r="M3" s="183"/>
      <c r="R3" s="79"/>
      <c r="AA3" s="876"/>
      <c r="AB3" s="876"/>
      <c r="AF3" s="9"/>
      <c r="AG3" s="9"/>
    </row>
    <row r="4" spans="1:33" s="1198" customFormat="1" ht="15.75" customHeight="1" thickTop="1">
      <c r="A4" s="2338" t="s">
        <v>46</v>
      </c>
      <c r="B4" s="2335" t="s">
        <v>316</v>
      </c>
      <c r="C4" s="2335" t="s">
        <v>26</v>
      </c>
      <c r="D4" s="2584" t="s">
        <v>384</v>
      </c>
      <c r="E4" s="2584"/>
      <c r="F4" s="2584"/>
      <c r="G4" s="2584"/>
      <c r="H4" s="2584"/>
      <c r="I4" s="2584" t="s">
        <v>250</v>
      </c>
      <c r="J4" s="2584"/>
      <c r="K4" s="2584"/>
      <c r="L4" s="2584"/>
      <c r="M4" s="2584"/>
      <c r="N4" s="2584" t="s">
        <v>251</v>
      </c>
      <c r="O4" s="2584"/>
      <c r="P4" s="2584"/>
      <c r="Q4" s="2584"/>
      <c r="R4" s="2584"/>
      <c r="S4" s="2543" t="s">
        <v>252</v>
      </c>
      <c r="T4" s="2543"/>
      <c r="U4" s="2543"/>
      <c r="V4" s="2543"/>
      <c r="W4" s="2543"/>
      <c r="X4" s="2543" t="s">
        <v>253</v>
      </c>
      <c r="Y4" s="2543"/>
      <c r="Z4" s="2543"/>
      <c r="AA4" s="2543"/>
      <c r="AB4" s="2543"/>
      <c r="AC4" s="2543" t="s">
        <v>212</v>
      </c>
      <c r="AD4" s="2543"/>
      <c r="AE4" s="2543"/>
      <c r="AF4" s="2543"/>
      <c r="AG4" s="2544"/>
    </row>
    <row r="5" spans="1:33" s="1054" customFormat="1" ht="18.75" customHeight="1">
      <c r="A5" s="2339"/>
      <c r="B5" s="2336"/>
      <c r="C5" s="2336"/>
      <c r="D5" s="1060" t="s">
        <v>87</v>
      </c>
      <c r="E5" s="1060" t="s">
        <v>90</v>
      </c>
      <c r="F5" s="1060" t="s">
        <v>91</v>
      </c>
      <c r="G5" s="2342" t="s">
        <v>88</v>
      </c>
      <c r="H5" s="2342" t="s">
        <v>89</v>
      </c>
      <c r="I5" s="1060" t="s">
        <v>87</v>
      </c>
      <c r="J5" s="1060" t="s">
        <v>90</v>
      </c>
      <c r="K5" s="1060" t="s">
        <v>91</v>
      </c>
      <c r="L5" s="2342" t="s">
        <v>88</v>
      </c>
      <c r="M5" s="2342" t="s">
        <v>89</v>
      </c>
      <c r="N5" s="1060" t="s">
        <v>87</v>
      </c>
      <c r="O5" s="1060" t="s">
        <v>90</v>
      </c>
      <c r="P5" s="1060" t="s">
        <v>91</v>
      </c>
      <c r="Q5" s="2342" t="s">
        <v>88</v>
      </c>
      <c r="R5" s="2342" t="s">
        <v>89</v>
      </c>
      <c r="S5" s="1060" t="s">
        <v>87</v>
      </c>
      <c r="T5" s="1060" t="s">
        <v>90</v>
      </c>
      <c r="U5" s="1060" t="s">
        <v>91</v>
      </c>
      <c r="V5" s="2342" t="s">
        <v>88</v>
      </c>
      <c r="W5" s="2342" t="s">
        <v>89</v>
      </c>
      <c r="X5" s="1060" t="s">
        <v>87</v>
      </c>
      <c r="Y5" s="1060" t="s">
        <v>90</v>
      </c>
      <c r="Z5" s="1060" t="s">
        <v>91</v>
      </c>
      <c r="AA5" s="2342" t="s">
        <v>88</v>
      </c>
      <c r="AB5" s="2342" t="s">
        <v>89</v>
      </c>
      <c r="AC5" s="1060" t="s">
        <v>87</v>
      </c>
      <c r="AD5" s="1060" t="s">
        <v>90</v>
      </c>
      <c r="AE5" s="1060" t="s">
        <v>91</v>
      </c>
      <c r="AF5" s="2342" t="s">
        <v>88</v>
      </c>
      <c r="AG5" s="2345" t="s">
        <v>89</v>
      </c>
    </row>
    <row r="6" spans="1:33" s="1054" customFormat="1" ht="38.25" customHeight="1">
      <c r="A6" s="2339"/>
      <c r="B6" s="2336"/>
      <c r="C6" s="2336"/>
      <c r="D6" s="1876" t="s">
        <v>669</v>
      </c>
      <c r="E6" s="1876" t="s">
        <v>725</v>
      </c>
      <c r="F6" s="1876" t="s">
        <v>737</v>
      </c>
      <c r="G6" s="2342"/>
      <c r="H6" s="2342"/>
      <c r="I6" s="1876" t="str">
        <f>D6</f>
        <v xml:space="preserve">cf=j= @)&amp;#÷&amp;$
-;fpg–c;f/_                </v>
      </c>
      <c r="J6" s="1876" t="str">
        <f t="shared" ref="J6:K6" si="0">E6</f>
        <v xml:space="preserve">cf=j= @)&amp;$÷&amp;%
-;fpg–c;f/_                </v>
      </c>
      <c r="K6" s="1876" t="str">
        <f t="shared" si="0"/>
        <v xml:space="preserve">cf=j= @)&amp;%÷&amp;^
-;fpg–c;f/_                </v>
      </c>
      <c r="L6" s="2342"/>
      <c r="M6" s="2342"/>
      <c r="N6" s="1876" t="str">
        <f>D6</f>
        <v xml:space="preserve">cf=j= @)&amp;#÷&amp;$
-;fpg–c;f/_                </v>
      </c>
      <c r="O6" s="1876" t="str">
        <f t="shared" ref="O6:P6" si="1">E6</f>
        <v xml:space="preserve">cf=j= @)&amp;$÷&amp;%
-;fpg–c;f/_                </v>
      </c>
      <c r="P6" s="1876" t="str">
        <f t="shared" si="1"/>
        <v xml:space="preserve">cf=j= @)&amp;%÷&amp;^
-;fpg–c;f/_                </v>
      </c>
      <c r="Q6" s="2342"/>
      <c r="R6" s="2342"/>
      <c r="S6" s="1876" t="str">
        <f>D6</f>
        <v xml:space="preserve">cf=j= @)&amp;#÷&amp;$
-;fpg–c;f/_                </v>
      </c>
      <c r="T6" s="1876" t="str">
        <f t="shared" ref="T6:U6" si="2">E6</f>
        <v xml:space="preserve">cf=j= @)&amp;$÷&amp;%
-;fpg–c;f/_                </v>
      </c>
      <c r="U6" s="1876" t="str">
        <f t="shared" si="2"/>
        <v xml:space="preserve">cf=j= @)&amp;%÷&amp;^
-;fpg–c;f/_                </v>
      </c>
      <c r="V6" s="2342"/>
      <c r="W6" s="2342"/>
      <c r="X6" s="1876" t="str">
        <f>D6</f>
        <v xml:space="preserve">cf=j= @)&amp;#÷&amp;$
-;fpg–c;f/_                </v>
      </c>
      <c r="Y6" s="1876" t="str">
        <f t="shared" ref="Y6:Z6" si="3">E6</f>
        <v xml:space="preserve">cf=j= @)&amp;$÷&amp;%
-;fpg–c;f/_                </v>
      </c>
      <c r="Z6" s="1876" t="str">
        <f t="shared" si="3"/>
        <v xml:space="preserve">cf=j= @)&amp;%÷&amp;^
-;fpg–c;f/_                </v>
      </c>
      <c r="AA6" s="2342"/>
      <c r="AB6" s="2342"/>
      <c r="AC6" s="1876" t="str">
        <f>D6</f>
        <v xml:space="preserve">cf=j= @)&amp;#÷&amp;$
-;fpg–c;f/_                </v>
      </c>
      <c r="AD6" s="1876" t="str">
        <f t="shared" ref="AD6:AE6" si="4">E6</f>
        <v xml:space="preserve">cf=j= @)&amp;$÷&amp;%
-;fpg–c;f/_                </v>
      </c>
      <c r="AE6" s="1876" t="str">
        <f t="shared" si="4"/>
        <v xml:space="preserve">cf=j= @)&amp;%÷&amp;^
-;fpg–c;f/_                </v>
      </c>
      <c r="AF6" s="2342"/>
      <c r="AG6" s="2345"/>
    </row>
    <row r="7" spans="1:33" s="73" customFormat="1" ht="14.25" customHeight="1">
      <c r="A7" s="1471">
        <v>1</v>
      </c>
      <c r="B7" s="196" t="s">
        <v>141</v>
      </c>
      <c r="C7" s="197" t="s">
        <v>119</v>
      </c>
      <c r="D7" s="675">
        <f>SUM(D8:D10)</f>
        <v>39721</v>
      </c>
      <c r="E7" s="675">
        <f>SUM(E8:E10)</f>
        <v>23777</v>
      </c>
      <c r="F7" s="675">
        <f>SUM(F8:F10)</f>
        <v>57868.428</v>
      </c>
      <c r="G7" s="847">
        <v>-40.139976334936179</v>
      </c>
      <c r="H7" s="847">
        <v>143.37985448122134</v>
      </c>
      <c r="I7" s="1474">
        <v>3284</v>
      </c>
      <c r="J7" s="1474">
        <v>0</v>
      </c>
      <c r="K7" s="1474">
        <v>23285.184000000001</v>
      </c>
      <c r="L7" s="847">
        <v>-100</v>
      </c>
      <c r="M7" s="847"/>
      <c r="N7" s="1481"/>
      <c r="O7" s="1481"/>
      <c r="P7" s="1481"/>
      <c r="Q7" s="1481"/>
      <c r="R7" s="1481"/>
      <c r="S7" s="1761"/>
      <c r="T7" s="1761"/>
      <c r="U7" s="1758"/>
      <c r="V7" s="1481"/>
      <c r="W7" s="1481"/>
      <c r="X7" s="1758"/>
      <c r="Y7" s="1758"/>
      <c r="Z7" s="1758"/>
      <c r="AA7" s="1475"/>
      <c r="AB7" s="1475"/>
      <c r="AC7" s="1481">
        <v>43005</v>
      </c>
      <c r="AD7" s="1481">
        <v>23777</v>
      </c>
      <c r="AE7" s="1481">
        <v>81153.611999999994</v>
      </c>
      <c r="AF7" s="847">
        <v>-44.71108010696431</v>
      </c>
      <c r="AG7" s="850">
        <v>241.31140177482439</v>
      </c>
    </row>
    <row r="8" spans="1:33" ht="14.25" customHeight="1">
      <c r="A8" s="1472"/>
      <c r="B8" s="198" t="s">
        <v>107</v>
      </c>
      <c r="C8" s="199" t="s">
        <v>119</v>
      </c>
      <c r="D8" s="674">
        <v>1652</v>
      </c>
      <c r="E8" s="674">
        <v>2063</v>
      </c>
      <c r="F8" s="1483">
        <v>1610.9279999999999</v>
      </c>
      <c r="G8" s="782">
        <v>24.878934624697337</v>
      </c>
      <c r="H8" s="782">
        <v>-21.913330101793509</v>
      </c>
      <c r="I8" s="1483"/>
      <c r="J8" s="1483"/>
      <c r="K8" s="1483"/>
      <c r="L8" s="782"/>
      <c r="M8" s="782"/>
      <c r="N8" s="1480"/>
      <c r="O8" s="1480"/>
      <c r="P8" s="1480"/>
      <c r="Q8" s="1480"/>
      <c r="R8" s="1480"/>
      <c r="S8" s="1761"/>
      <c r="T8" s="1761"/>
      <c r="U8" s="1758"/>
      <c r="V8" s="1480"/>
      <c r="W8" s="1480"/>
      <c r="X8" s="1758"/>
      <c r="Y8" s="1758"/>
      <c r="Z8" s="1758"/>
      <c r="AA8" s="1475"/>
      <c r="AB8" s="1475"/>
      <c r="AC8" s="1480">
        <v>1652</v>
      </c>
      <c r="AD8" s="1480">
        <v>2063</v>
      </c>
      <c r="AE8" s="1480">
        <v>1610.9279999999999</v>
      </c>
      <c r="AF8" s="782">
        <v>24.878934624697351</v>
      </c>
      <c r="AG8" s="783">
        <v>-21.91333010179352</v>
      </c>
    </row>
    <row r="9" spans="1:33" ht="14.25" customHeight="1">
      <c r="A9" s="1472"/>
      <c r="B9" s="198" t="s">
        <v>731</v>
      </c>
      <c r="C9" s="199" t="s">
        <v>119</v>
      </c>
      <c r="D9" s="674">
        <v>0</v>
      </c>
      <c r="E9" s="674">
        <v>4708</v>
      </c>
      <c r="F9" s="1483">
        <v>16158.507</v>
      </c>
      <c r="G9" s="782"/>
      <c r="H9" s="782">
        <v>243.21382752761255</v>
      </c>
      <c r="I9" s="1483">
        <v>3284</v>
      </c>
      <c r="J9" s="1483">
        <v>0</v>
      </c>
      <c r="K9" s="1483">
        <v>3029.8289999999997</v>
      </c>
      <c r="L9" s="782">
        <v>-100</v>
      </c>
      <c r="M9" s="782"/>
      <c r="N9" s="1480"/>
      <c r="O9" s="1480"/>
      <c r="P9" s="1480"/>
      <c r="Q9" s="1480"/>
      <c r="R9" s="1480"/>
      <c r="S9" s="1761"/>
      <c r="T9" s="1761"/>
      <c r="U9" s="1758"/>
      <c r="V9" s="1480"/>
      <c r="W9" s="1480"/>
      <c r="X9" s="1758"/>
      <c r="Y9" s="1758"/>
      <c r="Z9" s="1758"/>
      <c r="AA9" s="1475"/>
      <c r="AB9" s="1475"/>
      <c r="AC9" s="1480">
        <v>3284</v>
      </c>
      <c r="AD9" s="1480">
        <v>4708</v>
      </c>
      <c r="AE9" s="1480">
        <v>19188.335999999999</v>
      </c>
      <c r="AF9" s="782">
        <v>43.361753958587087</v>
      </c>
      <c r="AG9" s="783">
        <v>307.56873406966861</v>
      </c>
    </row>
    <row r="10" spans="1:33" ht="14.25" customHeight="1">
      <c r="A10" s="1473"/>
      <c r="B10" s="198" t="s">
        <v>109</v>
      </c>
      <c r="C10" s="199" t="s">
        <v>119</v>
      </c>
      <c r="D10" s="674">
        <v>38069</v>
      </c>
      <c r="E10" s="674">
        <v>17006</v>
      </c>
      <c r="F10" s="1483">
        <v>40098.993000000002</v>
      </c>
      <c r="G10" s="782">
        <v>-55.328482492316589</v>
      </c>
      <c r="H10" s="782">
        <v>135.79320827943079</v>
      </c>
      <c r="I10" s="1483"/>
      <c r="J10" s="1483">
        <v>0</v>
      </c>
      <c r="K10" s="1483">
        <v>20255.355</v>
      </c>
      <c r="L10" s="782"/>
      <c r="M10" s="782"/>
      <c r="N10" s="1480"/>
      <c r="O10" s="1480"/>
      <c r="P10" s="1480"/>
      <c r="Q10" s="1480"/>
      <c r="R10" s="1480"/>
      <c r="S10" s="1761"/>
      <c r="T10" s="1761"/>
      <c r="U10" s="1758"/>
      <c r="V10" s="1480"/>
      <c r="W10" s="1480"/>
      <c r="X10" s="1758"/>
      <c r="Y10" s="1758"/>
      <c r="Z10" s="1758"/>
      <c r="AA10" s="1475"/>
      <c r="AB10" s="1475"/>
      <c r="AC10" s="1480">
        <v>38069</v>
      </c>
      <c r="AD10" s="1480">
        <v>17006</v>
      </c>
      <c r="AE10" s="1480">
        <v>60354.347999999998</v>
      </c>
      <c r="AF10" s="782">
        <v>-55.328482492316581</v>
      </c>
      <c r="AG10" s="783">
        <v>254.90031753498761</v>
      </c>
    </row>
    <row r="11" spans="1:33" s="73" customFormat="1" ht="14.25" customHeight="1">
      <c r="A11" s="1471">
        <v>2</v>
      </c>
      <c r="B11" s="196" t="s">
        <v>142</v>
      </c>
      <c r="C11" s="197"/>
      <c r="D11" s="675" t="str">
        <f>IF(SUM(D12)=0,"",SUM(D12))</f>
        <v/>
      </c>
      <c r="E11" s="675" t="str">
        <f t="shared" ref="E11:F11" si="5">IF(SUM(E12)=0,"",SUM(E12))</f>
        <v/>
      </c>
      <c r="F11" s="675" t="str">
        <f t="shared" si="5"/>
        <v/>
      </c>
      <c r="G11" s="847"/>
      <c r="H11" s="847"/>
      <c r="I11" s="1481" t="s">
        <v>818</v>
      </c>
      <c r="J11" s="1481" t="s">
        <v>818</v>
      </c>
      <c r="K11" s="1481" t="s">
        <v>818</v>
      </c>
      <c r="L11" s="847"/>
      <c r="M11" s="847"/>
      <c r="N11" s="1481" t="s">
        <v>818</v>
      </c>
      <c r="O11" s="1481" t="s">
        <v>818</v>
      </c>
      <c r="P11" s="1481" t="s">
        <v>818</v>
      </c>
      <c r="Q11" s="1481"/>
      <c r="R11" s="1481"/>
      <c r="S11" s="1481">
        <v>3128</v>
      </c>
      <c r="T11" s="1481">
        <v>2467.1129999999998</v>
      </c>
      <c r="U11" s="1481">
        <v>2600</v>
      </c>
      <c r="V11" s="1481"/>
      <c r="W11" s="1481"/>
      <c r="X11" s="1481" t="s">
        <v>818</v>
      </c>
      <c r="Y11" s="1481" t="s">
        <v>818</v>
      </c>
      <c r="Z11" s="1481" t="s">
        <v>818</v>
      </c>
      <c r="AA11" s="1475"/>
      <c r="AB11" s="1475"/>
      <c r="AC11" s="1481">
        <v>3128</v>
      </c>
      <c r="AD11" s="1481">
        <v>2467.1129999999998</v>
      </c>
      <c r="AE11" s="1481">
        <v>2600</v>
      </c>
      <c r="AF11" s="782">
        <v>-21.128101023017905</v>
      </c>
      <c r="AG11" s="783">
        <v>5.3863361751164405</v>
      </c>
    </row>
    <row r="12" spans="1:33" ht="14.25" customHeight="1">
      <c r="A12" s="1473"/>
      <c r="B12" s="200" t="s">
        <v>110</v>
      </c>
      <c r="C12" s="199" t="s">
        <v>99</v>
      </c>
      <c r="D12" s="674"/>
      <c r="E12" s="674"/>
      <c r="F12" s="674"/>
      <c r="G12" s="782"/>
      <c r="H12" s="782"/>
      <c r="I12" s="1483"/>
      <c r="J12" s="1483"/>
      <c r="K12" s="1483"/>
      <c r="L12" s="782"/>
      <c r="M12" s="782"/>
      <c r="N12" s="1480"/>
      <c r="O12" s="1480"/>
      <c r="P12" s="1480"/>
      <c r="Q12" s="1480"/>
      <c r="R12" s="1480"/>
      <c r="S12" s="1761">
        <v>3128</v>
      </c>
      <c r="T12" s="1761">
        <v>2467.1129999999998</v>
      </c>
      <c r="U12" s="1758">
        <v>2600</v>
      </c>
      <c r="V12" s="1480">
        <v>-21.128101023017908</v>
      </c>
      <c r="W12" s="1480">
        <v>5.3863361751164405</v>
      </c>
      <c r="X12" s="1758"/>
      <c r="Y12" s="1758"/>
      <c r="Z12" s="1758"/>
      <c r="AA12" s="1475"/>
      <c r="AB12" s="1475"/>
      <c r="AC12" s="1480">
        <v>3128</v>
      </c>
      <c r="AD12" s="1480">
        <v>2467.1129999999998</v>
      </c>
      <c r="AE12" s="1480">
        <v>2600</v>
      </c>
      <c r="AF12" s="782">
        <v>-21.128101023017905</v>
      </c>
      <c r="AG12" s="783">
        <v>5.3863361751164405</v>
      </c>
    </row>
    <row r="13" spans="1:33" s="73" customFormat="1" ht="14.25" customHeight="1">
      <c r="A13" s="1471">
        <v>3</v>
      </c>
      <c r="B13" s="201" t="s">
        <v>143</v>
      </c>
      <c r="C13" s="153" t="s">
        <v>104</v>
      </c>
      <c r="D13" s="675"/>
      <c r="E13" s="675"/>
      <c r="F13" s="675"/>
      <c r="G13" s="847"/>
      <c r="H13" s="847"/>
      <c r="I13" s="1474">
        <v>58252</v>
      </c>
      <c r="J13" s="1474">
        <v>72000</v>
      </c>
      <c r="K13" s="1474">
        <v>71100</v>
      </c>
      <c r="L13" s="782">
        <v>23.600906406646981</v>
      </c>
      <c r="M13" s="782">
        <v>-1.25</v>
      </c>
      <c r="N13" s="1481"/>
      <c r="O13" s="1481"/>
      <c r="P13" s="1481"/>
      <c r="Q13" s="1481"/>
      <c r="R13" s="1481"/>
      <c r="S13" s="1762">
        <v>38600</v>
      </c>
      <c r="T13" s="1762">
        <v>39700</v>
      </c>
      <c r="U13" s="1762">
        <v>40150</v>
      </c>
      <c r="V13" s="1481">
        <v>2.849740932642487</v>
      </c>
      <c r="W13" s="1481">
        <v>1.1335012594458505</v>
      </c>
      <c r="X13" s="1848"/>
      <c r="Y13" s="1848"/>
      <c r="Z13" s="1848"/>
      <c r="AA13" s="1476"/>
      <c r="AB13" s="1476"/>
      <c r="AC13" s="1481">
        <v>96852</v>
      </c>
      <c r="AD13" s="1481">
        <v>111700</v>
      </c>
      <c r="AE13" s="1481">
        <v>111250</v>
      </c>
      <c r="AF13" s="847">
        <v>15.330607524883334</v>
      </c>
      <c r="AG13" s="850">
        <v>-0.40286481647268602</v>
      </c>
    </row>
    <row r="14" spans="1:33" ht="14.25" customHeight="1">
      <c r="A14" s="1472"/>
      <c r="B14" s="97" t="s">
        <v>146</v>
      </c>
      <c r="C14" s="105" t="s">
        <v>104</v>
      </c>
      <c r="D14" s="674"/>
      <c r="E14" s="674"/>
      <c r="F14" s="674"/>
      <c r="G14" s="782"/>
      <c r="H14" s="782"/>
      <c r="I14" s="1483"/>
      <c r="J14" s="1483"/>
      <c r="K14" s="1483"/>
      <c r="L14" s="782"/>
      <c r="M14" s="782"/>
      <c r="N14" s="1480"/>
      <c r="O14" s="1480"/>
      <c r="P14" s="1480"/>
      <c r="Q14" s="1480"/>
      <c r="R14" s="1480"/>
      <c r="S14" s="1761"/>
      <c r="T14" s="1761"/>
      <c r="U14" s="1758"/>
      <c r="V14" s="1480"/>
      <c r="W14" s="1480"/>
      <c r="X14" s="1758"/>
      <c r="Y14" s="1758"/>
      <c r="Z14" s="1758"/>
      <c r="AA14" s="1475"/>
      <c r="AB14" s="1475"/>
      <c r="AC14" s="1481" t="s">
        <v>818</v>
      </c>
      <c r="AD14" s="1481" t="s">
        <v>818</v>
      </c>
      <c r="AE14" s="1481" t="s">
        <v>818</v>
      </c>
      <c r="AF14" s="782"/>
      <c r="AG14" s="783"/>
    </row>
    <row r="15" spans="1:33" ht="14.25" customHeight="1">
      <c r="A15" s="1472"/>
      <c r="B15" s="97" t="s">
        <v>147</v>
      </c>
      <c r="C15" s="105" t="s">
        <v>104</v>
      </c>
      <c r="D15" s="674"/>
      <c r="E15" s="674"/>
      <c r="F15" s="1480"/>
      <c r="G15" s="782"/>
      <c r="H15" s="782"/>
      <c r="I15" s="1483"/>
      <c r="J15" s="1483"/>
      <c r="K15" s="1483"/>
      <c r="L15" s="782"/>
      <c r="M15" s="782"/>
      <c r="N15" s="1480"/>
      <c r="O15" s="1480"/>
      <c r="P15" s="1480"/>
      <c r="Q15" s="1480"/>
      <c r="R15" s="1480"/>
      <c r="S15" s="1761"/>
      <c r="T15" s="1761"/>
      <c r="U15" s="1758"/>
      <c r="V15" s="1480"/>
      <c r="W15" s="1480"/>
      <c r="X15" s="1758"/>
      <c r="Y15" s="1758"/>
      <c r="Z15" s="1758"/>
      <c r="AA15" s="1475"/>
      <c r="AB15" s="1475"/>
      <c r="AC15" s="1481" t="s">
        <v>818</v>
      </c>
      <c r="AD15" s="1481" t="s">
        <v>818</v>
      </c>
      <c r="AE15" s="1481" t="s">
        <v>818</v>
      </c>
      <c r="AF15" s="782"/>
      <c r="AG15" s="783"/>
    </row>
    <row r="16" spans="1:33" ht="14.25" customHeight="1">
      <c r="A16" s="1473"/>
      <c r="B16" s="97" t="s">
        <v>111</v>
      </c>
      <c r="C16" s="105" t="s">
        <v>104</v>
      </c>
      <c r="D16" s="674"/>
      <c r="E16" s="674"/>
      <c r="F16" s="674"/>
      <c r="G16" s="782"/>
      <c r="H16" s="782"/>
      <c r="I16" s="1483">
        <v>58252</v>
      </c>
      <c r="J16" s="1483">
        <v>72000</v>
      </c>
      <c r="K16" s="1483">
        <v>71100</v>
      </c>
      <c r="L16" s="782">
        <v>23.600906406646981</v>
      </c>
      <c r="M16" s="782">
        <v>-1.25</v>
      </c>
      <c r="N16" s="1480"/>
      <c r="O16" s="1480"/>
      <c r="P16" s="1480"/>
      <c r="Q16" s="1480"/>
      <c r="R16" s="1480"/>
      <c r="S16" s="1761">
        <v>38600</v>
      </c>
      <c r="T16" s="1761">
        <v>39700</v>
      </c>
      <c r="U16" s="1758">
        <v>40150</v>
      </c>
      <c r="V16" s="1480">
        <v>2.849740932642487</v>
      </c>
      <c r="W16" s="1480">
        <v>1.1335012594458505</v>
      </c>
      <c r="X16" s="1758"/>
      <c r="Y16" s="1758"/>
      <c r="Z16" s="1758"/>
      <c r="AA16" s="1475"/>
      <c r="AB16" s="1475"/>
      <c r="AC16" s="1480">
        <v>96852</v>
      </c>
      <c r="AD16" s="1480">
        <v>111700</v>
      </c>
      <c r="AE16" s="1480">
        <v>111250</v>
      </c>
      <c r="AF16" s="782">
        <v>15.330607524883334</v>
      </c>
      <c r="AG16" s="783">
        <v>-0.40286481647268602</v>
      </c>
    </row>
    <row r="17" spans="1:33" s="73" customFormat="1" ht="14.25" customHeight="1">
      <c r="A17" s="1471">
        <v>4</v>
      </c>
      <c r="B17" s="196" t="s">
        <v>148</v>
      </c>
      <c r="C17" s="197" t="s">
        <v>40</v>
      </c>
      <c r="D17" s="675"/>
      <c r="E17" s="675"/>
      <c r="F17" s="675"/>
      <c r="G17" s="847"/>
      <c r="H17" s="847"/>
      <c r="I17" s="1481"/>
      <c r="J17" s="1481"/>
      <c r="K17" s="1481"/>
      <c r="L17" s="847"/>
      <c r="M17" s="847"/>
      <c r="N17" s="1481"/>
      <c r="O17" s="1481"/>
      <c r="P17" s="1481"/>
      <c r="Q17" s="1481"/>
      <c r="R17" s="1481"/>
      <c r="S17" s="1761"/>
      <c r="T17" s="1761"/>
      <c r="U17" s="1758"/>
      <c r="V17" s="1481"/>
      <c r="W17" s="1481"/>
      <c r="X17" s="1848">
        <v>5227.5</v>
      </c>
      <c r="Y17" s="1848">
        <v>6722.5</v>
      </c>
      <c r="Z17" s="1848">
        <v>11382.5</v>
      </c>
      <c r="AA17" s="1476">
        <v>28.598756575801055</v>
      </c>
      <c r="AB17" s="1476">
        <v>69.319449609520262</v>
      </c>
      <c r="AC17" s="1481">
        <v>5227.5</v>
      </c>
      <c r="AD17" s="1481">
        <v>6722.5</v>
      </c>
      <c r="AE17" s="1481">
        <v>11382.5</v>
      </c>
      <c r="AF17" s="847">
        <v>28.598756575801048</v>
      </c>
      <c r="AG17" s="850">
        <v>69.319449609520291</v>
      </c>
    </row>
    <row r="18" spans="1:33" ht="14.25" customHeight="1">
      <c r="A18" s="1472"/>
      <c r="B18" s="200" t="s">
        <v>149</v>
      </c>
      <c r="C18" s="199" t="s">
        <v>40</v>
      </c>
      <c r="D18" s="674"/>
      <c r="E18" s="674"/>
      <c r="F18" s="674"/>
      <c r="G18" s="782"/>
      <c r="H18" s="782"/>
      <c r="I18" s="1480"/>
      <c r="J18" s="1480"/>
      <c r="K18" s="1480"/>
      <c r="L18" s="782"/>
      <c r="M18" s="782"/>
      <c r="N18" s="1480"/>
      <c r="O18" s="1480"/>
      <c r="P18" s="1480"/>
      <c r="Q18" s="1480"/>
      <c r="R18" s="1480"/>
      <c r="S18" s="1761"/>
      <c r="T18" s="1761"/>
      <c r="U18" s="1758"/>
      <c r="V18" s="1480"/>
      <c r="W18" s="1480"/>
      <c r="X18" s="1758"/>
      <c r="Y18" s="1758"/>
      <c r="Z18" s="1758"/>
      <c r="AA18" s="1475"/>
      <c r="AB18" s="1475"/>
      <c r="AC18" s="1481" t="s">
        <v>818</v>
      </c>
      <c r="AD18" s="1481" t="s">
        <v>818</v>
      </c>
      <c r="AE18" s="1481" t="s">
        <v>818</v>
      </c>
      <c r="AF18" s="782"/>
      <c r="AG18" s="783"/>
    </row>
    <row r="19" spans="1:33" ht="14.25" customHeight="1">
      <c r="A19" s="1472"/>
      <c r="B19" s="200" t="s">
        <v>144</v>
      </c>
      <c r="C19" s="199" t="s">
        <v>40</v>
      </c>
      <c r="D19" s="674"/>
      <c r="E19" s="674"/>
      <c r="F19" s="674"/>
      <c r="G19" s="782"/>
      <c r="H19" s="782"/>
      <c r="I19" s="1480"/>
      <c r="J19" s="1480"/>
      <c r="K19" s="1480"/>
      <c r="L19" s="782"/>
      <c r="M19" s="782"/>
      <c r="N19" s="1480"/>
      <c r="O19" s="1480"/>
      <c r="P19" s="1480"/>
      <c r="Q19" s="1480"/>
      <c r="R19" s="1480"/>
      <c r="S19" s="1761"/>
      <c r="T19" s="1761"/>
      <c r="U19" s="1758"/>
      <c r="V19" s="1480"/>
      <c r="W19" s="1480"/>
      <c r="X19" s="2022"/>
      <c r="Y19" s="2022"/>
      <c r="Z19" s="2022"/>
      <c r="AA19" s="1475"/>
      <c r="AB19" s="1475"/>
      <c r="AC19" s="1481" t="s">
        <v>818</v>
      </c>
      <c r="AD19" s="1481" t="s">
        <v>818</v>
      </c>
      <c r="AE19" s="1481" t="s">
        <v>818</v>
      </c>
      <c r="AF19" s="782"/>
      <c r="AG19" s="783"/>
    </row>
    <row r="20" spans="1:33" ht="14.25" customHeight="1">
      <c r="A20" s="1472"/>
      <c r="B20" s="200" t="s">
        <v>52</v>
      </c>
      <c r="C20" s="199" t="s">
        <v>40</v>
      </c>
      <c r="D20" s="674"/>
      <c r="E20" s="674"/>
      <c r="F20" s="674"/>
      <c r="G20" s="782"/>
      <c r="H20" s="782"/>
      <c r="I20" s="1480"/>
      <c r="J20" s="1480"/>
      <c r="K20" s="1480"/>
      <c r="L20" s="782"/>
      <c r="M20" s="782"/>
      <c r="N20" s="1480"/>
      <c r="O20" s="1480"/>
      <c r="P20" s="1480"/>
      <c r="Q20" s="1480"/>
      <c r="R20" s="1480"/>
      <c r="S20" s="1761"/>
      <c r="T20" s="1761"/>
      <c r="U20" s="1758"/>
      <c r="V20" s="1480"/>
      <c r="W20" s="1480"/>
      <c r="X20" s="1758">
        <v>5227.5</v>
      </c>
      <c r="Y20" s="1758">
        <v>6722.5</v>
      </c>
      <c r="Z20" s="1758">
        <v>11382.5</v>
      </c>
      <c r="AA20" s="1475">
        <v>28.598756575801055</v>
      </c>
      <c r="AB20" s="1475">
        <v>69.319449609520262</v>
      </c>
      <c r="AC20" s="1480">
        <v>5227.5</v>
      </c>
      <c r="AD20" s="1480">
        <v>6722.5</v>
      </c>
      <c r="AE20" s="1480">
        <v>11382.5</v>
      </c>
      <c r="AF20" s="782">
        <v>28.598756575801048</v>
      </c>
      <c r="AG20" s="783">
        <v>69.319449609520291</v>
      </c>
    </row>
    <row r="21" spans="1:33" ht="14.25" customHeight="1">
      <c r="A21" s="1472"/>
      <c r="B21" s="200" t="s">
        <v>145</v>
      </c>
      <c r="C21" s="199" t="s">
        <v>40</v>
      </c>
      <c r="D21" s="674"/>
      <c r="E21" s="674"/>
      <c r="F21" s="674"/>
      <c r="G21" s="782"/>
      <c r="H21" s="782"/>
      <c r="I21" s="1480"/>
      <c r="J21" s="1480"/>
      <c r="K21" s="1480"/>
      <c r="L21" s="782"/>
      <c r="M21" s="782"/>
      <c r="N21" s="1480"/>
      <c r="O21" s="1480"/>
      <c r="P21" s="1480"/>
      <c r="Q21" s="1480"/>
      <c r="R21" s="1480"/>
      <c r="S21" s="1761"/>
      <c r="T21" s="1761"/>
      <c r="U21" s="1758"/>
      <c r="V21" s="1480"/>
      <c r="W21" s="1480"/>
      <c r="X21" s="1758"/>
      <c r="Y21" s="1758"/>
      <c r="Z21" s="1758"/>
      <c r="AA21" s="1475"/>
      <c r="AB21" s="1475"/>
      <c r="AC21" s="1480" t="s">
        <v>818</v>
      </c>
      <c r="AD21" s="1481" t="s">
        <v>818</v>
      </c>
      <c r="AE21" s="1481" t="s">
        <v>818</v>
      </c>
      <c r="AF21" s="782"/>
      <c r="AG21" s="783"/>
    </row>
    <row r="22" spans="1:33" ht="14.25" customHeight="1">
      <c r="A22" s="1472"/>
      <c r="B22" s="200" t="s">
        <v>53</v>
      </c>
      <c r="C22" s="199" t="s">
        <v>40</v>
      </c>
      <c r="D22" s="674"/>
      <c r="E22" s="674"/>
      <c r="F22" s="674"/>
      <c r="G22" s="782"/>
      <c r="H22" s="782"/>
      <c r="I22" s="1480"/>
      <c r="J22" s="1480"/>
      <c r="K22" s="1480"/>
      <c r="L22" s="782"/>
      <c r="M22" s="782"/>
      <c r="N22" s="1480"/>
      <c r="O22" s="1480"/>
      <c r="P22" s="1480"/>
      <c r="Q22" s="1480"/>
      <c r="R22" s="1480"/>
      <c r="S22" s="1761"/>
      <c r="T22" s="1761"/>
      <c r="U22" s="1758"/>
      <c r="V22" s="1480"/>
      <c r="W22" s="1480"/>
      <c r="X22" s="1758"/>
      <c r="Y22" s="1758"/>
      <c r="Z22" s="1758"/>
      <c r="AA22" s="1475"/>
      <c r="AB22" s="1475"/>
      <c r="AC22" s="1480" t="s">
        <v>818</v>
      </c>
      <c r="AD22" s="1481" t="s">
        <v>818</v>
      </c>
      <c r="AE22" s="1481" t="s">
        <v>818</v>
      </c>
      <c r="AF22" s="782"/>
      <c r="AG22" s="783"/>
    </row>
    <row r="23" spans="1:33" ht="14.25" customHeight="1">
      <c r="A23" s="1473"/>
      <c r="B23" s="200" t="s">
        <v>54</v>
      </c>
      <c r="C23" s="199" t="s">
        <v>40</v>
      </c>
      <c r="D23" s="674"/>
      <c r="E23" s="674"/>
      <c r="F23" s="674"/>
      <c r="G23" s="782"/>
      <c r="H23" s="782"/>
      <c r="I23" s="1480"/>
      <c r="J23" s="1480"/>
      <c r="K23" s="1480"/>
      <c r="L23" s="782"/>
      <c r="M23" s="782"/>
      <c r="N23" s="1480"/>
      <c r="O23" s="1480"/>
      <c r="P23" s="1480"/>
      <c r="Q23" s="1480"/>
      <c r="R23" s="1480"/>
      <c r="S23" s="1761"/>
      <c r="T23" s="1761"/>
      <c r="U23" s="1758"/>
      <c r="V23" s="1480"/>
      <c r="W23" s="1480"/>
      <c r="X23" s="1758"/>
      <c r="Y23" s="1758"/>
      <c r="Z23" s="1758"/>
      <c r="AA23" s="1475"/>
      <c r="AB23" s="1475"/>
      <c r="AC23" s="1480" t="s">
        <v>818</v>
      </c>
      <c r="AD23" s="1481" t="s">
        <v>818</v>
      </c>
      <c r="AE23" s="1481" t="s">
        <v>818</v>
      </c>
      <c r="AF23" s="782"/>
      <c r="AG23" s="783"/>
    </row>
    <row r="24" spans="1:33" s="73" customFormat="1" ht="14.25" customHeight="1">
      <c r="A24" s="1471">
        <v>5</v>
      </c>
      <c r="B24" s="196" t="s">
        <v>150</v>
      </c>
      <c r="C24" s="153" t="s">
        <v>99</v>
      </c>
      <c r="D24" s="1479">
        <f>IF(SUM(D25:D27)=0,"",SUM(D25:D27))</f>
        <v>95691.97</v>
      </c>
      <c r="E24" s="1479">
        <f t="shared" ref="E24:F24" si="6">IF(SUM(E25:E27)=0,"",SUM(E25:E27))</f>
        <v>90668.44</v>
      </c>
      <c r="F24" s="1479">
        <f t="shared" si="6"/>
        <v>93750.29</v>
      </c>
      <c r="G24" s="1481">
        <v>-5.2496881399766337</v>
      </c>
      <c r="H24" s="1476">
        <v>3.3990327836234875</v>
      </c>
      <c r="I24" s="1479" t="s">
        <v>818</v>
      </c>
      <c r="J24" s="1479" t="s">
        <v>818</v>
      </c>
      <c r="K24" s="1479" t="s">
        <v>818</v>
      </c>
      <c r="L24" s="1476"/>
      <c r="M24" s="1476"/>
      <c r="N24" s="1479">
        <v>78834.13</v>
      </c>
      <c r="O24" s="1479">
        <v>91188</v>
      </c>
      <c r="P24" s="1479">
        <v>102402</v>
      </c>
      <c r="Q24" s="1481">
        <v>15.670712672290543</v>
      </c>
      <c r="R24" s="1481">
        <v>12.297670746150802</v>
      </c>
      <c r="S24" s="1479" t="s">
        <v>818</v>
      </c>
      <c r="T24" s="1479" t="s">
        <v>818</v>
      </c>
      <c r="U24" s="1479">
        <v>2401.7979999999998</v>
      </c>
      <c r="V24" s="1479"/>
      <c r="W24" s="1477"/>
      <c r="X24" s="1758"/>
      <c r="Y24" s="1758"/>
      <c r="Z24" s="1758"/>
      <c r="AA24" s="1475"/>
      <c r="AB24" s="1475"/>
      <c r="AC24" s="1481">
        <v>174526.1</v>
      </c>
      <c r="AD24" s="1481">
        <v>181856.44</v>
      </c>
      <c r="AE24" s="1481">
        <v>198554.08799999999</v>
      </c>
      <c r="AF24" s="847">
        <v>4.2001396925732024</v>
      </c>
      <c r="AG24" s="850">
        <v>9.1817743710368376</v>
      </c>
    </row>
    <row r="25" spans="1:33" ht="14.25" customHeight="1">
      <c r="A25" s="1472"/>
      <c r="B25" s="200" t="s">
        <v>112</v>
      </c>
      <c r="C25" s="105" t="s">
        <v>99</v>
      </c>
      <c r="D25" s="1482"/>
      <c r="E25" s="1482"/>
      <c r="F25" s="1483"/>
      <c r="G25" s="1480"/>
      <c r="H25" s="1475"/>
      <c r="I25" s="1475"/>
      <c r="J25" s="1475"/>
      <c r="K25" s="1475"/>
      <c r="L25" s="1475"/>
      <c r="M25" s="1475"/>
      <c r="N25" s="1483"/>
      <c r="O25" s="1483"/>
      <c r="P25" s="1483"/>
      <c r="Q25" s="1480"/>
      <c r="R25" s="1475"/>
      <c r="S25" s="1761"/>
      <c r="T25" s="1761"/>
      <c r="U25" s="1758"/>
      <c r="V25" s="1475"/>
      <c r="W25" s="1478"/>
      <c r="X25" s="1758"/>
      <c r="Y25" s="1758"/>
      <c r="Z25" s="1758"/>
      <c r="AA25" s="1475"/>
      <c r="AB25" s="1475"/>
      <c r="AC25" s="1480" t="s">
        <v>818</v>
      </c>
      <c r="AD25" s="1480" t="s">
        <v>818</v>
      </c>
      <c r="AE25" s="1480" t="s">
        <v>818</v>
      </c>
      <c r="AF25" s="782"/>
      <c r="AG25" s="783"/>
    </row>
    <row r="26" spans="1:33" ht="14.25" customHeight="1">
      <c r="A26" s="1472"/>
      <c r="B26" s="200" t="s">
        <v>105</v>
      </c>
      <c r="C26" s="105" t="s">
        <v>99</v>
      </c>
      <c r="D26" s="1482"/>
      <c r="E26" s="1482"/>
      <c r="F26" s="1483"/>
      <c r="G26" s="1480"/>
      <c r="H26" s="1475"/>
      <c r="I26" s="1475"/>
      <c r="J26" s="1475"/>
      <c r="K26" s="1475"/>
      <c r="L26" s="1475"/>
      <c r="M26" s="1475"/>
      <c r="N26" s="1483"/>
      <c r="O26" s="1483"/>
      <c r="P26" s="1483"/>
      <c r="Q26" s="1480"/>
      <c r="R26" s="1475"/>
      <c r="S26" s="1761"/>
      <c r="T26" s="1761"/>
      <c r="U26" s="1758">
        <v>2401.7979999999998</v>
      </c>
      <c r="V26" s="1475"/>
      <c r="W26" s="1478"/>
      <c r="X26" s="1758"/>
      <c r="Y26" s="1758"/>
      <c r="Z26" s="1758"/>
      <c r="AA26" s="1475"/>
      <c r="AB26" s="1475"/>
      <c r="AC26" s="1480" t="s">
        <v>818</v>
      </c>
      <c r="AD26" s="1480" t="s">
        <v>818</v>
      </c>
      <c r="AE26" s="1480">
        <v>2401.7979999999998</v>
      </c>
      <c r="AF26" s="782" t="s">
        <v>818</v>
      </c>
      <c r="AG26" s="783" t="s">
        <v>818</v>
      </c>
    </row>
    <row r="27" spans="1:33" ht="14.25" customHeight="1">
      <c r="A27" s="1473"/>
      <c r="B27" s="200" t="s">
        <v>151</v>
      </c>
      <c r="C27" s="105" t="s">
        <v>99</v>
      </c>
      <c r="D27" s="1482">
        <v>95691.97</v>
      </c>
      <c r="E27" s="1482">
        <v>90668.44</v>
      </c>
      <c r="F27" s="1483">
        <v>93750.29</v>
      </c>
      <c r="G27" s="1480">
        <v>-5.2496881399766337</v>
      </c>
      <c r="H27" s="1475">
        <v>3.3990327836234875</v>
      </c>
      <c r="I27" s="1475"/>
      <c r="J27" s="1475"/>
      <c r="K27" s="1475"/>
      <c r="L27" s="1475"/>
      <c r="M27" s="1475"/>
      <c r="N27" s="1483">
        <v>78834.13</v>
      </c>
      <c r="O27" s="1483">
        <v>91188</v>
      </c>
      <c r="P27" s="1483">
        <v>102402</v>
      </c>
      <c r="Q27" s="1480">
        <v>15.670712672290543</v>
      </c>
      <c r="R27" s="1480">
        <v>12.297670746150802</v>
      </c>
      <c r="S27" s="1761"/>
      <c r="T27" s="1761"/>
      <c r="U27" s="1758"/>
      <c r="V27" s="1475"/>
      <c r="W27" s="1478"/>
      <c r="X27" s="2022"/>
      <c r="Y27" s="2022"/>
      <c r="Z27" s="2022"/>
      <c r="AA27" s="1475"/>
      <c r="AB27" s="1475"/>
      <c r="AC27" s="1480">
        <v>174526.1</v>
      </c>
      <c r="AD27" s="1480">
        <v>181856.44</v>
      </c>
      <c r="AE27" s="1480">
        <v>196152.28999999998</v>
      </c>
      <c r="AF27" s="782">
        <v>4.2001396925732024</v>
      </c>
      <c r="AG27" s="783">
        <v>7.8610633750446226</v>
      </c>
    </row>
    <row r="28" spans="1:33" ht="14.25" customHeight="1">
      <c r="A28" s="1471">
        <v>6</v>
      </c>
      <c r="B28" s="196" t="s">
        <v>152</v>
      </c>
      <c r="C28" s="199"/>
      <c r="D28" s="1757">
        <f>D29</f>
        <v>6778.18</v>
      </c>
      <c r="E28" s="1757">
        <f>E29</f>
        <v>6871.165</v>
      </c>
      <c r="F28" s="1757">
        <f>F29</f>
        <v>5215.4049999999997</v>
      </c>
      <c r="G28" s="1481">
        <v>1.3718284259196374</v>
      </c>
      <c r="H28" s="1481">
        <v>1.3718284259196374</v>
      </c>
      <c r="I28" s="1475"/>
      <c r="J28" s="1475"/>
      <c r="K28" s="1475"/>
      <c r="L28" s="1475"/>
      <c r="M28" s="1475"/>
      <c r="N28" s="1483"/>
      <c r="O28" s="1483"/>
      <c r="P28" s="1483"/>
      <c r="Q28" s="1480"/>
      <c r="R28" s="1475"/>
      <c r="S28" s="1761"/>
      <c r="T28" s="1761"/>
      <c r="U28" s="1758"/>
      <c r="V28" s="1475"/>
      <c r="W28" s="1478"/>
      <c r="X28" s="1758"/>
      <c r="Y28" s="1758"/>
      <c r="Z28" s="1758"/>
      <c r="AA28" s="1475"/>
      <c r="AB28" s="1475"/>
      <c r="AC28" s="1480">
        <v>6778.18</v>
      </c>
      <c r="AD28" s="1480">
        <v>6871.165</v>
      </c>
      <c r="AE28" s="1480">
        <v>5215.4049999999997</v>
      </c>
      <c r="AF28" s="782"/>
      <c r="AG28" s="783"/>
    </row>
    <row r="29" spans="1:33" ht="14.25" customHeight="1">
      <c r="A29" s="1473"/>
      <c r="B29" s="200" t="s">
        <v>55</v>
      </c>
      <c r="C29" s="105" t="s">
        <v>103</v>
      </c>
      <c r="D29" s="1482">
        <v>6778.18</v>
      </c>
      <c r="E29" s="1482">
        <v>6871.165</v>
      </c>
      <c r="F29" s="1483">
        <v>5215.4049999999997</v>
      </c>
      <c r="G29" s="1480">
        <v>1.3718284259196374</v>
      </c>
      <c r="H29" s="1475">
        <v>-24.097223687686153</v>
      </c>
      <c r="I29" s="1475"/>
      <c r="J29" s="1475"/>
      <c r="K29" s="1475"/>
      <c r="L29" s="1475"/>
      <c r="M29" s="1475"/>
      <c r="N29" s="1483"/>
      <c r="O29" s="1483"/>
      <c r="P29" s="1483"/>
      <c r="Q29" s="1480"/>
      <c r="R29" s="1475"/>
      <c r="S29" s="1761">
        <v>915</v>
      </c>
      <c r="T29" s="1761">
        <v>966.68</v>
      </c>
      <c r="U29" s="1758">
        <v>1011.53</v>
      </c>
      <c r="V29" s="1475">
        <v>5.6480874316939822</v>
      </c>
      <c r="W29" s="1475">
        <v>4.6395911780527266</v>
      </c>
      <c r="X29" s="1758"/>
      <c r="Y29" s="1758"/>
      <c r="Z29" s="1758"/>
      <c r="AA29" s="1475"/>
      <c r="AB29" s="1475"/>
      <c r="AC29" s="1480">
        <v>7693.18</v>
      </c>
      <c r="AD29" s="1480">
        <v>7837.8450000000003</v>
      </c>
      <c r="AE29" s="1480">
        <v>6226.9349999999995</v>
      </c>
      <c r="AF29" s="782">
        <v>1.8804317590385153</v>
      </c>
      <c r="AG29" s="783">
        <v>-20.552970874009375</v>
      </c>
    </row>
    <row r="30" spans="1:33" ht="14.25" customHeight="1">
      <c r="A30" s="1471">
        <v>7</v>
      </c>
      <c r="B30" s="196" t="s">
        <v>153</v>
      </c>
      <c r="C30" s="105"/>
      <c r="D30" s="1757">
        <f>SUM(D31:D34)</f>
        <v>1464</v>
      </c>
      <c r="E30" s="1757">
        <f>SUM(E31:E34)</f>
        <v>1359.4099999999999</v>
      </c>
      <c r="F30" s="1757">
        <f>SUM(F31:F34)</f>
        <v>368</v>
      </c>
      <c r="G30" s="1481">
        <v>12.311557788944723</v>
      </c>
      <c r="H30" s="1481">
        <v>12.311557788944723</v>
      </c>
      <c r="I30" s="1475">
        <v>0</v>
      </c>
      <c r="J30" s="1475">
        <v>0</v>
      </c>
      <c r="K30" s="1475">
        <v>7989.6959999999999</v>
      </c>
      <c r="L30" s="1475" t="s">
        <v>818</v>
      </c>
      <c r="M30" s="1475" t="s">
        <v>818</v>
      </c>
      <c r="N30" s="1483"/>
      <c r="O30" s="1483"/>
      <c r="P30" s="1483"/>
      <c r="Q30" s="1480"/>
      <c r="R30" s="1475"/>
      <c r="S30" s="1761"/>
      <c r="T30" s="1761"/>
      <c r="U30" s="1758"/>
      <c r="V30" s="1475"/>
      <c r="W30" s="1478"/>
      <c r="X30" s="1758"/>
      <c r="Y30" s="1758"/>
      <c r="Z30" s="1758"/>
      <c r="AA30" s="1475"/>
      <c r="AB30" s="1475"/>
      <c r="AC30" s="1481">
        <v>1464</v>
      </c>
      <c r="AD30" s="1481">
        <v>1359.4099999999999</v>
      </c>
      <c r="AE30" s="1481">
        <v>8357.6959999999999</v>
      </c>
      <c r="AF30" s="847">
        <v>-7.1441256830601247</v>
      </c>
      <c r="AG30" s="850">
        <v>514.80318667657298</v>
      </c>
    </row>
    <row r="31" spans="1:33" s="1833" customFormat="1" ht="14.25" customHeight="1">
      <c r="A31" s="1839"/>
      <c r="B31" s="1832" t="s">
        <v>154</v>
      </c>
      <c r="C31" s="1840" t="s">
        <v>40</v>
      </c>
      <c r="D31" s="1841">
        <v>398</v>
      </c>
      <c r="E31" s="1841">
        <v>447</v>
      </c>
      <c r="F31" s="1842">
        <v>368</v>
      </c>
      <c r="G31" s="1480">
        <v>12.311557788944723</v>
      </c>
      <c r="H31" s="1475">
        <v>-17.67337807606264</v>
      </c>
      <c r="I31" s="1475"/>
      <c r="J31" s="1475"/>
      <c r="K31" s="1475"/>
      <c r="L31" s="1475"/>
      <c r="M31" s="1475"/>
      <c r="N31" s="1483"/>
      <c r="O31" s="1483"/>
      <c r="P31" s="1483"/>
      <c r="Q31" s="1480"/>
      <c r="R31" s="1475"/>
      <c r="S31" s="1761"/>
      <c r="T31" s="1761"/>
      <c r="U31" s="1758"/>
      <c r="V31" s="1475"/>
      <c r="W31" s="1478"/>
      <c r="X31" s="1758"/>
      <c r="Y31" s="1758"/>
      <c r="Z31" s="1758"/>
      <c r="AA31" s="1475"/>
      <c r="AB31" s="1475"/>
      <c r="AC31" s="1480">
        <v>398</v>
      </c>
      <c r="AD31" s="1480">
        <v>447</v>
      </c>
      <c r="AE31" s="1480">
        <v>368</v>
      </c>
      <c r="AF31" s="782">
        <v>12.311557788944725</v>
      </c>
      <c r="AG31" s="783">
        <v>-17.673378076062647</v>
      </c>
    </row>
    <row r="32" spans="1:33" ht="14.25" customHeight="1">
      <c r="A32" s="1473"/>
      <c r="B32" s="200" t="s">
        <v>113</v>
      </c>
      <c r="C32" s="199" t="s">
        <v>100</v>
      </c>
      <c r="D32" s="1482">
        <v>1066</v>
      </c>
      <c r="E32" s="1482">
        <v>912.41</v>
      </c>
      <c r="F32" s="1483">
        <v>0</v>
      </c>
      <c r="G32" s="1480">
        <v>-14.408067542213887</v>
      </c>
      <c r="H32" s="1475">
        <v>-100</v>
      </c>
      <c r="I32" s="1758">
        <v>0</v>
      </c>
      <c r="J32" s="1758">
        <v>0</v>
      </c>
      <c r="K32" s="1758">
        <v>7989.6959999999999</v>
      </c>
      <c r="L32" s="1475" t="s">
        <v>818</v>
      </c>
      <c r="M32" s="1475" t="s">
        <v>818</v>
      </c>
      <c r="N32" s="1483"/>
      <c r="O32" s="1483"/>
      <c r="P32" s="1483"/>
      <c r="Q32" s="1480"/>
      <c r="R32" s="1475"/>
      <c r="S32" s="1761"/>
      <c r="T32" s="1761"/>
      <c r="U32" s="1758"/>
      <c r="V32" s="1475"/>
      <c r="W32" s="1478"/>
      <c r="X32" s="1758"/>
      <c r="Y32" s="1758"/>
      <c r="Z32" s="1758"/>
      <c r="AA32" s="1475"/>
      <c r="AB32" s="1475"/>
      <c r="AC32" s="1480">
        <v>1066</v>
      </c>
      <c r="AD32" s="1480">
        <v>912.41</v>
      </c>
      <c r="AE32" s="1480">
        <v>7989.6959999999999</v>
      </c>
      <c r="AF32" s="782">
        <v>-14.408067542213885</v>
      </c>
      <c r="AG32" s="783">
        <v>775.6694906894927</v>
      </c>
    </row>
    <row r="33" spans="1:33" ht="15" customHeight="1">
      <c r="A33" s="1878"/>
      <c r="B33" s="200" t="s">
        <v>321</v>
      </c>
      <c r="C33" s="199" t="s">
        <v>100</v>
      </c>
      <c r="D33" s="674"/>
      <c r="E33" s="674"/>
      <c r="F33" s="674"/>
      <c r="G33" s="782"/>
      <c r="H33" s="782"/>
      <c r="I33" s="1480"/>
      <c r="J33" s="1480"/>
      <c r="K33" s="1480"/>
      <c r="L33" s="782"/>
      <c r="M33" s="782"/>
      <c r="N33" s="1480"/>
      <c r="O33" s="1480"/>
      <c r="P33" s="1480"/>
      <c r="Q33" s="1480"/>
      <c r="R33" s="1480"/>
      <c r="S33" s="1761"/>
      <c r="T33" s="1761"/>
      <c r="U33" s="1758"/>
      <c r="V33" s="1480"/>
      <c r="W33" s="1480"/>
      <c r="X33" s="1758"/>
      <c r="Y33" s="1758"/>
      <c r="Z33" s="1758"/>
      <c r="AA33" s="1475"/>
      <c r="AB33" s="1475"/>
      <c r="AC33" s="1480" t="s">
        <v>818</v>
      </c>
      <c r="AD33" s="1480" t="s">
        <v>818</v>
      </c>
      <c r="AE33" s="1480" t="s">
        <v>818</v>
      </c>
      <c r="AF33" s="782"/>
      <c r="AG33" s="783"/>
    </row>
    <row r="34" spans="1:33" ht="15" customHeight="1">
      <c r="A34" s="1878"/>
      <c r="B34" s="200" t="s">
        <v>58</v>
      </c>
      <c r="C34" s="202" t="s">
        <v>101</v>
      </c>
      <c r="D34" s="674"/>
      <c r="E34" s="674"/>
      <c r="F34" s="674"/>
      <c r="G34" s="782"/>
      <c r="H34" s="782"/>
      <c r="I34" s="1480"/>
      <c r="J34" s="1480"/>
      <c r="K34" s="1480"/>
      <c r="L34" s="782"/>
      <c r="M34" s="782"/>
      <c r="N34" s="1480"/>
      <c r="O34" s="1480"/>
      <c r="P34" s="1480"/>
      <c r="Q34" s="1480"/>
      <c r="R34" s="1480"/>
      <c r="S34" s="1761"/>
      <c r="T34" s="1761"/>
      <c r="U34" s="1758"/>
      <c r="V34" s="1480"/>
      <c r="W34" s="1480"/>
      <c r="X34" s="1758"/>
      <c r="Y34" s="1758"/>
      <c r="Z34" s="1758"/>
      <c r="AA34" s="1475"/>
      <c r="AB34" s="1475"/>
      <c r="AC34" s="1480" t="s">
        <v>818</v>
      </c>
      <c r="AD34" s="1480" t="s">
        <v>818</v>
      </c>
      <c r="AE34" s="1480" t="s">
        <v>818</v>
      </c>
      <c r="AF34" s="782"/>
      <c r="AG34" s="783"/>
    </row>
    <row r="35" spans="1:33" ht="15" customHeight="1">
      <c r="A35" s="1471">
        <v>8</v>
      </c>
      <c r="B35" s="196" t="s">
        <v>359</v>
      </c>
      <c r="C35" s="105"/>
      <c r="D35" s="674"/>
      <c r="E35" s="674"/>
      <c r="F35" s="674"/>
      <c r="G35" s="782"/>
      <c r="H35" s="782"/>
      <c r="I35" s="1480"/>
      <c r="J35" s="1480"/>
      <c r="K35" s="1480"/>
      <c r="L35" s="782"/>
      <c r="M35" s="782"/>
      <c r="N35" s="1480"/>
      <c r="O35" s="1480"/>
      <c r="P35" s="1480"/>
      <c r="Q35" s="1480"/>
      <c r="R35" s="1480"/>
      <c r="S35" s="1761"/>
      <c r="T35" s="1761"/>
      <c r="U35" s="1758"/>
      <c r="V35" s="1480"/>
      <c r="W35" s="1480"/>
      <c r="X35" s="1758"/>
      <c r="Y35" s="1758"/>
      <c r="Z35" s="1758"/>
      <c r="AA35" s="1475"/>
      <c r="AB35" s="1475"/>
      <c r="AC35" s="1480" t="s">
        <v>818</v>
      </c>
      <c r="AD35" s="1480" t="s">
        <v>818</v>
      </c>
      <c r="AE35" s="1480" t="s">
        <v>818</v>
      </c>
      <c r="AF35" s="782"/>
      <c r="AG35" s="783"/>
    </row>
    <row r="36" spans="1:33" ht="15" customHeight="1">
      <c r="A36" s="1472"/>
      <c r="B36" s="200" t="s">
        <v>57</v>
      </c>
      <c r="C36" s="105" t="s">
        <v>106</v>
      </c>
      <c r="D36" s="674"/>
      <c r="E36" s="674"/>
      <c r="F36" s="674"/>
      <c r="G36" s="782"/>
      <c r="H36" s="782"/>
      <c r="I36" s="1480"/>
      <c r="J36" s="1480"/>
      <c r="K36" s="1480"/>
      <c r="L36" s="782"/>
      <c r="M36" s="782"/>
      <c r="N36" s="1480"/>
      <c r="O36" s="1480"/>
      <c r="P36" s="1480"/>
      <c r="Q36" s="1480"/>
      <c r="R36" s="1480"/>
      <c r="S36" s="1761"/>
      <c r="T36" s="1761"/>
      <c r="U36" s="1758"/>
      <c r="V36" s="1480"/>
      <c r="W36" s="1480"/>
      <c r="X36" s="1758"/>
      <c r="Y36" s="1758"/>
      <c r="Z36" s="1758"/>
      <c r="AA36" s="1475"/>
      <c r="AB36" s="1475"/>
      <c r="AC36" s="1480" t="s">
        <v>818</v>
      </c>
      <c r="AD36" s="1480" t="s">
        <v>818</v>
      </c>
      <c r="AE36" s="1480" t="s">
        <v>818</v>
      </c>
      <c r="AF36" s="782"/>
      <c r="AG36" s="783"/>
    </row>
    <row r="37" spans="1:33" ht="15" customHeight="1">
      <c r="A37" s="1473"/>
      <c r="B37" s="200" t="s">
        <v>114</v>
      </c>
      <c r="C37" s="105" t="s">
        <v>40</v>
      </c>
      <c r="D37" s="674"/>
      <c r="E37" s="674"/>
      <c r="F37" s="674"/>
      <c r="G37" s="782"/>
      <c r="H37" s="782"/>
      <c r="I37" s="1480"/>
      <c r="J37" s="1480"/>
      <c r="K37" s="1480"/>
      <c r="L37" s="782"/>
      <c r="M37" s="782"/>
      <c r="N37" s="1480"/>
      <c r="O37" s="1480"/>
      <c r="P37" s="1480"/>
      <c r="Q37" s="1480"/>
      <c r="R37" s="1480"/>
      <c r="S37" s="1761"/>
      <c r="T37" s="1761"/>
      <c r="U37" s="1758"/>
      <c r="V37" s="1480"/>
      <c r="W37" s="1480"/>
      <c r="X37" s="1758"/>
      <c r="Y37" s="1758"/>
      <c r="Z37" s="1758"/>
      <c r="AA37" s="1475"/>
      <c r="AB37" s="1475"/>
      <c r="AC37" s="1480" t="s">
        <v>818</v>
      </c>
      <c r="AD37" s="1480" t="s">
        <v>818</v>
      </c>
      <c r="AE37" s="1480" t="s">
        <v>818</v>
      </c>
      <c r="AF37" s="782"/>
      <c r="AG37" s="783"/>
    </row>
    <row r="38" spans="1:33" ht="15" customHeight="1">
      <c r="A38" s="1471">
        <v>9</v>
      </c>
      <c r="B38" s="196" t="s">
        <v>115</v>
      </c>
      <c r="C38" s="153" t="s">
        <v>101</v>
      </c>
      <c r="D38" s="674"/>
      <c r="E38" s="674"/>
      <c r="F38" s="674"/>
      <c r="G38" s="782"/>
      <c r="H38" s="782"/>
      <c r="I38" s="1480"/>
      <c r="J38" s="1480"/>
      <c r="K38" s="1480"/>
      <c r="L38" s="782"/>
      <c r="M38" s="782"/>
      <c r="N38" s="1480"/>
      <c r="O38" s="1480"/>
      <c r="P38" s="1480"/>
      <c r="Q38" s="1480"/>
      <c r="R38" s="1480"/>
      <c r="S38" s="1761"/>
      <c r="T38" s="1761"/>
      <c r="U38" s="1758"/>
      <c r="V38" s="1480"/>
      <c r="W38" s="1480"/>
      <c r="X38" s="1758"/>
      <c r="Y38" s="1758"/>
      <c r="Z38" s="1758"/>
      <c r="AA38" s="1475"/>
      <c r="AB38" s="1475"/>
      <c r="AC38" s="1480" t="s">
        <v>818</v>
      </c>
      <c r="AD38" s="1480" t="s">
        <v>818</v>
      </c>
      <c r="AE38" s="1480" t="s">
        <v>818</v>
      </c>
      <c r="AF38" s="782"/>
      <c r="AG38" s="783"/>
    </row>
    <row r="39" spans="1:33" ht="15" customHeight="1">
      <c r="A39" s="1472"/>
      <c r="B39" s="200" t="s">
        <v>155</v>
      </c>
      <c r="C39" s="105" t="s">
        <v>101</v>
      </c>
      <c r="D39" s="674"/>
      <c r="E39" s="674"/>
      <c r="F39" s="674"/>
      <c r="G39" s="782"/>
      <c r="H39" s="782"/>
      <c r="I39" s="1480"/>
      <c r="J39" s="1480"/>
      <c r="K39" s="1480"/>
      <c r="L39" s="782"/>
      <c r="M39" s="782"/>
      <c r="N39" s="1480"/>
      <c r="O39" s="1480"/>
      <c r="P39" s="1480"/>
      <c r="Q39" s="1480"/>
      <c r="R39" s="1480"/>
      <c r="S39" s="1761"/>
      <c r="T39" s="1761"/>
      <c r="U39" s="1758"/>
      <c r="V39" s="1480"/>
      <c r="W39" s="1480"/>
      <c r="X39" s="1758"/>
      <c r="Y39" s="1758"/>
      <c r="Z39" s="1758"/>
      <c r="AA39" s="1475"/>
      <c r="AB39" s="1475"/>
      <c r="AC39" s="1480" t="s">
        <v>818</v>
      </c>
      <c r="AD39" s="1480" t="s">
        <v>818</v>
      </c>
      <c r="AE39" s="1480" t="s">
        <v>818</v>
      </c>
      <c r="AF39" s="782"/>
      <c r="AG39" s="783"/>
    </row>
    <row r="40" spans="1:33" ht="15" customHeight="1">
      <c r="A40" s="1472"/>
      <c r="B40" s="200" t="s">
        <v>156</v>
      </c>
      <c r="C40" s="105" t="s">
        <v>101</v>
      </c>
      <c r="D40" s="674"/>
      <c r="E40" s="674"/>
      <c r="F40" s="674"/>
      <c r="G40" s="782"/>
      <c r="H40" s="782"/>
      <c r="I40" s="1480"/>
      <c r="J40" s="1480"/>
      <c r="K40" s="1480"/>
      <c r="L40" s="782"/>
      <c r="M40" s="782"/>
      <c r="N40" s="1480"/>
      <c r="O40" s="1480"/>
      <c r="P40" s="1480"/>
      <c r="Q40" s="1480"/>
      <c r="R40" s="1480"/>
      <c r="S40" s="1761"/>
      <c r="T40" s="1761"/>
      <c r="U40" s="1758"/>
      <c r="V40" s="1480"/>
      <c r="W40" s="1480"/>
      <c r="X40" s="1758"/>
      <c r="Y40" s="1758"/>
      <c r="Z40" s="1758"/>
      <c r="AA40" s="1475"/>
      <c r="AB40" s="1475"/>
      <c r="AC40" s="1480" t="s">
        <v>818</v>
      </c>
      <c r="AD40" s="1480" t="s">
        <v>818</v>
      </c>
      <c r="AE40" s="1480" t="s">
        <v>818</v>
      </c>
      <c r="AF40" s="782"/>
      <c r="AG40" s="783"/>
    </row>
    <row r="41" spans="1:33" ht="15" customHeight="1">
      <c r="A41" s="1472"/>
      <c r="B41" s="200" t="s">
        <v>157</v>
      </c>
      <c r="C41" s="105" t="s">
        <v>101</v>
      </c>
      <c r="D41" s="674"/>
      <c r="E41" s="674"/>
      <c r="F41" s="674"/>
      <c r="G41" s="782"/>
      <c r="H41" s="782"/>
      <c r="I41" s="1480"/>
      <c r="J41" s="1480"/>
      <c r="K41" s="1480"/>
      <c r="L41" s="782"/>
      <c r="M41" s="782"/>
      <c r="N41" s="1480"/>
      <c r="O41" s="1480"/>
      <c r="P41" s="1480"/>
      <c r="Q41" s="1480"/>
      <c r="R41" s="1480"/>
      <c r="S41" s="1761"/>
      <c r="T41" s="1761"/>
      <c r="U41" s="1758"/>
      <c r="V41" s="1480"/>
      <c r="W41" s="1480"/>
      <c r="X41" s="1758"/>
      <c r="Y41" s="1758"/>
      <c r="Z41" s="1758"/>
      <c r="AA41" s="1475"/>
      <c r="AB41" s="1475"/>
      <c r="AC41" s="1480" t="s">
        <v>818</v>
      </c>
      <c r="AD41" s="1480" t="s">
        <v>818</v>
      </c>
      <c r="AE41" s="1480" t="s">
        <v>818</v>
      </c>
      <c r="AF41" s="782"/>
      <c r="AG41" s="783"/>
    </row>
    <row r="42" spans="1:33" ht="15" customHeight="1">
      <c r="A42" s="1473"/>
      <c r="B42" s="200" t="s">
        <v>158</v>
      </c>
      <c r="C42" s="105" t="s">
        <v>101</v>
      </c>
      <c r="D42" s="674"/>
      <c r="E42" s="674"/>
      <c r="F42" s="674"/>
      <c r="G42" s="782"/>
      <c r="H42" s="782"/>
      <c r="I42" s="1480"/>
      <c r="J42" s="1480"/>
      <c r="K42" s="1480"/>
      <c r="L42" s="782"/>
      <c r="M42" s="782"/>
      <c r="N42" s="1480"/>
      <c r="O42" s="1480"/>
      <c r="P42" s="1480"/>
      <c r="Q42" s="1480"/>
      <c r="R42" s="1480"/>
      <c r="S42" s="1761"/>
      <c r="T42" s="1761"/>
      <c r="U42" s="1758"/>
      <c r="V42" s="1480"/>
      <c r="W42" s="1480"/>
      <c r="X42" s="1758"/>
      <c r="Y42" s="1758"/>
      <c r="Z42" s="1758"/>
      <c r="AA42" s="1475"/>
      <c r="AB42" s="1475"/>
      <c r="AC42" s="1480" t="s">
        <v>818</v>
      </c>
      <c r="AD42" s="1480" t="s">
        <v>818</v>
      </c>
      <c r="AE42" s="1480" t="s">
        <v>818</v>
      </c>
      <c r="AF42" s="782"/>
      <c r="AG42" s="783"/>
    </row>
    <row r="43" spans="1:33" s="73" customFormat="1" ht="15" customHeight="1">
      <c r="A43" s="1471">
        <v>10</v>
      </c>
      <c r="B43" s="196" t="s">
        <v>159</v>
      </c>
      <c r="C43" s="197"/>
      <c r="D43" s="675">
        <f>IF(SUM(D44)=0,"",SUM(D44))</f>
        <v>1902</v>
      </c>
      <c r="E43" s="675">
        <f>IF(SUM(E44)=0,"",SUM(E44))</f>
        <v>1950</v>
      </c>
      <c r="F43" s="675">
        <f>IF(SUM(F44)=0,"",SUM(F44))</f>
        <v>1682</v>
      </c>
      <c r="G43" s="847"/>
      <c r="H43" s="847"/>
      <c r="I43" s="1481" t="s">
        <v>818</v>
      </c>
      <c r="J43" s="1481" t="s">
        <v>818</v>
      </c>
      <c r="K43" s="1481" t="s">
        <v>818</v>
      </c>
      <c r="L43" s="847"/>
      <c r="M43" s="847"/>
      <c r="N43" s="1481" t="s">
        <v>818</v>
      </c>
      <c r="O43" s="1481" t="s">
        <v>818</v>
      </c>
      <c r="P43" s="1481" t="s">
        <v>818</v>
      </c>
      <c r="Q43" s="1481"/>
      <c r="R43" s="1481"/>
      <c r="S43" s="1481" t="s">
        <v>818</v>
      </c>
      <c r="T43" s="1481" t="s">
        <v>818</v>
      </c>
      <c r="U43" s="1481" t="s">
        <v>818</v>
      </c>
      <c r="V43" s="1481"/>
      <c r="W43" s="1481"/>
      <c r="X43" s="1481" t="s">
        <v>818</v>
      </c>
      <c r="Y43" s="1481" t="s">
        <v>818</v>
      </c>
      <c r="Z43" s="1481" t="s">
        <v>818</v>
      </c>
      <c r="AA43" s="1476"/>
      <c r="AB43" s="1476"/>
      <c r="AC43" s="1481">
        <v>1902</v>
      </c>
      <c r="AD43" s="1481">
        <v>1950</v>
      </c>
      <c r="AE43" s="1481">
        <v>1682</v>
      </c>
      <c r="AF43" s="782">
        <v>2.5236593059937036</v>
      </c>
      <c r="AG43" s="783">
        <v>-13.743589743589752</v>
      </c>
    </row>
    <row r="44" spans="1:33" ht="15" customHeight="1">
      <c r="A44" s="1473"/>
      <c r="B44" s="200" t="s">
        <v>116</v>
      </c>
      <c r="C44" s="199" t="s">
        <v>160</v>
      </c>
      <c r="D44" s="1037">
        <v>1902</v>
      </c>
      <c r="E44" s="1037">
        <v>1950</v>
      </c>
      <c r="F44" s="1037">
        <v>1682</v>
      </c>
      <c r="G44" s="782">
        <v>2.5236593059936907</v>
      </c>
      <c r="H44" s="782">
        <v>-13.743589743589743</v>
      </c>
      <c r="I44" s="1480"/>
      <c r="J44" s="1480"/>
      <c r="K44" s="1480"/>
      <c r="L44" s="782"/>
      <c r="M44" s="782"/>
      <c r="N44" s="1480"/>
      <c r="O44" s="1480"/>
      <c r="P44" s="1480"/>
      <c r="Q44" s="1480"/>
      <c r="R44" s="1480"/>
      <c r="S44" s="1761"/>
      <c r="T44" s="1761"/>
      <c r="U44" s="1758"/>
      <c r="V44" s="1480"/>
      <c r="W44" s="1480"/>
      <c r="X44" s="1758"/>
      <c r="Y44" s="1758"/>
      <c r="Z44" s="1758"/>
      <c r="AA44" s="1475"/>
      <c r="AB44" s="1475"/>
      <c r="AC44" s="1480">
        <v>1902</v>
      </c>
      <c r="AD44" s="1480">
        <v>1950</v>
      </c>
      <c r="AE44" s="1480">
        <v>1682</v>
      </c>
      <c r="AF44" s="782">
        <v>2.5236593059937036</v>
      </c>
      <c r="AG44" s="783">
        <v>-13.743589743589752</v>
      </c>
    </row>
    <row r="45" spans="1:33" ht="15" customHeight="1">
      <c r="A45" s="1471">
        <v>11</v>
      </c>
      <c r="B45" s="196" t="s">
        <v>161</v>
      </c>
      <c r="C45" s="199"/>
      <c r="D45" s="674"/>
      <c r="E45" s="674"/>
      <c r="F45" s="674"/>
      <c r="G45" s="782"/>
      <c r="H45" s="782"/>
      <c r="I45" s="1481">
        <v>1550</v>
      </c>
      <c r="J45" s="1481">
        <v>1525</v>
      </c>
      <c r="K45" s="1481">
        <v>1525</v>
      </c>
      <c r="L45" s="847">
        <v>-1.6129032258064515</v>
      </c>
      <c r="M45" s="847">
        <v>0</v>
      </c>
      <c r="N45" s="1480"/>
      <c r="O45" s="1480"/>
      <c r="P45" s="1480"/>
      <c r="Q45" s="1480"/>
      <c r="R45" s="1480"/>
      <c r="S45" s="1481">
        <v>2.59</v>
      </c>
      <c r="T45" s="1481">
        <v>7.5</v>
      </c>
      <c r="U45" s="1481">
        <v>7.5</v>
      </c>
      <c r="V45" s="1475">
        <v>189.57528957528956</v>
      </c>
      <c r="W45" s="1475">
        <v>0</v>
      </c>
      <c r="X45" s="1758"/>
      <c r="Y45" s="1758"/>
      <c r="Z45" s="1758"/>
      <c r="AA45" s="1475"/>
      <c r="AB45" s="1475"/>
      <c r="AC45" s="1480">
        <v>1552.59</v>
      </c>
      <c r="AD45" s="1480">
        <v>1532.5</v>
      </c>
      <c r="AE45" s="1480">
        <v>1532.5</v>
      </c>
      <c r="AF45" s="782">
        <v>-1.293966855383573</v>
      </c>
      <c r="AG45" s="783">
        <v>0</v>
      </c>
    </row>
    <row r="46" spans="1:33" ht="15" customHeight="1">
      <c r="A46" s="1473"/>
      <c r="B46" s="200" t="s">
        <v>162</v>
      </c>
      <c r="C46" s="199" t="s">
        <v>163</v>
      </c>
      <c r="D46" s="674"/>
      <c r="E46" s="674"/>
      <c r="F46" s="674"/>
      <c r="G46" s="782"/>
      <c r="H46" s="782"/>
      <c r="I46" s="1758">
        <v>1550</v>
      </c>
      <c r="J46" s="1758">
        <v>1525</v>
      </c>
      <c r="K46" s="1758">
        <v>1525</v>
      </c>
      <c r="L46" s="782">
        <v>-1.6129032258064515</v>
      </c>
      <c r="M46" s="782">
        <v>0</v>
      </c>
      <c r="N46" s="1480"/>
      <c r="O46" s="1480"/>
      <c r="P46" s="1480"/>
      <c r="Q46" s="1480"/>
      <c r="R46" s="1480"/>
      <c r="S46" s="1761">
        <v>2.59</v>
      </c>
      <c r="T46" s="1761">
        <v>7.5</v>
      </c>
      <c r="U46" s="1848">
        <v>7.5</v>
      </c>
      <c r="V46" s="1475">
        <v>189.57528957528956</v>
      </c>
      <c r="W46" s="1475">
        <v>0</v>
      </c>
      <c r="X46" s="1758"/>
      <c r="Y46" s="1758"/>
      <c r="Z46" s="1758"/>
      <c r="AA46" s="1475"/>
      <c r="AB46" s="1475"/>
      <c r="AC46" s="1480">
        <v>1552.59</v>
      </c>
      <c r="AD46" s="1480">
        <v>1532.5</v>
      </c>
      <c r="AE46" s="1480">
        <v>1532.5</v>
      </c>
      <c r="AF46" s="782">
        <v>-1.293966855383573</v>
      </c>
      <c r="AG46" s="783">
        <v>0</v>
      </c>
    </row>
    <row r="47" spans="1:33" ht="15" customHeight="1">
      <c r="A47" s="1471">
        <v>12</v>
      </c>
      <c r="B47" s="196" t="s">
        <v>164</v>
      </c>
      <c r="C47" s="199"/>
      <c r="D47" s="674"/>
      <c r="E47" s="674"/>
      <c r="F47" s="674"/>
      <c r="G47" s="782"/>
      <c r="H47" s="782"/>
      <c r="I47" s="1480"/>
      <c r="J47" s="1480"/>
      <c r="K47" s="1480"/>
      <c r="L47" s="782"/>
      <c r="M47" s="782"/>
      <c r="N47" s="1480"/>
      <c r="O47" s="1480"/>
      <c r="P47" s="1480"/>
      <c r="Q47" s="1480"/>
      <c r="R47" s="1480"/>
      <c r="S47" s="1761"/>
      <c r="T47" s="1761"/>
      <c r="U47" s="1758"/>
      <c r="V47" s="1480"/>
      <c r="W47" s="1480"/>
      <c r="X47" s="1758"/>
      <c r="Y47" s="1758"/>
      <c r="Z47" s="1758"/>
      <c r="AA47" s="1475"/>
      <c r="AB47" s="1475"/>
      <c r="AC47" s="1480" t="s">
        <v>818</v>
      </c>
      <c r="AD47" s="1480" t="s">
        <v>818</v>
      </c>
      <c r="AE47" s="1480" t="s">
        <v>818</v>
      </c>
      <c r="AF47" s="782"/>
      <c r="AG47" s="783"/>
    </row>
    <row r="48" spans="1:33" ht="15" customHeight="1">
      <c r="A48" s="1473"/>
      <c r="B48" s="200" t="s">
        <v>165</v>
      </c>
      <c r="C48" s="199" t="s">
        <v>41</v>
      </c>
      <c r="D48" s="674"/>
      <c r="E48" s="674"/>
      <c r="F48" s="674"/>
      <c r="G48" s="782"/>
      <c r="H48" s="782"/>
      <c r="I48" s="1480"/>
      <c r="J48" s="1480"/>
      <c r="K48" s="1480"/>
      <c r="L48" s="782"/>
      <c r="M48" s="782"/>
      <c r="N48" s="1480"/>
      <c r="O48" s="1480"/>
      <c r="P48" s="1480"/>
      <c r="Q48" s="1480"/>
      <c r="R48" s="1480"/>
      <c r="S48" s="1761"/>
      <c r="T48" s="1761"/>
      <c r="U48" s="1758"/>
      <c r="V48" s="1480"/>
      <c r="W48" s="1480"/>
      <c r="X48" s="1758"/>
      <c r="Y48" s="1758"/>
      <c r="Z48" s="1758"/>
      <c r="AA48" s="1475"/>
      <c r="AB48" s="1475"/>
      <c r="AC48" s="1480" t="s">
        <v>818</v>
      </c>
      <c r="AD48" s="1480" t="s">
        <v>818</v>
      </c>
      <c r="AE48" s="1480" t="s">
        <v>818</v>
      </c>
      <c r="AF48" s="782"/>
      <c r="AG48" s="783"/>
    </row>
    <row r="49" spans="1:33" ht="14.25" customHeight="1">
      <c r="A49" s="1471">
        <v>13</v>
      </c>
      <c r="B49" s="196" t="s">
        <v>166</v>
      </c>
      <c r="C49" s="199"/>
      <c r="D49" s="674"/>
      <c r="E49" s="674"/>
      <c r="F49" s="674"/>
      <c r="G49" s="782"/>
      <c r="H49" s="782"/>
      <c r="I49" s="1480"/>
      <c r="J49" s="1480"/>
      <c r="K49" s="1480"/>
      <c r="L49" s="782"/>
      <c r="M49" s="782"/>
      <c r="N49" s="1480"/>
      <c r="O49" s="1480"/>
      <c r="P49" s="1480"/>
      <c r="Q49" s="1480"/>
      <c r="R49" s="1480"/>
      <c r="S49" s="1761"/>
      <c r="T49" s="1761"/>
      <c r="U49" s="1758"/>
      <c r="V49" s="1480"/>
      <c r="W49" s="1480"/>
      <c r="X49" s="1758"/>
      <c r="Y49" s="1758"/>
      <c r="Z49" s="1758"/>
      <c r="AA49" s="1475"/>
      <c r="AB49" s="1475"/>
      <c r="AC49" s="1480" t="s">
        <v>818</v>
      </c>
      <c r="AD49" s="1480" t="s">
        <v>818</v>
      </c>
      <c r="AE49" s="1480" t="s">
        <v>818</v>
      </c>
      <c r="AF49" s="782"/>
      <c r="AG49" s="783"/>
    </row>
    <row r="50" spans="1:33" ht="14.25" customHeight="1">
      <c r="A50" s="1472"/>
      <c r="B50" s="200" t="s">
        <v>167</v>
      </c>
      <c r="C50" s="105" t="s">
        <v>40</v>
      </c>
      <c r="D50" s="674"/>
      <c r="E50" s="674"/>
      <c r="F50" s="674"/>
      <c r="G50" s="782"/>
      <c r="H50" s="782"/>
      <c r="I50" s="1480"/>
      <c r="J50" s="1480"/>
      <c r="K50" s="1480"/>
      <c r="L50" s="782"/>
      <c r="M50" s="782"/>
      <c r="N50" s="1480"/>
      <c r="O50" s="1480"/>
      <c r="P50" s="1480"/>
      <c r="Q50" s="1480"/>
      <c r="R50" s="1480"/>
      <c r="S50" s="1761"/>
      <c r="T50" s="1761"/>
      <c r="U50" s="1758"/>
      <c r="V50" s="1480"/>
      <c r="W50" s="1480"/>
      <c r="X50" s="1758"/>
      <c r="Y50" s="1758"/>
      <c r="Z50" s="1758"/>
      <c r="AA50" s="1475"/>
      <c r="AB50" s="1475"/>
      <c r="AC50" s="1480" t="s">
        <v>818</v>
      </c>
      <c r="AD50" s="1480" t="s">
        <v>818</v>
      </c>
      <c r="AE50" s="1480" t="s">
        <v>818</v>
      </c>
      <c r="AF50" s="782"/>
      <c r="AG50" s="783"/>
    </row>
    <row r="51" spans="1:33" ht="14.25" customHeight="1">
      <c r="A51" s="1473"/>
      <c r="B51" s="200" t="s">
        <v>168</v>
      </c>
      <c r="C51" s="105" t="s">
        <v>40</v>
      </c>
      <c r="D51" s="674"/>
      <c r="E51" s="674"/>
      <c r="F51" s="674"/>
      <c r="G51" s="782"/>
      <c r="H51" s="782"/>
      <c r="I51" s="1480"/>
      <c r="J51" s="1480"/>
      <c r="K51" s="1480"/>
      <c r="L51" s="782"/>
      <c r="M51" s="782"/>
      <c r="N51" s="1480"/>
      <c r="O51" s="1480"/>
      <c r="P51" s="1480"/>
      <c r="Q51" s="1480"/>
      <c r="R51" s="1480"/>
      <c r="S51" s="1761"/>
      <c r="T51" s="1761"/>
      <c r="U51" s="1758"/>
      <c r="V51" s="1480"/>
      <c r="W51" s="1480"/>
      <c r="X51" s="1758"/>
      <c r="Y51" s="1758"/>
      <c r="Z51" s="1758"/>
      <c r="AA51" s="1475"/>
      <c r="AB51" s="1475"/>
      <c r="AC51" s="1480" t="s">
        <v>818</v>
      </c>
      <c r="AD51" s="1480" t="s">
        <v>818</v>
      </c>
      <c r="AE51" s="1480" t="s">
        <v>818</v>
      </c>
      <c r="AF51" s="782"/>
      <c r="AG51" s="783"/>
    </row>
    <row r="52" spans="1:33" s="73" customFormat="1" ht="14.25" customHeight="1">
      <c r="A52" s="1471">
        <v>14</v>
      </c>
      <c r="B52" s="196" t="s">
        <v>169</v>
      </c>
      <c r="C52" s="197"/>
      <c r="D52" s="675"/>
      <c r="E52" s="675"/>
      <c r="F52" s="675"/>
      <c r="G52" s="847"/>
      <c r="H52" s="847"/>
      <c r="I52" s="1481"/>
      <c r="J52" s="1481"/>
      <c r="K52" s="1481"/>
      <c r="L52" s="847"/>
      <c r="M52" s="847"/>
      <c r="N52" s="1481"/>
      <c r="O52" s="1481"/>
      <c r="P52" s="1481"/>
      <c r="Q52" s="1481"/>
      <c r="R52" s="1481"/>
      <c r="S52" s="1762"/>
      <c r="T52" s="1762"/>
      <c r="U52" s="1848"/>
      <c r="V52" s="1481"/>
      <c r="W52" s="1481"/>
      <c r="X52" s="1848"/>
      <c r="Y52" s="1848"/>
      <c r="Z52" s="1848"/>
      <c r="AA52" s="1476"/>
      <c r="AB52" s="1476"/>
      <c r="AC52" s="1481" t="s">
        <v>818</v>
      </c>
      <c r="AD52" s="1481" t="s">
        <v>818</v>
      </c>
      <c r="AE52" s="1481" t="s">
        <v>818</v>
      </c>
      <c r="AF52" s="847"/>
      <c r="AG52" s="850"/>
    </row>
    <row r="53" spans="1:33" ht="14.25" customHeight="1">
      <c r="A53" s="1473"/>
      <c r="B53" s="200" t="s">
        <v>170</v>
      </c>
      <c r="C53" s="199" t="s">
        <v>99</v>
      </c>
      <c r="D53" s="674"/>
      <c r="E53" s="674"/>
      <c r="F53" s="674"/>
      <c r="G53" s="782"/>
      <c r="H53" s="782"/>
      <c r="I53" s="1480"/>
      <c r="J53" s="1480"/>
      <c r="K53" s="1480"/>
      <c r="L53" s="782"/>
      <c r="M53" s="782"/>
      <c r="N53" s="1480"/>
      <c r="O53" s="1480"/>
      <c r="P53" s="1480"/>
      <c r="Q53" s="1480"/>
      <c r="R53" s="1480"/>
      <c r="S53" s="1761"/>
      <c r="T53" s="1761"/>
      <c r="U53" s="1758"/>
      <c r="V53" s="1480"/>
      <c r="W53" s="1480"/>
      <c r="X53" s="1758"/>
      <c r="Y53" s="1758"/>
      <c r="Z53" s="1758"/>
      <c r="AA53" s="1475"/>
      <c r="AB53" s="1475"/>
      <c r="AC53" s="1480" t="s">
        <v>818</v>
      </c>
      <c r="AD53" s="1480" t="s">
        <v>818</v>
      </c>
      <c r="AE53" s="1480" t="s">
        <v>818</v>
      </c>
      <c r="AF53" s="782"/>
      <c r="AG53" s="783"/>
    </row>
    <row r="54" spans="1:33" s="73" customFormat="1" ht="14.25" customHeight="1">
      <c r="A54" s="1471">
        <v>15</v>
      </c>
      <c r="B54" s="196" t="s">
        <v>171</v>
      </c>
      <c r="C54" s="197"/>
      <c r="D54" s="675"/>
      <c r="E54" s="675"/>
      <c r="F54" s="675"/>
      <c r="G54" s="847"/>
      <c r="H54" s="847"/>
      <c r="I54" s="1481"/>
      <c r="J54" s="1481"/>
      <c r="K54" s="1481"/>
      <c r="L54" s="847"/>
      <c r="M54" s="847"/>
      <c r="N54" s="1481"/>
      <c r="O54" s="1481"/>
      <c r="P54" s="1481"/>
      <c r="Q54" s="1481"/>
      <c r="R54" s="1481"/>
      <c r="S54" s="1762"/>
      <c r="T54" s="1762"/>
      <c r="U54" s="1848"/>
      <c r="V54" s="1481"/>
      <c r="W54" s="1481"/>
      <c r="X54" s="1848"/>
      <c r="Y54" s="1848"/>
      <c r="Z54" s="1848"/>
      <c r="AA54" s="1476"/>
      <c r="AB54" s="1476"/>
      <c r="AC54" s="1481" t="s">
        <v>818</v>
      </c>
      <c r="AD54" s="1481" t="s">
        <v>818</v>
      </c>
      <c r="AE54" s="1481" t="s">
        <v>818</v>
      </c>
      <c r="AF54" s="847"/>
      <c r="AG54" s="850"/>
    </row>
    <row r="55" spans="1:33" ht="14.25" customHeight="1">
      <c r="A55" s="1473"/>
      <c r="B55" s="200" t="s">
        <v>172</v>
      </c>
      <c r="C55" s="105" t="s">
        <v>40</v>
      </c>
      <c r="D55" s="674"/>
      <c r="E55" s="674"/>
      <c r="F55" s="674"/>
      <c r="G55" s="782"/>
      <c r="H55" s="782"/>
      <c r="I55" s="1480"/>
      <c r="J55" s="1480"/>
      <c r="K55" s="1480"/>
      <c r="L55" s="782"/>
      <c r="M55" s="782"/>
      <c r="N55" s="1480"/>
      <c r="O55" s="1480"/>
      <c r="P55" s="1480"/>
      <c r="Q55" s="1480"/>
      <c r="R55" s="1480"/>
      <c r="S55" s="1761"/>
      <c r="T55" s="1761"/>
      <c r="U55" s="1758"/>
      <c r="V55" s="1480"/>
      <c r="W55" s="1480"/>
      <c r="X55" s="1758"/>
      <c r="Y55" s="1758"/>
      <c r="Z55" s="1758"/>
      <c r="AA55" s="1475"/>
      <c r="AB55" s="1475"/>
      <c r="AC55" s="1480" t="s">
        <v>818</v>
      </c>
      <c r="AD55" s="1480" t="s">
        <v>818</v>
      </c>
      <c r="AE55" s="1480" t="s">
        <v>818</v>
      </c>
      <c r="AF55" s="782"/>
      <c r="AG55" s="783"/>
    </row>
    <row r="56" spans="1:33" s="73" customFormat="1" ht="14.25" customHeight="1">
      <c r="A56" s="1471">
        <v>16</v>
      </c>
      <c r="B56" s="196" t="s">
        <v>173</v>
      </c>
      <c r="C56" s="197"/>
      <c r="D56" s="675">
        <f>SUM(D57:D63)</f>
        <v>71575</v>
      </c>
      <c r="E56" s="675">
        <f>SUM(E57:E63)</f>
        <v>80883</v>
      </c>
      <c r="F56" s="675">
        <f>SUM(F57:F63)</f>
        <v>79119.289999999994</v>
      </c>
      <c r="G56" s="847">
        <v>13.004540691582257</v>
      </c>
      <c r="H56" s="847">
        <v>-2.1805694645352007</v>
      </c>
      <c r="I56" s="1481"/>
      <c r="J56" s="1481"/>
      <c r="K56" s="1481"/>
      <c r="L56" s="847"/>
      <c r="M56" s="847"/>
      <c r="N56" s="1481"/>
      <c r="O56" s="1481"/>
      <c r="P56" s="1481"/>
      <c r="Q56" s="1481"/>
      <c r="R56" s="1481"/>
      <c r="S56" s="1762"/>
      <c r="T56" s="1762"/>
      <c r="U56" s="1848">
        <v>32664</v>
      </c>
      <c r="V56" s="1481"/>
      <c r="W56" s="1481"/>
      <c r="X56" s="1848"/>
      <c r="Y56" s="1848"/>
      <c r="Z56" s="1848"/>
      <c r="AA56" s="1476"/>
      <c r="AB56" s="1476"/>
      <c r="AC56" s="1481">
        <v>71575</v>
      </c>
      <c r="AD56" s="1481">
        <v>80883</v>
      </c>
      <c r="AE56" s="1481">
        <v>111783.29</v>
      </c>
      <c r="AF56" s="847">
        <v>13.00454069158225</v>
      </c>
      <c r="AG56" s="850">
        <v>38.203689279576679</v>
      </c>
    </row>
    <row r="57" spans="1:33" ht="14.25" customHeight="1">
      <c r="A57" s="1472"/>
      <c r="B57" s="200" t="s">
        <v>179</v>
      </c>
      <c r="C57" s="199" t="s">
        <v>40</v>
      </c>
      <c r="D57" s="674"/>
      <c r="E57" s="674"/>
      <c r="F57" s="674"/>
      <c r="G57" s="782"/>
      <c r="H57" s="782"/>
      <c r="I57" s="1480"/>
      <c r="J57" s="1480"/>
      <c r="K57" s="1480"/>
      <c r="L57" s="782"/>
      <c r="M57" s="782"/>
      <c r="N57" s="1480"/>
      <c r="O57" s="1480"/>
      <c r="P57" s="1480"/>
      <c r="Q57" s="1480"/>
      <c r="R57" s="1480"/>
      <c r="S57" s="1761"/>
      <c r="T57" s="1761"/>
      <c r="U57" s="1758">
        <v>32664</v>
      </c>
      <c r="V57" s="1480"/>
      <c r="W57" s="1480"/>
      <c r="X57" s="1758"/>
      <c r="Y57" s="1758"/>
      <c r="Z57" s="1758"/>
      <c r="AA57" s="1475"/>
      <c r="AB57" s="1475"/>
      <c r="AC57" s="1480" t="s">
        <v>818</v>
      </c>
      <c r="AD57" s="1480" t="s">
        <v>818</v>
      </c>
      <c r="AE57" s="1480">
        <v>32664</v>
      </c>
      <c r="AF57" s="782" t="s">
        <v>818</v>
      </c>
      <c r="AG57" s="783" t="s">
        <v>818</v>
      </c>
    </row>
    <row r="58" spans="1:33" ht="14.25" customHeight="1">
      <c r="A58" s="1472"/>
      <c r="B58" s="203" t="s">
        <v>174</v>
      </c>
      <c r="C58" s="199" t="s">
        <v>101</v>
      </c>
      <c r="D58" s="674">
        <v>54564</v>
      </c>
      <c r="E58" s="674">
        <v>60492</v>
      </c>
      <c r="F58" s="674">
        <v>60544</v>
      </c>
      <c r="G58" s="782">
        <v>10.86430613591379</v>
      </c>
      <c r="H58" s="782">
        <v>8.5961780070091906E-2</v>
      </c>
      <c r="I58" s="1480"/>
      <c r="J58" s="1480"/>
      <c r="K58" s="1480"/>
      <c r="L58" s="782"/>
      <c r="M58" s="782"/>
      <c r="N58" s="1480"/>
      <c r="O58" s="1480"/>
      <c r="P58" s="1480"/>
      <c r="Q58" s="1480"/>
      <c r="R58" s="1480"/>
      <c r="S58" s="1761"/>
      <c r="T58" s="1761"/>
      <c r="U58" s="1758"/>
      <c r="V58" s="1480"/>
      <c r="W58" s="1480"/>
      <c r="X58" s="1758"/>
      <c r="Y58" s="1758"/>
      <c r="Z58" s="1758"/>
      <c r="AA58" s="1475"/>
      <c r="AB58" s="1475"/>
      <c r="AC58" s="1480">
        <v>54564</v>
      </c>
      <c r="AD58" s="1480">
        <v>60492</v>
      </c>
      <c r="AE58" s="1480">
        <v>60544</v>
      </c>
      <c r="AF58" s="782">
        <v>10.864306135913779</v>
      </c>
      <c r="AG58" s="783">
        <v>8.5961780070093141E-2</v>
      </c>
    </row>
    <row r="59" spans="1:33" ht="14.25" customHeight="1">
      <c r="A59" s="1472"/>
      <c r="B59" s="203" t="s">
        <v>175</v>
      </c>
      <c r="C59" s="199" t="s">
        <v>101</v>
      </c>
      <c r="D59" s="674">
        <v>7130</v>
      </c>
      <c r="E59" s="674">
        <v>9672</v>
      </c>
      <c r="F59" s="674">
        <v>10273</v>
      </c>
      <c r="G59" s="782">
        <v>35.652173913043477</v>
      </c>
      <c r="H59" s="782">
        <v>6.2138130686517776</v>
      </c>
      <c r="I59" s="1480"/>
      <c r="J59" s="1480"/>
      <c r="K59" s="1480"/>
      <c r="L59" s="782"/>
      <c r="M59" s="782"/>
      <c r="N59" s="1480"/>
      <c r="O59" s="1480"/>
      <c r="P59" s="1480"/>
      <c r="Q59" s="1480"/>
      <c r="R59" s="1480"/>
      <c r="S59" s="1761"/>
      <c r="T59" s="1761"/>
      <c r="U59" s="1758"/>
      <c r="V59" s="1480"/>
      <c r="W59" s="1480"/>
      <c r="X59" s="1480"/>
      <c r="Y59" s="1480"/>
      <c r="Z59" s="1480"/>
      <c r="AA59" s="782"/>
      <c r="AB59" s="782"/>
      <c r="AC59" s="1480">
        <v>7130</v>
      </c>
      <c r="AD59" s="1480">
        <v>9672</v>
      </c>
      <c r="AE59" s="1480">
        <v>10273</v>
      </c>
      <c r="AF59" s="782">
        <v>35.65217391304347</v>
      </c>
      <c r="AG59" s="783">
        <v>6.2138130686517883</v>
      </c>
    </row>
    <row r="60" spans="1:33" ht="14.25" customHeight="1">
      <c r="A60" s="1472"/>
      <c r="B60" s="203" t="s">
        <v>176</v>
      </c>
      <c r="C60" s="199" t="s">
        <v>180</v>
      </c>
      <c r="D60" s="674">
        <v>1092</v>
      </c>
      <c r="E60" s="674">
        <v>1525</v>
      </c>
      <c r="F60" s="674">
        <v>1417</v>
      </c>
      <c r="G60" s="782">
        <v>39.65201465201465</v>
      </c>
      <c r="H60" s="782">
        <v>-7.081967213114754</v>
      </c>
      <c r="I60" s="1480"/>
      <c r="J60" s="1480"/>
      <c r="K60" s="1480"/>
      <c r="L60" s="782"/>
      <c r="M60" s="782"/>
      <c r="N60" s="1480"/>
      <c r="O60" s="1480"/>
      <c r="P60" s="1480"/>
      <c r="Q60" s="1480"/>
      <c r="R60" s="1480"/>
      <c r="S60" s="1761"/>
      <c r="T60" s="1761"/>
      <c r="U60" s="1758"/>
      <c r="V60" s="1480"/>
      <c r="W60" s="1480"/>
      <c r="X60" s="1480"/>
      <c r="Y60" s="1480"/>
      <c r="Z60" s="1480"/>
      <c r="AA60" s="782"/>
      <c r="AB60" s="782"/>
      <c r="AC60" s="1480">
        <v>1092</v>
      </c>
      <c r="AD60" s="1480">
        <v>1525</v>
      </c>
      <c r="AE60" s="1480">
        <v>1417</v>
      </c>
      <c r="AF60" s="782">
        <v>39.652014652014657</v>
      </c>
      <c r="AG60" s="783">
        <v>-7.0819672131147655</v>
      </c>
    </row>
    <row r="61" spans="1:33" ht="14.25" customHeight="1">
      <c r="A61" s="1472"/>
      <c r="B61" s="203" t="s">
        <v>177</v>
      </c>
      <c r="C61" s="199" t="s">
        <v>181</v>
      </c>
      <c r="D61" s="674">
        <v>244</v>
      </c>
      <c r="E61" s="674">
        <v>226</v>
      </c>
      <c r="F61" s="674">
        <v>203</v>
      </c>
      <c r="G61" s="782">
        <v>-7.3770491803278686</v>
      </c>
      <c r="H61" s="782">
        <v>-10.176991150442479</v>
      </c>
      <c r="I61" s="1480"/>
      <c r="J61" s="1480"/>
      <c r="K61" s="1480"/>
      <c r="L61" s="782"/>
      <c r="M61" s="782"/>
      <c r="N61" s="1480"/>
      <c r="O61" s="1480"/>
      <c r="P61" s="1480"/>
      <c r="Q61" s="1480"/>
      <c r="R61" s="1480"/>
      <c r="S61" s="1761"/>
      <c r="T61" s="1761"/>
      <c r="U61" s="1758"/>
      <c r="V61" s="1480"/>
      <c r="W61" s="1480"/>
      <c r="X61" s="1480"/>
      <c r="Y61" s="1480"/>
      <c r="Z61" s="1480"/>
      <c r="AA61" s="782"/>
      <c r="AB61" s="782"/>
      <c r="AC61" s="1480">
        <v>244</v>
      </c>
      <c r="AD61" s="1480">
        <v>226</v>
      </c>
      <c r="AE61" s="1480">
        <v>203</v>
      </c>
      <c r="AF61" s="782">
        <v>-7.377049180327873</v>
      </c>
      <c r="AG61" s="783">
        <v>-10.17699115044249</v>
      </c>
    </row>
    <row r="62" spans="1:33" ht="14.25" customHeight="1">
      <c r="A62" s="1472"/>
      <c r="B62" s="203" t="s">
        <v>178</v>
      </c>
      <c r="C62" s="199" t="s">
        <v>181</v>
      </c>
      <c r="D62" s="674">
        <v>2728</v>
      </c>
      <c r="E62" s="674">
        <v>2642</v>
      </c>
      <c r="F62" s="674">
        <v>2711</v>
      </c>
      <c r="G62" s="782">
        <v>-3.1524926686217007</v>
      </c>
      <c r="H62" s="782">
        <v>2.6116578349735047</v>
      </c>
      <c r="I62" s="1480"/>
      <c r="J62" s="1480"/>
      <c r="K62" s="1480"/>
      <c r="L62" s="782"/>
      <c r="M62" s="782"/>
      <c r="N62" s="1480"/>
      <c r="O62" s="1480"/>
      <c r="P62" s="1480"/>
      <c r="Q62" s="1480"/>
      <c r="R62" s="1480"/>
      <c r="S62" s="1761"/>
      <c r="T62" s="1761"/>
      <c r="U62" s="1758"/>
      <c r="V62" s="1480"/>
      <c r="W62" s="1480"/>
      <c r="X62" s="1480"/>
      <c r="Y62" s="1480"/>
      <c r="Z62" s="1480"/>
      <c r="AA62" s="782"/>
      <c r="AB62" s="782"/>
      <c r="AC62" s="1480">
        <v>2728</v>
      </c>
      <c r="AD62" s="1480">
        <v>2642</v>
      </c>
      <c r="AE62" s="1480">
        <v>2711</v>
      </c>
      <c r="AF62" s="782">
        <v>-3.1524926686217043</v>
      </c>
      <c r="AG62" s="783">
        <v>2.6116578349734993</v>
      </c>
    </row>
    <row r="63" spans="1:33" ht="14.25" customHeight="1">
      <c r="A63" s="1473"/>
      <c r="B63" s="200" t="s">
        <v>61</v>
      </c>
      <c r="C63" s="199" t="s">
        <v>104</v>
      </c>
      <c r="D63" s="674">
        <v>5817</v>
      </c>
      <c r="E63" s="674">
        <v>6326</v>
      </c>
      <c r="F63" s="674">
        <v>3971.29</v>
      </c>
      <c r="G63" s="782">
        <v>8.7502148873990038</v>
      </c>
      <c r="H63" s="782">
        <v>-37.2227315839393</v>
      </c>
      <c r="I63" s="1480"/>
      <c r="J63" s="1480"/>
      <c r="K63" s="1480"/>
      <c r="L63" s="782"/>
      <c r="M63" s="782"/>
      <c r="N63" s="1480"/>
      <c r="O63" s="1480"/>
      <c r="P63" s="1480"/>
      <c r="Q63" s="1480"/>
      <c r="R63" s="1480"/>
      <c r="S63" s="1761">
        <v>0</v>
      </c>
      <c r="T63" s="1761">
        <v>0</v>
      </c>
      <c r="U63" s="1758"/>
      <c r="V63" s="1480"/>
      <c r="W63" s="1480"/>
      <c r="X63" s="1480"/>
      <c r="Y63" s="1480"/>
      <c r="Z63" s="1480"/>
      <c r="AA63" s="782"/>
      <c r="AB63" s="782"/>
      <c r="AC63" s="1480">
        <v>5817</v>
      </c>
      <c r="AD63" s="1480">
        <v>6326</v>
      </c>
      <c r="AE63" s="1480">
        <v>3971.29</v>
      </c>
      <c r="AF63" s="782">
        <v>8.7502148873989967</v>
      </c>
      <c r="AG63" s="783">
        <v>-37.222731583939293</v>
      </c>
    </row>
    <row r="64" spans="1:33" s="73" customFormat="1" ht="14.25" customHeight="1">
      <c r="A64" s="1471">
        <v>17</v>
      </c>
      <c r="B64" s="196" t="s">
        <v>182</v>
      </c>
      <c r="C64" s="197"/>
      <c r="D64" s="675">
        <f>D65</f>
        <v>2114</v>
      </c>
      <c r="E64" s="675">
        <f>E65</f>
        <v>1513</v>
      </c>
      <c r="F64" s="675">
        <f>F65</f>
        <v>1935</v>
      </c>
      <c r="G64" s="847"/>
      <c r="H64" s="847"/>
      <c r="I64" s="1481"/>
      <c r="J64" s="1481"/>
      <c r="K64" s="1481"/>
      <c r="L64" s="847"/>
      <c r="M64" s="847"/>
      <c r="N64" s="1481"/>
      <c r="O64" s="1481"/>
      <c r="P64" s="1481"/>
      <c r="Q64" s="1481"/>
      <c r="R64" s="1481"/>
      <c r="S64" s="1762"/>
      <c r="T64" s="1762"/>
      <c r="U64" s="1848"/>
      <c r="V64" s="1481"/>
      <c r="W64" s="1481"/>
      <c r="X64" s="1481"/>
      <c r="Y64" s="1481"/>
      <c r="Z64" s="1481"/>
      <c r="AA64" s="847"/>
      <c r="AB64" s="847"/>
      <c r="AC64" s="1481">
        <v>2114</v>
      </c>
      <c r="AD64" s="1481">
        <v>1513</v>
      </c>
      <c r="AE64" s="1481">
        <v>1935</v>
      </c>
      <c r="AF64" s="847"/>
      <c r="AG64" s="850"/>
    </row>
    <row r="65" spans="1:33" ht="14.25" customHeight="1">
      <c r="A65" s="1473"/>
      <c r="B65" s="204" t="s">
        <v>117</v>
      </c>
      <c r="C65" s="199" t="s">
        <v>183</v>
      </c>
      <c r="D65" s="1037">
        <v>2114</v>
      </c>
      <c r="E65" s="1037">
        <v>1513</v>
      </c>
      <c r="F65" s="1037">
        <v>1935</v>
      </c>
      <c r="G65" s="782">
        <v>-28.429517502365186</v>
      </c>
      <c r="H65" s="782">
        <v>27.891606080634503</v>
      </c>
      <c r="I65" s="1480"/>
      <c r="J65" s="1480"/>
      <c r="K65" s="1480"/>
      <c r="L65" s="782"/>
      <c r="M65" s="782"/>
      <c r="N65" s="1480"/>
      <c r="O65" s="1480"/>
      <c r="P65" s="1480"/>
      <c r="Q65" s="1480"/>
      <c r="R65" s="1480"/>
      <c r="S65" s="1761"/>
      <c r="T65" s="1761"/>
      <c r="U65" s="1758"/>
      <c r="V65" s="1480"/>
      <c r="W65" s="1480"/>
      <c r="X65" s="1480"/>
      <c r="Y65" s="1480"/>
      <c r="Z65" s="1480"/>
      <c r="AA65" s="782"/>
      <c r="AB65" s="782"/>
      <c r="AC65" s="1480">
        <v>2114</v>
      </c>
      <c r="AD65" s="1480">
        <v>1513</v>
      </c>
      <c r="AE65" s="1480">
        <v>1935</v>
      </c>
      <c r="AF65" s="782">
        <v>-28.429517502365186</v>
      </c>
      <c r="AG65" s="783">
        <v>27.891606080634503</v>
      </c>
    </row>
    <row r="66" spans="1:33" s="73" customFormat="1" ht="14.25" customHeight="1">
      <c r="A66" s="1471">
        <v>18</v>
      </c>
      <c r="B66" s="196" t="s">
        <v>184</v>
      </c>
      <c r="C66" s="197"/>
      <c r="D66" s="675" t="str">
        <f>IF(SUM(D67:D70)=0,"",SUM(D67:D70))</f>
        <v/>
      </c>
      <c r="E66" s="675" t="str">
        <f>IF(SUM(E67:E70)=0,"",SUM(E67:E70))</f>
        <v/>
      </c>
      <c r="F66" s="675" t="str">
        <f>IF(SUM(F67:F70)=0,"",SUM(F67:F70))</f>
        <v/>
      </c>
      <c r="G66" s="847"/>
      <c r="H66" s="847"/>
      <c r="I66" s="1481" t="s">
        <v>818</v>
      </c>
      <c r="J66" s="1481" t="s">
        <v>818</v>
      </c>
      <c r="K66" s="1481" t="s">
        <v>818</v>
      </c>
      <c r="L66" s="847"/>
      <c r="M66" s="847"/>
      <c r="N66" s="1481">
        <v>3.3000000000000002E-2</v>
      </c>
      <c r="O66" s="1481">
        <v>0.83</v>
      </c>
      <c r="P66" s="1481">
        <v>2.2999999999999998</v>
      </c>
      <c r="Q66" s="1481"/>
      <c r="R66" s="1481"/>
      <c r="S66" s="1481">
        <v>139812</v>
      </c>
      <c r="T66" s="1481">
        <v>106322</v>
      </c>
      <c r="U66" s="1481">
        <v>179771.91999999998</v>
      </c>
      <c r="V66" s="1481"/>
      <c r="W66" s="1481"/>
      <c r="X66" s="1481" t="s">
        <v>818</v>
      </c>
      <c r="Y66" s="1481" t="s">
        <v>818</v>
      </c>
      <c r="Z66" s="1481" t="s">
        <v>818</v>
      </c>
      <c r="AA66" s="847"/>
      <c r="AB66" s="847"/>
      <c r="AC66" s="1481">
        <v>139812.033</v>
      </c>
      <c r="AD66" s="1481">
        <v>106322.83</v>
      </c>
      <c r="AE66" s="1481">
        <v>179774.21999999997</v>
      </c>
      <c r="AF66" s="847"/>
      <c r="AG66" s="850"/>
    </row>
    <row r="67" spans="1:33" ht="14.25" customHeight="1">
      <c r="A67" s="1472"/>
      <c r="B67" s="200" t="s">
        <v>62</v>
      </c>
      <c r="C67" s="199" t="s">
        <v>102</v>
      </c>
      <c r="D67" s="674"/>
      <c r="E67" s="674"/>
      <c r="F67" s="674"/>
      <c r="G67" s="782"/>
      <c r="H67" s="782"/>
      <c r="I67" s="1480"/>
      <c r="J67" s="1480"/>
      <c r="K67" s="1480"/>
      <c r="L67" s="782"/>
      <c r="M67" s="782"/>
      <c r="N67" s="1759">
        <v>3.3000000000000002E-2</v>
      </c>
      <c r="O67" s="1759">
        <v>0.83</v>
      </c>
      <c r="P67" s="1760">
        <v>2.2999999999999998</v>
      </c>
      <c r="Q67" s="1480">
        <v>2415.151515151515</v>
      </c>
      <c r="R67" s="1480">
        <v>177.10843373493975</v>
      </c>
      <c r="S67" s="1761"/>
      <c r="T67" s="1761"/>
      <c r="U67" s="1758"/>
      <c r="V67" s="1480"/>
      <c r="W67" s="1480"/>
      <c r="X67" s="1480"/>
      <c r="Y67" s="1480"/>
      <c r="Z67" s="1480"/>
      <c r="AA67" s="782"/>
      <c r="AB67" s="782"/>
      <c r="AC67" s="1480">
        <v>3.3000000000000002E-2</v>
      </c>
      <c r="AD67" s="1480">
        <v>0.83</v>
      </c>
      <c r="AE67" s="1480">
        <v>2.2999999999999998</v>
      </c>
      <c r="AF67" s="782">
        <v>2415.151515151515</v>
      </c>
      <c r="AG67" s="783">
        <v>177.10843373493975</v>
      </c>
    </row>
    <row r="68" spans="1:33" ht="14.25" customHeight="1">
      <c r="A68" s="1472"/>
      <c r="B68" s="200" t="s">
        <v>185</v>
      </c>
      <c r="C68" s="199" t="s">
        <v>40</v>
      </c>
      <c r="D68" s="674"/>
      <c r="E68" s="674"/>
      <c r="F68" s="674"/>
      <c r="G68" s="782"/>
      <c r="H68" s="782"/>
      <c r="I68" s="1480"/>
      <c r="J68" s="1480"/>
      <c r="K68" s="1480"/>
      <c r="L68" s="782"/>
      <c r="M68" s="782"/>
      <c r="N68" s="1480"/>
      <c r="O68" s="1480"/>
      <c r="P68" s="1480"/>
      <c r="Q68" s="1480"/>
      <c r="R68" s="1480"/>
      <c r="S68" s="1761">
        <v>139812</v>
      </c>
      <c r="T68" s="1761">
        <v>106322</v>
      </c>
      <c r="U68" s="1758">
        <v>179771.91999999998</v>
      </c>
      <c r="V68" s="1480">
        <v>-23.953594827339568</v>
      </c>
      <c r="W68" s="1480">
        <v>69.082522902127494</v>
      </c>
      <c r="X68" s="1480"/>
      <c r="Y68" s="1480"/>
      <c r="Z68" s="1480"/>
      <c r="AA68" s="782"/>
      <c r="AB68" s="782"/>
      <c r="AC68" s="1480">
        <v>139812</v>
      </c>
      <c r="AD68" s="1480">
        <v>106322</v>
      </c>
      <c r="AE68" s="1480">
        <v>179771.91999999998</v>
      </c>
      <c r="AF68" s="782">
        <v>-23.953594827339572</v>
      </c>
      <c r="AG68" s="783">
        <v>69.082522902127494</v>
      </c>
    </row>
    <row r="69" spans="1:33" ht="14.25" customHeight="1">
      <c r="A69" s="1472"/>
      <c r="B69" s="200" t="s">
        <v>186</v>
      </c>
      <c r="C69" s="199" t="s">
        <v>40</v>
      </c>
      <c r="D69" s="674"/>
      <c r="E69" s="674"/>
      <c r="F69" s="674"/>
      <c r="G69" s="782"/>
      <c r="H69" s="782"/>
      <c r="I69" s="1480"/>
      <c r="J69" s="1480"/>
      <c r="K69" s="1480"/>
      <c r="L69" s="782"/>
      <c r="M69" s="782"/>
      <c r="N69" s="1480"/>
      <c r="O69" s="1480"/>
      <c r="P69" s="1480"/>
      <c r="Q69" s="1480"/>
      <c r="R69" s="1480"/>
      <c r="S69" s="1761"/>
      <c r="T69" s="1761"/>
      <c r="U69" s="1758"/>
      <c r="V69" s="1480"/>
      <c r="W69" s="1480"/>
      <c r="X69" s="1480"/>
      <c r="Y69" s="1480"/>
      <c r="Z69" s="1480"/>
      <c r="AA69" s="782"/>
      <c r="AB69" s="782"/>
      <c r="AC69" s="1480" t="s">
        <v>818</v>
      </c>
      <c r="AD69" s="1480" t="s">
        <v>818</v>
      </c>
      <c r="AE69" s="1480" t="s">
        <v>818</v>
      </c>
      <c r="AF69" s="782"/>
      <c r="AG69" s="783"/>
    </row>
    <row r="70" spans="1:33" ht="14.25" customHeight="1">
      <c r="A70" s="1473"/>
      <c r="B70" s="200" t="s">
        <v>187</v>
      </c>
      <c r="C70" s="199" t="s">
        <v>40</v>
      </c>
      <c r="D70" s="674"/>
      <c r="E70" s="674"/>
      <c r="F70" s="674"/>
      <c r="G70" s="782"/>
      <c r="H70" s="782"/>
      <c r="I70" s="1481"/>
      <c r="J70" s="1481"/>
      <c r="K70" s="1481"/>
      <c r="L70" s="847"/>
      <c r="M70" s="847"/>
      <c r="N70" s="1480"/>
      <c r="O70" s="1480"/>
      <c r="P70" s="1480"/>
      <c r="Q70" s="1480"/>
      <c r="R70" s="1480"/>
      <c r="S70" s="1761"/>
      <c r="T70" s="1761"/>
      <c r="U70" s="1758"/>
      <c r="V70" s="1480"/>
      <c r="W70" s="1480"/>
      <c r="X70" s="1480"/>
      <c r="Y70" s="1480"/>
      <c r="Z70" s="1480"/>
      <c r="AA70" s="782"/>
      <c r="AB70" s="782"/>
      <c r="AC70" s="1480" t="s">
        <v>818</v>
      </c>
      <c r="AD70" s="1480" t="s">
        <v>818</v>
      </c>
      <c r="AE70" s="1480" t="s">
        <v>818</v>
      </c>
      <c r="AF70" s="782"/>
      <c r="AG70" s="783"/>
    </row>
    <row r="71" spans="1:33" s="73" customFormat="1" ht="14.25" customHeight="1">
      <c r="A71" s="1471">
        <v>19</v>
      </c>
      <c r="B71" s="205" t="s">
        <v>188</v>
      </c>
      <c r="C71" s="197"/>
      <c r="D71" s="675">
        <f>IF(SUM(D72:D74)=0,"",SUM(D72:D74))</f>
        <v>365798</v>
      </c>
      <c r="E71" s="675">
        <f>IF(SUM(E72:E74)=0,"",SUM(E72:E74))</f>
        <v>370266.10700000002</v>
      </c>
      <c r="F71" s="675">
        <f>IF(SUM(F72:F74)=0,"",SUM(F72:F74))</f>
        <v>445390.12200000003</v>
      </c>
      <c r="G71" s="847">
        <v>1.2214684060601804</v>
      </c>
      <c r="H71" s="847">
        <v>20.289195683795064</v>
      </c>
      <c r="I71" s="1481">
        <v>23935</v>
      </c>
      <c r="J71" s="1481">
        <v>39079</v>
      </c>
      <c r="K71" s="1481">
        <v>37952</v>
      </c>
      <c r="L71" s="847">
        <v>63.271359933152283</v>
      </c>
      <c r="M71" s="847">
        <v>-2.8839018398628418</v>
      </c>
      <c r="N71" s="1481" t="s">
        <v>818</v>
      </c>
      <c r="O71" s="1481" t="s">
        <v>818</v>
      </c>
      <c r="P71" s="1481" t="s">
        <v>818</v>
      </c>
      <c r="Q71" s="1481"/>
      <c r="R71" s="1481"/>
      <c r="S71" s="1481" t="s">
        <v>818</v>
      </c>
      <c r="T71" s="1481" t="s">
        <v>818</v>
      </c>
      <c r="U71" s="1481" t="s">
        <v>818</v>
      </c>
      <c r="V71" s="1481"/>
      <c r="W71" s="1481"/>
      <c r="X71" s="1481" t="s">
        <v>818</v>
      </c>
      <c r="Y71" s="1481" t="s">
        <v>818</v>
      </c>
      <c r="Z71" s="1481" t="s">
        <v>818</v>
      </c>
      <c r="AA71" s="847"/>
      <c r="AB71" s="847"/>
      <c r="AC71" s="1481">
        <v>389733</v>
      </c>
      <c r="AD71" s="1481">
        <v>409345.10700000002</v>
      </c>
      <c r="AE71" s="1481">
        <v>483342.12200000003</v>
      </c>
      <c r="AF71" s="847">
        <v>5.032190499649758</v>
      </c>
      <c r="AG71" s="850">
        <v>18.076926714064783</v>
      </c>
    </row>
    <row r="72" spans="1:33" ht="14.25" customHeight="1">
      <c r="A72" s="1472"/>
      <c r="B72" s="200" t="s">
        <v>189</v>
      </c>
      <c r="C72" s="199" t="s">
        <v>104</v>
      </c>
      <c r="D72" s="1037">
        <v>331934</v>
      </c>
      <c r="E72" s="1037">
        <v>351788.32900000003</v>
      </c>
      <c r="F72" s="1758">
        <f>386881.275+40905</f>
        <v>427786.27500000002</v>
      </c>
      <c r="G72" s="782">
        <v>5.9814086535275166</v>
      </c>
      <c r="H72" s="782">
        <v>21.603316464771062</v>
      </c>
      <c r="I72" s="1480">
        <v>23935</v>
      </c>
      <c r="J72" s="1480">
        <v>39079</v>
      </c>
      <c r="K72" s="1758">
        <v>37952</v>
      </c>
      <c r="L72" s="782">
        <v>63.271359933152283</v>
      </c>
      <c r="M72" s="782">
        <v>-2.8839018398628418</v>
      </c>
      <c r="N72" s="1480"/>
      <c r="O72" s="1480"/>
      <c r="P72" s="1480"/>
      <c r="Q72" s="1480"/>
      <c r="R72" s="1480"/>
      <c r="S72" s="1761"/>
      <c r="T72" s="1761"/>
      <c r="U72" s="1758"/>
      <c r="V72" s="1480"/>
      <c r="W72" s="1480"/>
      <c r="X72" s="1480"/>
      <c r="Y72" s="1480"/>
      <c r="Z72" s="1480"/>
      <c r="AA72" s="782"/>
      <c r="AB72" s="782"/>
      <c r="AC72" s="1480">
        <v>355869</v>
      </c>
      <c r="AD72" s="1480">
        <v>390867.32900000003</v>
      </c>
      <c r="AE72" s="1480">
        <v>465738.27500000002</v>
      </c>
      <c r="AF72" s="782">
        <v>9.8346102076887831</v>
      </c>
      <c r="AG72" s="783">
        <v>19.155079088229442</v>
      </c>
    </row>
    <row r="73" spans="1:33" ht="14.25" customHeight="1">
      <c r="A73" s="1472"/>
      <c r="B73" s="200" t="s">
        <v>190</v>
      </c>
      <c r="C73" s="199" t="s">
        <v>104</v>
      </c>
      <c r="D73" s="1037">
        <v>33864</v>
      </c>
      <c r="E73" s="1037">
        <v>18477.777999999998</v>
      </c>
      <c r="F73" s="1758">
        <f>17603.847</f>
        <v>17603.847000000002</v>
      </c>
      <c r="G73" s="782">
        <v>-45.435335459485003</v>
      </c>
      <c r="H73" s="782">
        <v>-4.7296325348209987</v>
      </c>
      <c r="I73" s="1480"/>
      <c r="J73" s="1480"/>
      <c r="K73" s="1480"/>
      <c r="L73" s="782"/>
      <c r="M73" s="782"/>
      <c r="N73" s="1480"/>
      <c r="O73" s="1480"/>
      <c r="P73" s="1480"/>
      <c r="Q73" s="1480"/>
      <c r="R73" s="1480"/>
      <c r="S73" s="1761"/>
      <c r="T73" s="1761"/>
      <c r="U73" s="1758"/>
      <c r="V73" s="1480"/>
      <c r="W73" s="1480"/>
      <c r="X73" s="1480"/>
      <c r="Y73" s="1480"/>
      <c r="Z73" s="1480"/>
      <c r="AA73" s="782"/>
      <c r="AB73" s="782"/>
      <c r="AC73" s="1480">
        <v>33864</v>
      </c>
      <c r="AD73" s="1480">
        <v>18477.777999999998</v>
      </c>
      <c r="AE73" s="1480">
        <v>17603.847000000002</v>
      </c>
      <c r="AF73" s="782">
        <v>-45.435335459485003</v>
      </c>
      <c r="AG73" s="783">
        <v>-4.7296325348210075</v>
      </c>
    </row>
    <row r="74" spans="1:33" ht="14.25" customHeight="1">
      <c r="A74" s="1473"/>
      <c r="B74" s="200" t="s">
        <v>191</v>
      </c>
      <c r="C74" s="199" t="s">
        <v>41</v>
      </c>
      <c r="D74" s="674"/>
      <c r="E74" s="674"/>
      <c r="F74" s="1758"/>
      <c r="G74" s="782"/>
      <c r="H74" s="782"/>
      <c r="I74" s="1480"/>
      <c r="J74" s="1480"/>
      <c r="K74" s="1480"/>
      <c r="L74" s="782"/>
      <c r="M74" s="782"/>
      <c r="N74" s="1480"/>
      <c r="O74" s="1480"/>
      <c r="P74" s="1480"/>
      <c r="Q74" s="1480"/>
      <c r="R74" s="1480"/>
      <c r="S74" s="1761"/>
      <c r="T74" s="1761"/>
      <c r="U74" s="1758"/>
      <c r="V74" s="1480"/>
      <c r="W74" s="1480"/>
      <c r="X74" s="1480"/>
      <c r="Y74" s="1480"/>
      <c r="Z74" s="1480"/>
      <c r="AA74" s="782"/>
      <c r="AB74" s="782"/>
      <c r="AC74" s="1480" t="s">
        <v>818</v>
      </c>
      <c r="AD74" s="1480" t="s">
        <v>818</v>
      </c>
      <c r="AE74" s="1480" t="s">
        <v>818</v>
      </c>
      <c r="AF74" s="782"/>
      <c r="AG74" s="783"/>
    </row>
    <row r="75" spans="1:33" s="73" customFormat="1" ht="14.25" customHeight="1">
      <c r="A75" s="1471">
        <v>20</v>
      </c>
      <c r="B75" s="205" t="s">
        <v>192</v>
      </c>
      <c r="C75" s="197"/>
      <c r="D75" s="675">
        <f>IF(SUM(D76:D77)=0,"",SUM(D76:D77))</f>
        <v>50155</v>
      </c>
      <c r="E75" s="675">
        <f>IF(SUM(E76:E77)=0,"",SUM(E76:E77))</f>
        <v>59502</v>
      </c>
      <c r="F75" s="675">
        <f>IF(SUM(F76:F77)=0,"",SUM(F76:F77))</f>
        <v>72827.995999999999</v>
      </c>
      <c r="G75" s="847"/>
      <c r="H75" s="847"/>
      <c r="I75" s="1481" t="s">
        <v>818</v>
      </c>
      <c r="J75" s="1481" t="s">
        <v>818</v>
      </c>
      <c r="K75" s="1481" t="s">
        <v>818</v>
      </c>
      <c r="L75" s="847"/>
      <c r="M75" s="847"/>
      <c r="N75" s="1481" t="s">
        <v>818</v>
      </c>
      <c r="O75" s="1481" t="s">
        <v>818</v>
      </c>
      <c r="P75" s="1481" t="s">
        <v>818</v>
      </c>
      <c r="Q75" s="1481"/>
      <c r="R75" s="1481"/>
      <c r="S75" s="1481" t="s">
        <v>818</v>
      </c>
      <c r="T75" s="1481" t="s">
        <v>818</v>
      </c>
      <c r="U75" s="1481" t="s">
        <v>818</v>
      </c>
      <c r="V75" s="1481"/>
      <c r="W75" s="1481"/>
      <c r="X75" s="1481" t="s">
        <v>818</v>
      </c>
      <c r="Y75" s="1481" t="s">
        <v>818</v>
      </c>
      <c r="Z75" s="1481" t="s">
        <v>818</v>
      </c>
      <c r="AA75" s="847"/>
      <c r="AB75" s="847"/>
      <c r="AC75" s="1481">
        <v>50155</v>
      </c>
      <c r="AD75" s="1481">
        <v>59502</v>
      </c>
      <c r="AE75" s="1481">
        <v>72827.995999999999</v>
      </c>
      <c r="AF75" s="847"/>
      <c r="AG75" s="850"/>
    </row>
    <row r="76" spans="1:33" ht="14.25" customHeight="1">
      <c r="A76" s="1472"/>
      <c r="B76" s="200" t="s">
        <v>118</v>
      </c>
      <c r="C76" s="199" t="s">
        <v>104</v>
      </c>
      <c r="D76" s="1037">
        <v>50155</v>
      </c>
      <c r="E76" s="1037">
        <v>59502</v>
      </c>
      <c r="F76" s="1758">
        <f>29749.559+33426.851+8305.586</f>
        <v>71481.995999999999</v>
      </c>
      <c r="G76" s="782">
        <v>18.63622769414814</v>
      </c>
      <c r="H76" s="782">
        <v>20.133770293435514</v>
      </c>
      <c r="I76" s="1480"/>
      <c r="J76" s="1480"/>
      <c r="K76" s="1480"/>
      <c r="L76" s="782"/>
      <c r="M76" s="782"/>
      <c r="N76" s="1480"/>
      <c r="O76" s="1480"/>
      <c r="P76" s="1480"/>
      <c r="Q76" s="1480"/>
      <c r="R76" s="1480"/>
      <c r="S76" s="1761"/>
      <c r="T76" s="1761"/>
      <c r="U76" s="1758"/>
      <c r="V76" s="1480"/>
      <c r="W76" s="1480"/>
      <c r="X76" s="1480"/>
      <c r="Y76" s="1480"/>
      <c r="Z76" s="1480"/>
      <c r="AA76" s="782"/>
      <c r="AB76" s="782"/>
      <c r="AC76" s="1480">
        <v>50155</v>
      </c>
      <c r="AD76" s="1480">
        <v>59502</v>
      </c>
      <c r="AE76" s="1480">
        <v>71481.995999999999</v>
      </c>
      <c r="AF76" s="782">
        <v>18.636227694148147</v>
      </c>
      <c r="AG76" s="783">
        <v>20.133770293435504</v>
      </c>
    </row>
    <row r="77" spans="1:33" ht="14.25" customHeight="1">
      <c r="A77" s="1473"/>
      <c r="B77" s="200" t="s">
        <v>193</v>
      </c>
      <c r="C77" s="199" t="s">
        <v>101</v>
      </c>
      <c r="D77" s="1480"/>
      <c r="E77" s="1037"/>
      <c r="F77" s="1758">
        <v>1346</v>
      </c>
      <c r="G77" s="782"/>
      <c r="H77" s="782"/>
      <c r="I77" s="1480"/>
      <c r="J77" s="1480"/>
      <c r="K77" s="1480"/>
      <c r="L77" s="782"/>
      <c r="M77" s="782"/>
      <c r="N77" s="1480"/>
      <c r="O77" s="1480"/>
      <c r="P77" s="1480"/>
      <c r="Q77" s="1480"/>
      <c r="R77" s="1480"/>
      <c r="S77" s="1761"/>
      <c r="T77" s="1761"/>
      <c r="U77" s="1758"/>
      <c r="V77" s="1480"/>
      <c r="W77" s="1480"/>
      <c r="X77" s="1480"/>
      <c r="Y77" s="1480"/>
      <c r="Z77" s="1480"/>
      <c r="AA77" s="782"/>
      <c r="AB77" s="782"/>
      <c r="AC77" s="1480" t="s">
        <v>818</v>
      </c>
      <c r="AD77" s="1480" t="s">
        <v>818</v>
      </c>
      <c r="AE77" s="1480">
        <v>1346</v>
      </c>
      <c r="AF77" s="782"/>
      <c r="AG77" s="783"/>
    </row>
    <row r="78" spans="1:33" s="73" customFormat="1" ht="14.25" customHeight="1">
      <c r="A78" s="1471">
        <v>21</v>
      </c>
      <c r="B78" s="205" t="s">
        <v>194</v>
      </c>
      <c r="C78" s="197"/>
      <c r="D78" s="675"/>
      <c r="E78" s="675"/>
      <c r="F78" s="675"/>
      <c r="G78" s="847"/>
      <c r="H78" s="847"/>
      <c r="I78" s="1481"/>
      <c r="J78" s="1481"/>
      <c r="K78" s="1481"/>
      <c r="L78" s="847"/>
      <c r="M78" s="847"/>
      <c r="N78" s="1481"/>
      <c r="O78" s="1481"/>
      <c r="P78" s="1481"/>
      <c r="Q78" s="1481"/>
      <c r="R78" s="1481"/>
      <c r="S78" s="1762"/>
      <c r="T78" s="1762"/>
      <c r="U78" s="1848"/>
      <c r="V78" s="1481"/>
      <c r="W78" s="1481"/>
      <c r="X78" s="1481"/>
      <c r="Y78" s="1481"/>
      <c r="Z78" s="1481"/>
      <c r="AA78" s="847"/>
      <c r="AB78" s="847"/>
      <c r="AC78" s="1481" t="s">
        <v>818</v>
      </c>
      <c r="AD78" s="1481" t="s">
        <v>818</v>
      </c>
      <c r="AE78" s="1481" t="s">
        <v>818</v>
      </c>
      <c r="AF78" s="847"/>
      <c r="AG78" s="850"/>
    </row>
    <row r="79" spans="1:33" ht="14.25" customHeight="1">
      <c r="A79" s="1473"/>
      <c r="B79" s="200" t="s">
        <v>195</v>
      </c>
      <c r="C79" s="199" t="s">
        <v>40</v>
      </c>
      <c r="D79" s="674"/>
      <c r="E79" s="674"/>
      <c r="F79" s="674"/>
      <c r="G79" s="782"/>
      <c r="H79" s="782"/>
      <c r="I79" s="1480"/>
      <c r="J79" s="1480"/>
      <c r="K79" s="1480"/>
      <c r="L79" s="782"/>
      <c r="M79" s="782"/>
      <c r="N79" s="1480"/>
      <c r="O79" s="1480"/>
      <c r="P79" s="1480"/>
      <c r="Q79" s="1480"/>
      <c r="R79" s="1480"/>
      <c r="S79" s="1761"/>
      <c r="T79" s="1761"/>
      <c r="U79" s="1758"/>
      <c r="V79" s="1480"/>
      <c r="W79" s="1480"/>
      <c r="X79" s="1480"/>
      <c r="Y79" s="1480"/>
      <c r="Z79" s="1480"/>
      <c r="AA79" s="782"/>
      <c r="AB79" s="782"/>
      <c r="AC79" s="1480" t="s">
        <v>818</v>
      </c>
      <c r="AD79" s="1480" t="s">
        <v>818</v>
      </c>
      <c r="AE79" s="1480" t="s">
        <v>818</v>
      </c>
      <c r="AF79" s="782"/>
      <c r="AG79" s="783"/>
    </row>
    <row r="80" spans="1:33" s="73" customFormat="1" ht="14.25" customHeight="1">
      <c r="A80" s="1471">
        <v>22</v>
      </c>
      <c r="B80" s="196" t="s">
        <v>197</v>
      </c>
      <c r="C80" s="197"/>
      <c r="D80" s="1849"/>
      <c r="E80" s="675"/>
      <c r="F80" s="675"/>
      <c r="G80" s="847"/>
      <c r="H80" s="847"/>
      <c r="I80" s="1481"/>
      <c r="J80" s="1481"/>
      <c r="K80" s="1481"/>
      <c r="L80" s="847"/>
      <c r="M80" s="847"/>
      <c r="N80" s="1481"/>
      <c r="O80" s="1481"/>
      <c r="P80" s="1481"/>
      <c r="Q80" s="1481"/>
      <c r="R80" s="1481"/>
      <c r="S80" s="1762"/>
      <c r="T80" s="1762"/>
      <c r="U80" s="1848"/>
      <c r="V80" s="1481"/>
      <c r="W80" s="1481"/>
      <c r="X80" s="1481"/>
      <c r="Y80" s="1481"/>
      <c r="Z80" s="1481"/>
      <c r="AA80" s="847"/>
      <c r="AB80" s="847"/>
      <c r="AC80" s="1481" t="s">
        <v>818</v>
      </c>
      <c r="AD80" s="1481" t="s">
        <v>818</v>
      </c>
      <c r="AE80" s="1481" t="s">
        <v>818</v>
      </c>
      <c r="AF80" s="847"/>
      <c r="AG80" s="850"/>
    </row>
    <row r="81" spans="1:33" ht="16.5">
      <c r="A81" s="1473"/>
      <c r="B81" s="200" t="s">
        <v>196</v>
      </c>
      <c r="C81" s="199" t="s">
        <v>104</v>
      </c>
      <c r="D81" s="674"/>
      <c r="E81" s="674"/>
      <c r="F81" s="674"/>
      <c r="G81" s="782"/>
      <c r="H81" s="782"/>
      <c r="I81" s="1480"/>
      <c r="J81" s="1480"/>
      <c r="K81" s="1480"/>
      <c r="L81" s="782"/>
      <c r="M81" s="782"/>
      <c r="N81" s="1480"/>
      <c r="O81" s="1480"/>
      <c r="P81" s="1480"/>
      <c r="Q81" s="1480"/>
      <c r="R81" s="1480"/>
      <c r="S81" s="1761"/>
      <c r="T81" s="1761"/>
      <c r="U81" s="1758"/>
      <c r="V81" s="1480"/>
      <c r="W81" s="1480"/>
      <c r="X81" s="1480"/>
      <c r="Y81" s="1480"/>
      <c r="Z81" s="1480"/>
      <c r="AA81" s="782"/>
      <c r="AB81" s="782"/>
      <c r="AC81" s="1480" t="s">
        <v>818</v>
      </c>
      <c r="AD81" s="1480" t="s">
        <v>818</v>
      </c>
      <c r="AE81" s="1480" t="s">
        <v>818</v>
      </c>
      <c r="AF81" s="782"/>
      <c r="AG81" s="783"/>
    </row>
    <row r="82" spans="1:33" s="73" customFormat="1" ht="16.5">
      <c r="A82" s="1471">
        <v>23</v>
      </c>
      <c r="B82" s="196" t="s">
        <v>198</v>
      </c>
      <c r="C82" s="197"/>
      <c r="D82" s="675"/>
      <c r="E82" s="675"/>
      <c r="F82" s="675"/>
      <c r="G82" s="847"/>
      <c r="H82" s="847"/>
      <c r="I82" s="1481"/>
      <c r="J82" s="1481"/>
      <c r="K82" s="1481"/>
      <c r="L82" s="847"/>
      <c r="M82" s="847"/>
      <c r="N82" s="1481"/>
      <c r="O82" s="1481"/>
      <c r="P82" s="1481"/>
      <c r="Q82" s="1481"/>
      <c r="R82" s="1481"/>
      <c r="S82" s="1762"/>
      <c r="T82" s="1762"/>
      <c r="U82" s="1848"/>
      <c r="V82" s="1481"/>
      <c r="W82" s="1481"/>
      <c r="X82" s="1481"/>
      <c r="Y82" s="1481"/>
      <c r="Z82" s="1481"/>
      <c r="AA82" s="847"/>
      <c r="AB82" s="847"/>
      <c r="AC82" s="1481" t="s">
        <v>818</v>
      </c>
      <c r="AD82" s="1481" t="s">
        <v>818</v>
      </c>
      <c r="AE82" s="1481" t="s">
        <v>818</v>
      </c>
      <c r="AF82" s="847"/>
      <c r="AG82" s="850"/>
    </row>
    <row r="83" spans="1:33" ht="16.5">
      <c r="A83" s="1473"/>
      <c r="B83" s="200" t="s">
        <v>199</v>
      </c>
      <c r="C83" s="199" t="s">
        <v>41</v>
      </c>
      <c r="D83" s="674"/>
      <c r="E83" s="674"/>
      <c r="F83" s="674"/>
      <c r="G83" s="782"/>
      <c r="H83" s="782"/>
      <c r="I83" s="1480"/>
      <c r="J83" s="1480"/>
      <c r="K83" s="1480"/>
      <c r="L83" s="782"/>
      <c r="M83" s="782"/>
      <c r="N83" s="1480"/>
      <c r="O83" s="1480"/>
      <c r="P83" s="1480"/>
      <c r="Q83" s="1480"/>
      <c r="R83" s="1480"/>
      <c r="S83" s="1761"/>
      <c r="T83" s="1761"/>
      <c r="U83" s="1758"/>
      <c r="V83" s="1480"/>
      <c r="W83" s="1480"/>
      <c r="X83" s="1480"/>
      <c r="Y83" s="1480"/>
      <c r="Z83" s="1480"/>
      <c r="AA83" s="782"/>
      <c r="AB83" s="782"/>
      <c r="AC83" s="1480" t="s">
        <v>818</v>
      </c>
      <c r="AD83" s="1480" t="s">
        <v>818</v>
      </c>
      <c r="AE83" s="1480" t="s">
        <v>818</v>
      </c>
      <c r="AF83" s="782"/>
      <c r="AG83" s="783"/>
    </row>
    <row r="84" spans="1:33" s="73" customFormat="1" ht="16.5">
      <c r="A84" s="1878">
        <v>24</v>
      </c>
      <c r="B84" s="196" t="s">
        <v>360</v>
      </c>
      <c r="C84" s="197"/>
      <c r="D84" s="675"/>
      <c r="E84" s="675"/>
      <c r="F84" s="675"/>
      <c r="G84" s="847"/>
      <c r="H84" s="847"/>
      <c r="I84" s="1481"/>
      <c r="J84" s="1481"/>
      <c r="K84" s="1481"/>
      <c r="L84" s="847"/>
      <c r="M84" s="847"/>
      <c r="N84" s="1481"/>
      <c r="O84" s="1481"/>
      <c r="P84" s="1481"/>
      <c r="Q84" s="1481"/>
      <c r="R84" s="1481"/>
      <c r="S84" s="1481"/>
      <c r="T84" s="1481"/>
      <c r="U84" s="1481"/>
      <c r="V84" s="1481"/>
      <c r="W84" s="1481"/>
      <c r="X84" s="1481"/>
      <c r="Y84" s="1481"/>
      <c r="Z84" s="1481"/>
      <c r="AA84" s="847"/>
      <c r="AB84" s="847"/>
      <c r="AC84" s="1481" t="s">
        <v>818</v>
      </c>
      <c r="AD84" s="1481" t="s">
        <v>818</v>
      </c>
      <c r="AE84" s="1481" t="s">
        <v>818</v>
      </c>
      <c r="AF84" s="847"/>
      <c r="AG84" s="850"/>
    </row>
    <row r="85" spans="1:33" ht="16.5">
      <c r="A85" s="1878"/>
      <c r="B85" s="200" t="s">
        <v>361</v>
      </c>
      <c r="C85" s="199" t="s">
        <v>362</v>
      </c>
      <c r="D85" s="674"/>
      <c r="E85" s="674"/>
      <c r="F85" s="674"/>
      <c r="G85" s="782"/>
      <c r="H85" s="782"/>
      <c r="I85" s="1480"/>
      <c r="J85" s="1480"/>
      <c r="K85" s="1480"/>
      <c r="L85" s="782"/>
      <c r="M85" s="782"/>
      <c r="N85" s="1480"/>
      <c r="O85" s="1480"/>
      <c r="P85" s="1480"/>
      <c r="Q85" s="1480"/>
      <c r="R85" s="1480"/>
      <c r="S85" s="1480"/>
      <c r="T85" s="1480"/>
      <c r="U85" s="1480"/>
      <c r="V85" s="1480"/>
      <c r="W85" s="1480"/>
      <c r="X85" s="1480"/>
      <c r="Y85" s="1480"/>
      <c r="Z85" s="1480"/>
      <c r="AA85" s="782"/>
      <c r="AB85" s="782"/>
      <c r="AC85" s="1480" t="s">
        <v>818</v>
      </c>
      <c r="AD85" s="1480" t="s">
        <v>818</v>
      </c>
      <c r="AE85" s="1480" t="s">
        <v>818</v>
      </c>
      <c r="AF85" s="782"/>
      <c r="AG85" s="783"/>
    </row>
    <row r="86" spans="1:33" s="73" customFormat="1" ht="16.5">
      <c r="A86" s="1878">
        <v>25</v>
      </c>
      <c r="B86" s="196" t="s">
        <v>363</v>
      </c>
      <c r="C86" s="197" t="s">
        <v>406</v>
      </c>
      <c r="D86" s="675"/>
      <c r="E86" s="675"/>
      <c r="F86" s="675"/>
      <c r="G86" s="847"/>
      <c r="H86" s="847"/>
      <c r="I86" s="1481"/>
      <c r="J86" s="1481"/>
      <c r="K86" s="1481"/>
      <c r="L86" s="847"/>
      <c r="M86" s="847"/>
      <c r="N86" s="1481"/>
      <c r="O86" s="1481"/>
      <c r="P86" s="1481"/>
      <c r="Q86" s="1481"/>
      <c r="R86" s="1481"/>
      <c r="S86" s="1481"/>
      <c r="T86" s="1481"/>
      <c r="U86" s="1481"/>
      <c r="V86" s="1481"/>
      <c r="W86" s="1481"/>
      <c r="X86" s="1481"/>
      <c r="Y86" s="1481"/>
      <c r="Z86" s="1481"/>
      <c r="AA86" s="847"/>
      <c r="AB86" s="847"/>
      <c r="AC86" s="1481" t="s">
        <v>818</v>
      </c>
      <c r="AD86" s="1481" t="s">
        <v>818</v>
      </c>
      <c r="AE86" s="1481" t="s">
        <v>818</v>
      </c>
      <c r="AF86" s="847"/>
      <c r="AG86" s="850"/>
    </row>
    <row r="87" spans="1:33" ht="16.5">
      <c r="A87" s="1878"/>
      <c r="B87" s="200" t="s">
        <v>364</v>
      </c>
      <c r="C87" s="199" t="s">
        <v>406</v>
      </c>
      <c r="D87" s="674"/>
      <c r="E87" s="674"/>
      <c r="F87" s="674"/>
      <c r="G87" s="782"/>
      <c r="H87" s="782"/>
      <c r="I87" s="1480"/>
      <c r="J87" s="1480"/>
      <c r="K87" s="1480"/>
      <c r="L87" s="782"/>
      <c r="M87" s="782"/>
      <c r="N87" s="1480"/>
      <c r="O87" s="1480"/>
      <c r="P87" s="1480"/>
      <c r="Q87" s="1480"/>
      <c r="R87" s="1480"/>
      <c r="S87" s="1480"/>
      <c r="T87" s="1480"/>
      <c r="U87" s="1480"/>
      <c r="V87" s="1480"/>
      <c r="W87" s="1480"/>
      <c r="X87" s="1480"/>
      <c r="Y87" s="1480"/>
      <c r="Z87" s="1480"/>
      <c r="AA87" s="782"/>
      <c r="AB87" s="782"/>
      <c r="AC87" s="1480" t="s">
        <v>818</v>
      </c>
      <c r="AD87" s="1480" t="s">
        <v>818</v>
      </c>
      <c r="AE87" s="1480" t="s">
        <v>818</v>
      </c>
      <c r="AF87" s="782"/>
      <c r="AG87" s="783"/>
    </row>
    <row r="88" spans="1:33" ht="17.25" thickBot="1">
      <c r="A88" s="1879"/>
      <c r="B88" s="206" t="s">
        <v>365</v>
      </c>
      <c r="C88" s="207" t="s">
        <v>406</v>
      </c>
      <c r="D88" s="704"/>
      <c r="E88" s="704"/>
      <c r="F88" s="704"/>
      <c r="G88" s="848"/>
      <c r="H88" s="848"/>
      <c r="I88" s="1124"/>
      <c r="J88" s="1124"/>
      <c r="K88" s="1124"/>
      <c r="L88" s="848"/>
      <c r="M88" s="848"/>
      <c r="N88" s="1124"/>
      <c r="O88" s="1124"/>
      <c r="P88" s="1124"/>
      <c r="Q88" s="1124"/>
      <c r="R88" s="1124"/>
      <c r="S88" s="1124"/>
      <c r="T88" s="1124"/>
      <c r="U88" s="1124"/>
      <c r="V88" s="1124"/>
      <c r="W88" s="1124"/>
      <c r="X88" s="1124"/>
      <c r="Y88" s="1124"/>
      <c r="Z88" s="1124"/>
      <c r="AA88" s="848"/>
      <c r="AB88" s="848"/>
      <c r="AC88" s="1124" t="s">
        <v>818</v>
      </c>
      <c r="AD88" s="1124" t="s">
        <v>818</v>
      </c>
      <c r="AE88" s="1124" t="s">
        <v>818</v>
      </c>
      <c r="AF88" s="848"/>
      <c r="AG88" s="851"/>
    </row>
    <row r="89" spans="1:33" ht="15.75" thickTop="1">
      <c r="A89" s="2321" t="s">
        <v>324</v>
      </c>
      <c r="B89" s="2321"/>
      <c r="C89" s="2321"/>
      <c r="D89" s="2321"/>
      <c r="E89" s="2321"/>
      <c r="F89" s="2321"/>
      <c r="G89" s="2321"/>
      <c r="H89" s="2321"/>
      <c r="I89" s="2321"/>
      <c r="J89" s="2321"/>
      <c r="K89" s="2321"/>
      <c r="L89" s="2321"/>
      <c r="M89" s="2321"/>
      <c r="N89" s="2321"/>
      <c r="O89" s="2321"/>
      <c r="P89" s="2321"/>
      <c r="Q89" s="2321"/>
      <c r="R89" s="2321"/>
    </row>
    <row r="90" spans="1:33" ht="15">
      <c r="A90" s="2321" t="s">
        <v>422</v>
      </c>
      <c r="B90" s="2321"/>
      <c r="C90" s="2321"/>
      <c r="D90" s="2321"/>
      <c r="E90" s="2321"/>
      <c r="F90" s="2321"/>
      <c r="G90" s="2321"/>
      <c r="H90" s="2321"/>
      <c r="I90" s="2321"/>
      <c r="J90" s="2321"/>
      <c r="K90" s="2321"/>
      <c r="L90" s="2321"/>
      <c r="M90" s="2321"/>
      <c r="N90" s="2321"/>
      <c r="O90" s="2321"/>
      <c r="P90" s="2321"/>
      <c r="Q90" s="2321"/>
      <c r="R90" s="2321"/>
    </row>
    <row r="92" spans="1:33" ht="15">
      <c r="E92" s="158"/>
    </row>
  </sheetData>
  <mergeCells count="25">
    <mergeCell ref="AG5:AG6"/>
    <mergeCell ref="M5:M6"/>
    <mergeCell ref="V5:V6"/>
    <mergeCell ref="W5:W6"/>
    <mergeCell ref="R5:R6"/>
    <mergeCell ref="Q5:Q6"/>
    <mergeCell ref="AA5:AA6"/>
    <mergeCell ref="AB5:AB6"/>
    <mergeCell ref="AF5:AF6"/>
    <mergeCell ref="A90:R90"/>
    <mergeCell ref="A89:R89"/>
    <mergeCell ref="A1:AG1"/>
    <mergeCell ref="A2:AG2"/>
    <mergeCell ref="S4:W4"/>
    <mergeCell ref="X4:AB4"/>
    <mergeCell ref="AC4:AG4"/>
    <mergeCell ref="A4:A6"/>
    <mergeCell ref="B4:B6"/>
    <mergeCell ref="C4:C6"/>
    <mergeCell ref="D4:H4"/>
    <mergeCell ref="I4:M4"/>
    <mergeCell ref="H5:H6"/>
    <mergeCell ref="L5:L6"/>
    <mergeCell ref="N4:R4"/>
    <mergeCell ref="G5:G6"/>
  </mergeCells>
  <printOptions horizontalCentered="1"/>
  <pageMargins left="0.39370078740157483" right="0.39370078740157483" top="0.78740157480314965" bottom="0.19685039370078741" header="0" footer="0"/>
  <pageSetup paperSize="9" scale="3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6"/>
  <sheetViews>
    <sheetView view="pageBreakPreview" zoomScale="87" zoomScaleSheetLayoutView="87" workbookViewId="0">
      <pane xSplit="1" ySplit="6" topLeftCell="F13" activePane="bottomRight" state="frozen"/>
      <selection activeCell="I8" sqref="I8"/>
      <selection pane="topRight" activeCell="I8" sqref="I8"/>
      <selection pane="bottomLeft" activeCell="I8" sqref="I8"/>
      <selection pane="bottomRight" activeCell="A18" sqref="A18:U24"/>
    </sheetView>
  </sheetViews>
  <sheetFormatPr defaultRowHeight="12.75"/>
  <cols>
    <col min="1" max="1" width="17.42578125" customWidth="1"/>
    <col min="2" max="21" width="13" customWidth="1"/>
    <col min="22" max="24" width="12.7109375" bestFit="1" customWidth="1"/>
    <col min="25" max="25" width="13" bestFit="1" customWidth="1"/>
    <col min="26" max="26" width="12.5703125" customWidth="1"/>
    <col min="27" max="27" width="12.42578125" customWidth="1"/>
    <col min="28" max="29" width="12.7109375" bestFit="1" customWidth="1"/>
    <col min="30" max="30" width="13" bestFit="1" customWidth="1"/>
    <col min="31" max="31" width="12.140625" customWidth="1"/>
    <col min="32" max="32" width="13" customWidth="1"/>
    <col min="33" max="34" width="12.7109375" bestFit="1" customWidth="1"/>
    <col min="35" max="35" width="13" bestFit="1" customWidth="1"/>
    <col min="36" max="36" width="12.28515625" customWidth="1"/>
  </cols>
  <sheetData>
    <row r="1" spans="1:54" s="1885" customFormat="1" ht="27">
      <c r="A1" s="2326" t="s">
        <v>288</v>
      </c>
      <c r="B1" s="2326"/>
      <c r="C1" s="2326"/>
      <c r="D1" s="2326"/>
      <c r="E1" s="2326"/>
      <c r="F1" s="2326"/>
      <c r="G1" s="2326"/>
      <c r="H1" s="2326"/>
      <c r="I1" s="2326"/>
      <c r="J1" s="2326"/>
      <c r="K1" s="2326"/>
      <c r="L1" s="2326"/>
      <c r="M1" s="2326"/>
      <c r="N1" s="2326"/>
      <c r="O1" s="2326"/>
      <c r="P1" s="2326"/>
      <c r="Q1" s="2326"/>
      <c r="R1" s="2326"/>
      <c r="S1" s="2326"/>
      <c r="T1" s="2326"/>
      <c r="U1" s="2326"/>
      <c r="V1" s="1884"/>
      <c r="W1" s="1884"/>
      <c r="X1" s="1884"/>
      <c r="Y1" s="1884"/>
      <c r="Z1" s="1884"/>
      <c r="AA1" s="1884"/>
    </row>
    <row r="2" spans="1:54" s="1883" customFormat="1" ht="30">
      <c r="A2" s="2337" t="s">
        <v>67</v>
      </c>
      <c r="B2" s="2337"/>
      <c r="C2" s="2337"/>
      <c r="D2" s="2337"/>
      <c r="E2" s="2337"/>
      <c r="F2" s="2337"/>
      <c r="G2" s="2337"/>
      <c r="H2" s="2337"/>
      <c r="I2" s="2337"/>
      <c r="J2" s="2337"/>
      <c r="K2" s="2337"/>
      <c r="L2" s="2337"/>
      <c r="M2" s="2337"/>
      <c r="N2" s="2337"/>
      <c r="O2" s="2337"/>
      <c r="P2" s="2337"/>
      <c r="Q2" s="2337"/>
      <c r="R2" s="2337"/>
      <c r="S2" s="2337"/>
      <c r="T2" s="2337"/>
      <c r="U2" s="2337"/>
      <c r="V2" s="1887"/>
      <c r="W2" s="1887"/>
      <c r="X2" s="1887"/>
      <c r="Y2" s="1887"/>
      <c r="Z2" s="1887"/>
      <c r="AA2" s="1887"/>
    </row>
    <row r="3" spans="1:54" ht="18" customHeight="1" thickBo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0" t="s">
        <v>132</v>
      </c>
    </row>
    <row r="4" spans="1:54" s="1061" customFormat="1" ht="18" customHeight="1" thickTop="1">
      <c r="A4" s="2343" t="s">
        <v>68</v>
      </c>
      <c r="B4" s="2340" t="s">
        <v>131</v>
      </c>
      <c r="C4" s="2340"/>
      <c r="D4" s="2340"/>
      <c r="E4" s="2340"/>
      <c r="F4" s="2340"/>
      <c r="G4" s="2340" t="s">
        <v>123</v>
      </c>
      <c r="H4" s="2340"/>
      <c r="I4" s="2340"/>
      <c r="J4" s="2340"/>
      <c r="K4" s="2340"/>
      <c r="L4" s="2340" t="s">
        <v>124</v>
      </c>
      <c r="M4" s="2340"/>
      <c r="N4" s="2340"/>
      <c r="O4" s="2340"/>
      <c r="P4" s="2340"/>
      <c r="Q4" s="2340" t="s">
        <v>125</v>
      </c>
      <c r="R4" s="2340"/>
      <c r="S4" s="2340"/>
      <c r="T4" s="2340"/>
      <c r="U4" s="2341"/>
      <c r="AK4" s="1062"/>
      <c r="AL4" s="1062"/>
      <c r="AM4" s="1062"/>
      <c r="AN4" s="1062"/>
      <c r="AO4" s="1062"/>
      <c r="AP4" s="1062"/>
      <c r="AQ4" s="1062"/>
      <c r="AR4" s="1062"/>
      <c r="AS4" s="1062"/>
      <c r="AT4" s="1062"/>
      <c r="AU4" s="1062"/>
      <c r="AV4" s="1062"/>
      <c r="AW4" s="1062"/>
      <c r="AX4" s="1062"/>
      <c r="AY4" s="1062"/>
      <c r="AZ4" s="1062"/>
      <c r="BA4" s="1062"/>
      <c r="BB4" s="1062"/>
    </row>
    <row r="5" spans="1:54" s="1061" customFormat="1" ht="18" customHeight="1">
      <c r="A5" s="2344"/>
      <c r="B5" s="1063" t="s">
        <v>87</v>
      </c>
      <c r="C5" s="1063" t="s">
        <v>90</v>
      </c>
      <c r="D5" s="1063" t="s">
        <v>91</v>
      </c>
      <c r="E5" s="2342" t="s">
        <v>88</v>
      </c>
      <c r="F5" s="2342" t="s">
        <v>89</v>
      </c>
      <c r="G5" s="1063" t="s">
        <v>87</v>
      </c>
      <c r="H5" s="1063" t="s">
        <v>90</v>
      </c>
      <c r="I5" s="1063" t="s">
        <v>91</v>
      </c>
      <c r="J5" s="2342" t="s">
        <v>88</v>
      </c>
      <c r="K5" s="2342" t="s">
        <v>89</v>
      </c>
      <c r="L5" s="1063" t="s">
        <v>87</v>
      </c>
      <c r="M5" s="1063" t="s">
        <v>90</v>
      </c>
      <c r="N5" s="1063" t="s">
        <v>91</v>
      </c>
      <c r="O5" s="2342" t="s">
        <v>88</v>
      </c>
      <c r="P5" s="2342" t="s">
        <v>89</v>
      </c>
      <c r="Q5" s="1063" t="s">
        <v>87</v>
      </c>
      <c r="R5" s="1063" t="s">
        <v>90</v>
      </c>
      <c r="S5" s="1063" t="s">
        <v>91</v>
      </c>
      <c r="T5" s="2342" t="s">
        <v>88</v>
      </c>
      <c r="U5" s="2345" t="s">
        <v>89</v>
      </c>
      <c r="AK5" s="1062"/>
      <c r="AL5" s="1062"/>
      <c r="AM5" s="1062"/>
      <c r="AN5" s="1062"/>
      <c r="AO5" s="1062"/>
      <c r="AP5" s="1062"/>
      <c r="AQ5" s="1062"/>
      <c r="AR5" s="1062"/>
      <c r="AS5" s="1062"/>
      <c r="AT5" s="1062"/>
      <c r="AU5" s="1062"/>
      <c r="AV5" s="1062"/>
      <c r="AW5" s="1062"/>
      <c r="AX5" s="1062"/>
      <c r="AY5" s="1062"/>
      <c r="AZ5" s="1062"/>
      <c r="BA5" s="1062"/>
      <c r="BB5" s="1062"/>
    </row>
    <row r="6" spans="1:54" s="1061" customFormat="1" ht="33.950000000000003" customHeight="1">
      <c r="A6" s="2344"/>
      <c r="B6" s="1355" t="s">
        <v>669</v>
      </c>
      <c r="C6" s="1355" t="s">
        <v>725</v>
      </c>
      <c r="D6" s="1286" t="s">
        <v>737</v>
      </c>
      <c r="E6" s="2342"/>
      <c r="F6" s="2342"/>
      <c r="G6" s="1355" t="s">
        <v>669</v>
      </c>
      <c r="H6" s="1355" t="s">
        <v>725</v>
      </c>
      <c r="I6" s="1286" t="s">
        <v>737</v>
      </c>
      <c r="J6" s="2342"/>
      <c r="K6" s="2342"/>
      <c r="L6" s="1355" t="s">
        <v>669</v>
      </c>
      <c r="M6" s="1355" t="s">
        <v>725</v>
      </c>
      <c r="N6" s="1355" t="s">
        <v>737</v>
      </c>
      <c r="O6" s="2342"/>
      <c r="P6" s="2342"/>
      <c r="Q6" s="1355" t="s">
        <v>669</v>
      </c>
      <c r="R6" s="1355" t="s">
        <v>725</v>
      </c>
      <c r="S6" s="1355" t="s">
        <v>737</v>
      </c>
      <c r="T6" s="2342"/>
      <c r="U6" s="2345"/>
      <c r="AK6" s="1062"/>
      <c r="AL6" s="1062"/>
      <c r="AM6" s="1062"/>
      <c r="AN6" s="1062"/>
      <c r="AO6" s="1062"/>
      <c r="AP6" s="1062"/>
      <c r="AQ6" s="1062"/>
      <c r="AR6" s="1062"/>
      <c r="AS6" s="1062"/>
      <c r="AT6" s="1062"/>
      <c r="AU6" s="1062"/>
      <c r="AV6" s="1062"/>
      <c r="AW6" s="1062"/>
      <c r="AX6" s="1062"/>
      <c r="AY6" s="1062"/>
      <c r="AZ6" s="1062"/>
      <c r="BA6" s="1062"/>
      <c r="BB6" s="1062"/>
    </row>
    <row r="7" spans="1:54" ht="20.100000000000001" customHeight="1">
      <c r="A7" s="129" t="s">
        <v>69</v>
      </c>
      <c r="B7" s="137">
        <f>'Tab 4'!V18</f>
        <v>43641</v>
      </c>
      <c r="C7" s="137">
        <f>'Tab 4'!W18</f>
        <v>47485</v>
      </c>
      <c r="D7" s="137">
        <f>'Tab 4'!X18</f>
        <v>48626</v>
      </c>
      <c r="E7" s="691">
        <f>'Tab 4'!Y18</f>
        <v>8.8082307921450109</v>
      </c>
      <c r="F7" s="691">
        <v>2.4028640623354818</v>
      </c>
      <c r="G7" s="25">
        <v>82595</v>
      </c>
      <c r="H7" s="25">
        <v>83941</v>
      </c>
      <c r="I7" s="25">
        <v>85751</v>
      </c>
      <c r="J7" s="691">
        <v>1.6296385979780865</v>
      </c>
      <c r="K7" s="691">
        <v>2.1562764322559929</v>
      </c>
      <c r="L7" s="137">
        <v>43447</v>
      </c>
      <c r="M7" s="137">
        <v>44254</v>
      </c>
      <c r="N7" s="137">
        <v>44762</v>
      </c>
      <c r="O7" s="691">
        <v>1.8574354961217239</v>
      </c>
      <c r="P7" s="691">
        <v>1.1479188321959555</v>
      </c>
      <c r="Q7" s="133">
        <v>52463.5</v>
      </c>
      <c r="R7" s="133">
        <v>52713.5</v>
      </c>
      <c r="S7" s="133">
        <v>53745.5</v>
      </c>
      <c r="T7" s="691">
        <v>0.47652177227977544</v>
      </c>
      <c r="U7" s="692">
        <v>1.9577527578324336</v>
      </c>
    </row>
    <row r="8" spans="1:54" ht="20.100000000000001" customHeight="1">
      <c r="A8" s="129" t="s">
        <v>70</v>
      </c>
      <c r="B8" s="25"/>
      <c r="C8" s="25"/>
      <c r="D8" s="25"/>
      <c r="E8" s="691"/>
      <c r="F8" s="691"/>
      <c r="G8" s="25">
        <v>137227</v>
      </c>
      <c r="H8" s="25">
        <v>141688</v>
      </c>
      <c r="I8" s="25">
        <v>142333</v>
      </c>
      <c r="J8" s="691">
        <v>3.2508179877137877</v>
      </c>
      <c r="K8" s="691">
        <v>0.45522556603241071</v>
      </c>
      <c r="L8" s="137">
        <v>115927</v>
      </c>
      <c r="M8" s="137">
        <v>120171</v>
      </c>
      <c r="N8" s="137">
        <v>132697</v>
      </c>
      <c r="O8" s="691">
        <v>3.6609245473444503</v>
      </c>
      <c r="P8" s="691">
        <v>10.423479874512154</v>
      </c>
      <c r="Q8" s="133">
        <v>56309</v>
      </c>
      <c r="R8" s="133">
        <v>56779</v>
      </c>
      <c r="S8" s="133">
        <v>56804</v>
      </c>
      <c r="T8" s="691">
        <v>0.8346800689055035</v>
      </c>
      <c r="U8" s="692">
        <v>4.4030363338558275E-2</v>
      </c>
    </row>
    <row r="9" spans="1:54" ht="20.100000000000001" customHeight="1">
      <c r="A9" s="129" t="s">
        <v>71</v>
      </c>
      <c r="B9" s="25">
        <f>'Tab 4'!V20</f>
        <v>1102</v>
      </c>
      <c r="C9" s="25">
        <f>'Tab 4'!W20</f>
        <v>1290</v>
      </c>
      <c r="D9" s="25">
        <f>'Tab 4'!X20</f>
        <v>1316</v>
      </c>
      <c r="E9" s="691">
        <f>'Tab 4'!Y20</f>
        <v>17.059891107078045</v>
      </c>
      <c r="F9" s="691">
        <v>2.0155038759689887</v>
      </c>
      <c r="G9" s="25">
        <v>673</v>
      </c>
      <c r="H9" s="25">
        <v>693</v>
      </c>
      <c r="I9" s="25">
        <v>783</v>
      </c>
      <c r="J9" s="691">
        <v>2.9717682020802272</v>
      </c>
      <c r="K9" s="691">
        <v>12.987012987012989</v>
      </c>
      <c r="L9" s="137">
        <v>5432</v>
      </c>
      <c r="M9" s="137">
        <v>5534</v>
      </c>
      <c r="N9" s="137">
        <v>5534</v>
      </c>
      <c r="O9" s="691">
        <v>1.877761413843885</v>
      </c>
      <c r="P9" s="691">
        <v>0</v>
      </c>
      <c r="Q9" s="133">
        <v>716</v>
      </c>
      <c r="R9" s="133">
        <v>748</v>
      </c>
      <c r="S9" s="133">
        <v>841</v>
      </c>
      <c r="T9" s="691">
        <v>4.4692737430167595</v>
      </c>
      <c r="U9" s="692">
        <v>12.433155080213904</v>
      </c>
    </row>
    <row r="10" spans="1:54" ht="20.100000000000001" customHeight="1">
      <c r="A10" s="129" t="s">
        <v>423</v>
      </c>
      <c r="B10" s="25"/>
      <c r="C10" s="25"/>
      <c r="D10" s="25"/>
      <c r="E10" s="691"/>
      <c r="F10" s="691"/>
      <c r="G10" s="25">
        <v>48316</v>
      </c>
      <c r="H10" s="25">
        <v>50478</v>
      </c>
      <c r="I10" s="25">
        <v>51428</v>
      </c>
      <c r="J10" s="691">
        <v>4.4747081712062311</v>
      </c>
      <c r="K10" s="691">
        <v>1.8820080034866606</v>
      </c>
      <c r="L10" s="137">
        <v>44773</v>
      </c>
      <c r="M10" s="137">
        <v>50283.5</v>
      </c>
      <c r="N10" s="137">
        <v>50800.979999999996</v>
      </c>
      <c r="O10" s="691">
        <v>12.307640765640016</v>
      </c>
      <c r="P10" s="691">
        <v>1.0291248620322619</v>
      </c>
      <c r="Q10" s="133">
        <v>10056</v>
      </c>
      <c r="R10" s="133">
        <v>10006</v>
      </c>
      <c r="S10" s="133">
        <v>10056</v>
      </c>
      <c r="T10" s="691">
        <v>-0.49721559268098647</v>
      </c>
      <c r="U10" s="692">
        <v>0.49970017989206478</v>
      </c>
    </row>
    <row r="11" spans="1:54" s="73" customFormat="1" ht="20.100000000000001" customHeight="1">
      <c r="A11" s="128" t="s">
        <v>73</v>
      </c>
      <c r="B11" s="126">
        <f>'Tab 4'!V22</f>
        <v>44843</v>
      </c>
      <c r="C11" s="126">
        <f>'Tab 4'!W22</f>
        <v>49008</v>
      </c>
      <c r="D11" s="126">
        <f>'Tab 4'!X22</f>
        <v>53896</v>
      </c>
      <c r="E11" s="689">
        <f>'Tab 4'!Y22</f>
        <v>9.2879602167562467</v>
      </c>
      <c r="F11" s="689">
        <v>9.9738818152138435</v>
      </c>
      <c r="G11" s="26">
        <v>271910</v>
      </c>
      <c r="H11" s="26">
        <v>275053</v>
      </c>
      <c r="I11" s="26">
        <v>277763</v>
      </c>
      <c r="J11" s="689">
        <v>1.155897171858328</v>
      </c>
      <c r="K11" s="689">
        <v>0.98526465808407693</v>
      </c>
      <c r="L11" s="126">
        <v>209579</v>
      </c>
      <c r="M11" s="126">
        <v>220242.5</v>
      </c>
      <c r="N11" s="126">
        <v>233793.97999999998</v>
      </c>
      <c r="O11" s="689">
        <v>5.088057486675666</v>
      </c>
      <c r="P11" s="689">
        <v>6.1529813728049731</v>
      </c>
      <c r="Q11" s="126">
        <v>152232.5</v>
      </c>
      <c r="R11" s="126">
        <v>154495.5</v>
      </c>
      <c r="S11" s="126">
        <v>157796.5</v>
      </c>
      <c r="T11" s="689">
        <v>1.4865419670569688</v>
      </c>
      <c r="U11" s="690">
        <v>2.1366318112825291</v>
      </c>
    </row>
    <row r="12" spans="1:54" ht="20.100000000000001" customHeight="1">
      <c r="A12" s="129" t="s">
        <v>137</v>
      </c>
      <c r="B12" s="25">
        <f>'Tab 4'!V23</f>
        <v>381636</v>
      </c>
      <c r="C12" s="25">
        <f>'Tab 4'!W23</f>
        <v>381674</v>
      </c>
      <c r="D12" s="25">
        <f>'Tab 4'!X23</f>
        <v>381674</v>
      </c>
      <c r="E12" s="691">
        <f>'Tab 4'!Y23</f>
        <v>9.9571319267539593E-3</v>
      </c>
      <c r="F12" s="691">
        <v>0</v>
      </c>
      <c r="G12" s="25">
        <v>667051</v>
      </c>
      <c r="H12" s="25">
        <v>609352</v>
      </c>
      <c r="I12" s="25">
        <v>609554</v>
      </c>
      <c r="J12" s="691">
        <v>-8.6498633537765386</v>
      </c>
      <c r="K12" s="691">
        <v>3.3149969147558522E-2</v>
      </c>
      <c r="L12" s="137">
        <v>361138</v>
      </c>
      <c r="M12" s="137">
        <v>399676</v>
      </c>
      <c r="N12" s="137">
        <v>399676</v>
      </c>
      <c r="O12" s="691">
        <v>10.671266939507888</v>
      </c>
      <c r="P12" s="691">
        <v>0</v>
      </c>
      <c r="Q12" s="137">
        <v>273681</v>
      </c>
      <c r="R12" s="137">
        <v>273681</v>
      </c>
      <c r="S12" s="137">
        <v>273745</v>
      </c>
      <c r="T12" s="691">
        <v>0</v>
      </c>
      <c r="U12" s="692">
        <v>2.3384889707360027E-2</v>
      </c>
    </row>
    <row r="13" spans="1:54" ht="20.100000000000001" customHeight="1" thickBot="1">
      <c r="A13" s="17" t="s">
        <v>138</v>
      </c>
      <c r="B13" s="134">
        <f>'Tab 4'!V24</f>
        <v>268344</v>
      </c>
      <c r="C13" s="134">
        <f>'Tab 4'!W24</f>
        <v>271002</v>
      </c>
      <c r="D13" s="134">
        <f>'Tab 4'!X24</f>
        <v>271721</v>
      </c>
      <c r="E13" s="693">
        <f>'Tab 4'!Y24</f>
        <v>0.99051963151775624</v>
      </c>
      <c r="F13" s="693">
        <v>0.26531169511663677</v>
      </c>
      <c r="G13" s="134">
        <v>556157</v>
      </c>
      <c r="H13" s="134">
        <v>548393</v>
      </c>
      <c r="I13" s="134">
        <v>551645</v>
      </c>
      <c r="J13" s="693">
        <v>-1.3960086810019448</v>
      </c>
      <c r="K13" s="693">
        <v>0.59300538117736323</v>
      </c>
      <c r="L13" s="138">
        <v>317228</v>
      </c>
      <c r="M13" s="138">
        <v>356306</v>
      </c>
      <c r="N13" s="138">
        <v>356306</v>
      </c>
      <c r="O13" s="693">
        <v>12.318584740312957</v>
      </c>
      <c r="P13" s="693">
        <v>0</v>
      </c>
      <c r="Q13" s="138">
        <v>239470</v>
      </c>
      <c r="R13" s="138">
        <v>239470</v>
      </c>
      <c r="S13" s="138">
        <v>218646.5</v>
      </c>
      <c r="T13" s="693">
        <v>0</v>
      </c>
      <c r="U13" s="694">
        <v>-8.6956612519313481</v>
      </c>
    </row>
    <row r="14" spans="1:54" ht="20.100000000000001" customHeight="1" thickTop="1" thickBot="1">
      <c r="A14" s="2"/>
    </row>
    <row r="15" spans="1:54" s="1054" customFormat="1" ht="18.75" thickTop="1">
      <c r="A15" s="2346" t="s">
        <v>68</v>
      </c>
      <c r="B15" s="2327" t="s">
        <v>126</v>
      </c>
      <c r="C15" s="2327"/>
      <c r="D15" s="2327"/>
      <c r="E15" s="2327"/>
      <c r="F15" s="2327"/>
      <c r="G15" s="2327" t="s">
        <v>127</v>
      </c>
      <c r="H15" s="2327"/>
      <c r="I15" s="2327"/>
      <c r="J15" s="2327"/>
      <c r="K15" s="2327"/>
      <c r="L15" s="2327" t="s">
        <v>128</v>
      </c>
      <c r="M15" s="2327"/>
      <c r="N15" s="2327"/>
      <c r="O15" s="2327"/>
      <c r="P15" s="2327"/>
      <c r="Q15" s="2327" t="s">
        <v>129</v>
      </c>
      <c r="R15" s="2327"/>
      <c r="S15" s="2327"/>
      <c r="T15" s="2327"/>
      <c r="U15" s="2328"/>
    </row>
    <row r="16" spans="1:54" s="1054" customFormat="1" ht="15" customHeight="1">
      <c r="A16" s="2347"/>
      <c r="B16" s="1057" t="s">
        <v>87</v>
      </c>
      <c r="C16" s="1057" t="s">
        <v>90</v>
      </c>
      <c r="D16" s="1057" t="s">
        <v>91</v>
      </c>
      <c r="E16" s="2322" t="s">
        <v>88</v>
      </c>
      <c r="F16" s="2322" t="s">
        <v>89</v>
      </c>
      <c r="G16" s="1057" t="s">
        <v>87</v>
      </c>
      <c r="H16" s="1057" t="s">
        <v>90</v>
      </c>
      <c r="I16" s="1057" t="s">
        <v>91</v>
      </c>
      <c r="J16" s="2322" t="s">
        <v>88</v>
      </c>
      <c r="K16" s="2322" t="s">
        <v>89</v>
      </c>
      <c r="L16" s="1057" t="s">
        <v>87</v>
      </c>
      <c r="M16" s="1057" t="s">
        <v>90</v>
      </c>
      <c r="N16" s="1057" t="s">
        <v>91</v>
      </c>
      <c r="O16" s="2322" t="s">
        <v>88</v>
      </c>
      <c r="P16" s="2322" t="s">
        <v>89</v>
      </c>
      <c r="Q16" s="1057" t="s">
        <v>87</v>
      </c>
      <c r="R16" s="1057" t="s">
        <v>90</v>
      </c>
      <c r="S16" s="1057" t="s">
        <v>91</v>
      </c>
      <c r="T16" s="2322" t="s">
        <v>88</v>
      </c>
      <c r="U16" s="2331" t="s">
        <v>89</v>
      </c>
    </row>
    <row r="17" spans="1:21" s="1054" customFormat="1" ht="34.5" customHeight="1">
      <c r="A17" s="2347"/>
      <c r="B17" s="1355" t="s">
        <v>669</v>
      </c>
      <c r="C17" s="1355" t="s">
        <v>725</v>
      </c>
      <c r="D17" s="1355" t="s">
        <v>737</v>
      </c>
      <c r="E17" s="2322"/>
      <c r="F17" s="2322"/>
      <c r="G17" s="1355" t="s">
        <v>669</v>
      </c>
      <c r="H17" s="1355" t="s">
        <v>725</v>
      </c>
      <c r="I17" s="1355" t="s">
        <v>737</v>
      </c>
      <c r="J17" s="2322"/>
      <c r="K17" s="2322"/>
      <c r="L17" s="1355" t="s">
        <v>669</v>
      </c>
      <c r="M17" s="1355" t="s">
        <v>725</v>
      </c>
      <c r="N17" s="1355" t="s">
        <v>737</v>
      </c>
      <c r="O17" s="2322"/>
      <c r="P17" s="2322"/>
      <c r="Q17" s="1355" t="s">
        <v>669</v>
      </c>
      <c r="R17" s="1355" t="s">
        <v>725</v>
      </c>
      <c r="S17" s="1355" t="s">
        <v>737</v>
      </c>
      <c r="T17" s="2322"/>
      <c r="U17" s="2331"/>
    </row>
    <row r="18" spans="1:21" ht="16.5">
      <c r="A18" s="947" t="s">
        <v>69</v>
      </c>
      <c r="B18" s="610">
        <f>'t4'!V18</f>
        <v>30274</v>
      </c>
      <c r="C18" s="610">
        <f>'t4'!W18</f>
        <v>30492</v>
      </c>
      <c r="D18" s="610">
        <f>'t4'!X18</f>
        <v>30732</v>
      </c>
      <c r="E18" s="782">
        <f>'t4'!Y18</f>
        <v>0.72008984607253979</v>
      </c>
      <c r="F18" s="782">
        <v>0.78709169618261399</v>
      </c>
      <c r="G18" s="28">
        <v>39781</v>
      </c>
      <c r="H18" s="28">
        <v>40537</v>
      </c>
      <c r="I18" s="28">
        <v>41623</v>
      </c>
      <c r="J18" s="782">
        <v>1.9004047158191213</v>
      </c>
      <c r="K18" s="782">
        <v>2.6790339689666212</v>
      </c>
      <c r="L18" s="28">
        <v>72034</v>
      </c>
      <c r="M18" s="28">
        <v>77093</v>
      </c>
      <c r="N18" s="28">
        <v>79676</v>
      </c>
      <c r="O18" s="782">
        <v>7.0230724380153875</v>
      </c>
      <c r="P18" s="782">
        <v>3.3504987482650739</v>
      </c>
      <c r="Q18" s="610">
        <v>23318</v>
      </c>
      <c r="R18" s="610">
        <v>24087</v>
      </c>
      <c r="S18" s="610">
        <v>42811</v>
      </c>
      <c r="T18" s="782">
        <v>3.2978814649626855</v>
      </c>
      <c r="U18" s="783">
        <v>77.734877734877728</v>
      </c>
    </row>
    <row r="19" spans="1:21" ht="16.5">
      <c r="A19" s="947" t="s">
        <v>70</v>
      </c>
      <c r="B19" s="610">
        <f>'t4'!V19</f>
        <v>68295</v>
      </c>
      <c r="C19" s="610">
        <f>'t4'!W19</f>
        <v>68790</v>
      </c>
      <c r="D19" s="610">
        <f>'t4'!X19</f>
        <v>69502</v>
      </c>
      <c r="E19" s="782">
        <f>'t4'!Y19</f>
        <v>0.72479683725018162</v>
      </c>
      <c r="F19" s="782">
        <v>1.0350341619421499</v>
      </c>
      <c r="G19" s="28">
        <v>56876</v>
      </c>
      <c r="H19" s="28">
        <v>58121</v>
      </c>
      <c r="I19" s="28">
        <v>64145</v>
      </c>
      <c r="J19" s="782">
        <v>2.1889725015823842</v>
      </c>
      <c r="K19" s="782">
        <v>10.364584229452348</v>
      </c>
      <c r="L19" s="28">
        <v>53545</v>
      </c>
      <c r="M19" s="28">
        <v>57022</v>
      </c>
      <c r="N19" s="28">
        <v>90560</v>
      </c>
      <c r="O19" s="782">
        <v>6.4936035110654489</v>
      </c>
      <c r="P19" s="782">
        <v>58.815895619234681</v>
      </c>
      <c r="Q19" s="28">
        <v>66319</v>
      </c>
      <c r="R19" s="28">
        <v>67910.724799999996</v>
      </c>
      <c r="S19" s="28">
        <v>85701</v>
      </c>
      <c r="T19" s="782">
        <v>2.4001037410093602</v>
      </c>
      <c r="U19" s="783">
        <v>26.19656210766874</v>
      </c>
    </row>
    <row r="20" spans="1:21" ht="16.5">
      <c r="A20" s="947" t="s">
        <v>71</v>
      </c>
      <c r="B20" s="610">
        <f>'t4'!V20</f>
        <v>267.5</v>
      </c>
      <c r="C20" s="610">
        <f>'t4'!W20</f>
        <v>405</v>
      </c>
      <c r="D20" s="610">
        <f>'t4'!X20</f>
        <v>456</v>
      </c>
      <c r="E20" s="782">
        <f>'t4'!Y20</f>
        <v>51.401869158878498</v>
      </c>
      <c r="F20" s="782">
        <v>12.592592592592595</v>
      </c>
      <c r="G20" s="28">
        <v>677</v>
      </c>
      <c r="H20" s="28">
        <v>837</v>
      </c>
      <c r="I20" s="28">
        <v>890</v>
      </c>
      <c r="J20" s="782">
        <v>23.633677991137375</v>
      </c>
      <c r="K20" s="782">
        <v>6.3321385902031011</v>
      </c>
      <c r="L20" s="28">
        <v>448</v>
      </c>
      <c r="M20" s="28">
        <v>486</v>
      </c>
      <c r="N20" s="28">
        <v>557</v>
      </c>
      <c r="O20" s="782">
        <v>8.4821428571428612</v>
      </c>
      <c r="P20" s="782">
        <v>14.609053497942392</v>
      </c>
      <c r="Q20" s="28">
        <v>902</v>
      </c>
      <c r="R20" s="28">
        <v>950</v>
      </c>
      <c r="S20" s="28">
        <v>1123</v>
      </c>
      <c r="T20" s="782">
        <v>5.3215077605321568</v>
      </c>
      <c r="U20" s="783">
        <v>18.21052631578948</v>
      </c>
    </row>
    <row r="21" spans="1:21" s="1847" customFormat="1" ht="16.5">
      <c r="A21" s="947" t="s">
        <v>423</v>
      </c>
      <c r="B21" s="610">
        <f>'t4'!V21</f>
        <v>0</v>
      </c>
      <c r="C21" s="610">
        <f>'t4'!W21</f>
        <v>0</v>
      </c>
      <c r="D21" s="610">
        <f>'t4'!X21</f>
        <v>0</v>
      </c>
      <c r="E21" s="782"/>
      <c r="F21" s="782"/>
      <c r="G21" s="28">
        <v>30</v>
      </c>
      <c r="H21" s="28">
        <v>30</v>
      </c>
      <c r="I21" s="28">
        <v>30</v>
      </c>
      <c r="J21" s="782">
        <v>0</v>
      </c>
      <c r="K21" s="782">
        <v>0</v>
      </c>
      <c r="L21" s="28">
        <v>18090.5</v>
      </c>
      <c r="M21" s="28">
        <v>19024</v>
      </c>
      <c r="N21" s="28">
        <v>18896.5</v>
      </c>
      <c r="O21" s="782">
        <v>5.1601669384483628</v>
      </c>
      <c r="P21" s="782">
        <v>-0.67020605550882628</v>
      </c>
      <c r="Q21" s="28">
        <v>350</v>
      </c>
      <c r="R21" s="28">
        <v>350</v>
      </c>
      <c r="S21" s="28">
        <v>1160</v>
      </c>
      <c r="T21" s="782"/>
      <c r="U21" s="783"/>
    </row>
    <row r="22" spans="1:21" s="73" customFormat="1" ht="16.5">
      <c r="A22" s="1011" t="s">
        <v>73</v>
      </c>
      <c r="B22" s="613">
        <f>'t4'!V22</f>
        <v>98836.5</v>
      </c>
      <c r="C22" s="613">
        <f>'t4'!W22</f>
        <v>99687</v>
      </c>
      <c r="D22" s="613">
        <f>'t4'!X22</f>
        <v>100690</v>
      </c>
      <c r="E22" s="847">
        <f>'t4'!Y22</f>
        <v>0.86051205779240547</v>
      </c>
      <c r="F22" s="847">
        <v>1.0061492471435542</v>
      </c>
      <c r="G22" s="605">
        <v>97364</v>
      </c>
      <c r="H22" s="605">
        <v>99525</v>
      </c>
      <c r="I22" s="605">
        <v>106688</v>
      </c>
      <c r="J22" s="847">
        <v>2.2195061829834373</v>
      </c>
      <c r="K22" s="847">
        <v>7.1971866365234831</v>
      </c>
      <c r="L22" s="605">
        <v>144117.5</v>
      </c>
      <c r="M22" s="605">
        <v>153625</v>
      </c>
      <c r="N22" s="605">
        <v>204578.5</v>
      </c>
      <c r="O22" s="847">
        <v>6.5970475480076951</v>
      </c>
      <c r="P22" s="847">
        <v>33.167453213995124</v>
      </c>
      <c r="Q22" s="613">
        <v>90889</v>
      </c>
      <c r="R22" s="613">
        <v>93297.724799999996</v>
      </c>
      <c r="S22" s="613">
        <v>112521</v>
      </c>
      <c r="T22" s="847">
        <v>2.650182970436461</v>
      </c>
      <c r="U22" s="850">
        <v>20.604227210479635</v>
      </c>
    </row>
    <row r="23" spans="1:21" ht="16.5">
      <c r="A23" s="947" t="s">
        <v>137</v>
      </c>
      <c r="B23" s="610">
        <f>'t4'!V23</f>
        <v>411896</v>
      </c>
      <c r="C23" s="610">
        <f>'t4'!W23</f>
        <v>411896</v>
      </c>
      <c r="D23" s="610">
        <f>'t4'!X23</f>
        <v>411896</v>
      </c>
      <c r="E23" s="782">
        <f>'t4'!Y23</f>
        <v>0</v>
      </c>
      <c r="F23" s="782">
        <v>0</v>
      </c>
      <c r="G23" s="28">
        <v>396246</v>
      </c>
      <c r="H23" s="28">
        <v>396246</v>
      </c>
      <c r="I23" s="28">
        <v>396246</v>
      </c>
      <c r="J23" s="782">
        <v>0</v>
      </c>
      <c r="K23" s="782">
        <v>0</v>
      </c>
      <c r="L23" s="28">
        <v>398574</v>
      </c>
      <c r="M23" s="28">
        <v>398574</v>
      </c>
      <c r="N23" s="28">
        <v>449374</v>
      </c>
      <c r="O23" s="782">
        <v>0</v>
      </c>
      <c r="P23" s="782">
        <v>12.745437484632705</v>
      </c>
      <c r="Q23" s="610">
        <v>324074</v>
      </c>
      <c r="R23" s="610">
        <v>324074</v>
      </c>
      <c r="S23" s="610">
        <v>314074</v>
      </c>
      <c r="T23" s="782">
        <v>0</v>
      </c>
      <c r="U23" s="783">
        <v>-3.0857149910205663</v>
      </c>
    </row>
    <row r="24" spans="1:21" ht="17.25" thickBot="1">
      <c r="A24" s="1311" t="s">
        <v>138</v>
      </c>
      <c r="B24" s="1813">
        <f>'t4'!V24</f>
        <v>307031</v>
      </c>
      <c r="C24" s="1813">
        <f>'t4'!W24</f>
        <v>306540</v>
      </c>
      <c r="D24" s="1813">
        <f>'t4'!X24</f>
        <v>310965.05700000003</v>
      </c>
      <c r="E24" s="848">
        <f>'t4'!Y24</f>
        <v>-0.15991870527732033</v>
      </c>
      <c r="F24" s="848">
        <v>1.4435496183206311</v>
      </c>
      <c r="G24" s="86">
        <v>322125</v>
      </c>
      <c r="H24" s="86">
        <v>322423</v>
      </c>
      <c r="I24" s="86">
        <v>322658</v>
      </c>
      <c r="J24" s="848">
        <v>9.2510671323253746E-2</v>
      </c>
      <c r="K24" s="848">
        <v>7.2885619202111229E-2</v>
      </c>
      <c r="L24" s="86">
        <v>283716</v>
      </c>
      <c r="M24" s="86">
        <v>282326</v>
      </c>
      <c r="N24" s="86">
        <v>333126</v>
      </c>
      <c r="O24" s="848">
        <v>-0.4899265462645741</v>
      </c>
      <c r="P24" s="848">
        <v>17.993383535345675</v>
      </c>
      <c r="Q24" s="86">
        <v>254692</v>
      </c>
      <c r="R24" s="86">
        <v>255292</v>
      </c>
      <c r="S24" s="86">
        <v>260458</v>
      </c>
      <c r="T24" s="848">
        <v>0.23557865971449132</v>
      </c>
      <c r="U24" s="851">
        <v>2.0235651724300112</v>
      </c>
    </row>
    <row r="25" spans="1:21" ht="15.75" thickTop="1">
      <c r="A25" s="2330" t="s">
        <v>332</v>
      </c>
      <c r="B25" s="2330"/>
      <c r="C25" s="2330"/>
      <c r="D25" s="2330"/>
      <c r="E25" s="2330"/>
    </row>
    <row r="26" spans="1:21" ht="14.25">
      <c r="A26" s="2312" t="s">
        <v>815</v>
      </c>
      <c r="B26" s="2312"/>
      <c r="C26" s="2312"/>
      <c r="D26" s="2312"/>
      <c r="E26" s="2312"/>
    </row>
    <row r="29" spans="1:21" hidden="1"/>
    <row r="33" spans="2:6">
      <c r="B33">
        <v>969</v>
      </c>
      <c r="C33">
        <v>992</v>
      </c>
      <c r="D33">
        <v>1003</v>
      </c>
    </row>
    <row r="34" spans="2:6">
      <c r="B34">
        <v>4003</v>
      </c>
      <c r="C34">
        <v>4003</v>
      </c>
      <c r="D34">
        <v>4002</v>
      </c>
    </row>
    <row r="35" spans="2:6">
      <c r="B35">
        <v>2134</v>
      </c>
      <c r="C35">
        <v>2143</v>
      </c>
      <c r="D35">
        <v>2143</v>
      </c>
    </row>
    <row r="36" spans="2:6">
      <c r="F36" s="38"/>
    </row>
  </sheetData>
  <mergeCells count="30">
    <mergeCell ref="A26:E26"/>
    <mergeCell ref="Q4:U4"/>
    <mergeCell ref="E5:E6"/>
    <mergeCell ref="F5:F6"/>
    <mergeCell ref="A4:A6"/>
    <mergeCell ref="B4:F4"/>
    <mergeCell ref="G4:K4"/>
    <mergeCell ref="L4:P4"/>
    <mergeCell ref="J5:J6"/>
    <mergeCell ref="O5:O6"/>
    <mergeCell ref="P5:P6"/>
    <mergeCell ref="T5:T6"/>
    <mergeCell ref="K5:K6"/>
    <mergeCell ref="U5:U6"/>
    <mergeCell ref="A15:A17"/>
    <mergeCell ref="A25:E25"/>
    <mergeCell ref="A2:U2"/>
    <mergeCell ref="A1:U1"/>
    <mergeCell ref="Q15:U15"/>
    <mergeCell ref="T16:T17"/>
    <mergeCell ref="U16:U17"/>
    <mergeCell ref="L15:P15"/>
    <mergeCell ref="O16:O17"/>
    <mergeCell ref="P16:P17"/>
    <mergeCell ref="B15:F15"/>
    <mergeCell ref="E16:E17"/>
    <mergeCell ref="F16:F17"/>
    <mergeCell ref="G15:K15"/>
    <mergeCell ref="J16:J17"/>
    <mergeCell ref="K16:K17"/>
  </mergeCells>
  <phoneticPr fontId="0" type="noConversion"/>
  <printOptions horizontalCentered="1"/>
  <pageMargins left="0.39370078740157483" right="0.39370078740157483" top="0.78740157480314965" bottom="0.39370078740157483" header="0" footer="0"/>
  <pageSetup paperSize="9" scale="51" orientation="landscape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"/>
  <sheetViews>
    <sheetView view="pageBreakPreview" zoomScale="70" zoomScaleSheetLayoutView="70" workbookViewId="0">
      <selection activeCell="G15" sqref="G15:K15"/>
    </sheetView>
  </sheetViews>
  <sheetFormatPr defaultColWidth="9.140625" defaultRowHeight="12.75"/>
  <cols>
    <col min="1" max="1" width="28.5703125" style="49" customWidth="1"/>
    <col min="2" max="2" width="11.7109375" style="49" customWidth="1"/>
    <col min="3" max="3" width="11.42578125" style="49" customWidth="1"/>
    <col min="4" max="4" width="10.7109375" style="49" customWidth="1"/>
    <col min="5" max="5" width="12.5703125" style="838" customWidth="1"/>
    <col min="6" max="6" width="13.28515625" style="838" customWidth="1"/>
    <col min="7" max="7" width="11.140625" style="49" customWidth="1"/>
    <col min="8" max="8" width="11.85546875" style="49" customWidth="1"/>
    <col min="9" max="9" width="11.28515625" style="49" customWidth="1"/>
    <col min="10" max="10" width="13.42578125" style="835" customWidth="1"/>
    <col min="11" max="11" width="13.28515625" style="835" customWidth="1"/>
    <col min="12" max="12" width="11.5703125" style="49" customWidth="1"/>
    <col min="13" max="13" width="12.140625" style="49" customWidth="1"/>
    <col min="14" max="14" width="11.28515625" style="49" customWidth="1"/>
    <col min="15" max="15" width="13.42578125" style="835" customWidth="1"/>
    <col min="16" max="16" width="13.28515625" style="835" customWidth="1"/>
    <col min="17" max="241" width="8.7109375" style="49" customWidth="1"/>
    <col min="242" max="242" width="27.42578125" style="49" customWidth="1"/>
    <col min="243" max="243" width="11.7109375" style="49" bestFit="1" customWidth="1"/>
    <col min="244" max="244" width="11.7109375" style="49" customWidth="1"/>
    <col min="245" max="246" width="11.85546875" style="49" customWidth="1"/>
    <col min="247" max="247" width="12.5703125" style="49" customWidth="1"/>
    <col min="248" max="248" width="13.28515625" style="49" customWidth="1"/>
    <col min="249" max="249" width="11.7109375" style="49" bestFit="1" customWidth="1"/>
    <col min="250" max="250" width="11.7109375" style="49" customWidth="1"/>
    <col min="251" max="252" width="11.85546875" style="49" customWidth="1"/>
    <col min="253" max="253" width="12.28515625" style="49" customWidth="1"/>
    <col min="254" max="254" width="13.28515625" style="49" customWidth="1"/>
    <col min="255" max="255" width="11.7109375" style="49" bestFit="1" customWidth="1"/>
    <col min="256" max="16384" width="9.140625" style="49"/>
  </cols>
  <sheetData>
    <row r="1" spans="1:34" s="2300" customFormat="1" ht="25.5">
      <c r="A1" s="2623" t="s">
        <v>307</v>
      </c>
      <c r="B1" s="2623"/>
      <c r="C1" s="2623"/>
      <c r="D1" s="2623"/>
      <c r="E1" s="2623"/>
      <c r="F1" s="2623"/>
      <c r="G1" s="2623"/>
      <c r="H1" s="2623"/>
      <c r="I1" s="2623"/>
      <c r="J1" s="2623"/>
      <c r="K1" s="2623"/>
      <c r="L1" s="2623"/>
      <c r="M1" s="2623"/>
      <c r="N1" s="2623"/>
      <c r="O1" s="2623"/>
      <c r="P1" s="2623"/>
      <c r="Q1" s="2299"/>
    </row>
    <row r="2" spans="1:34" s="2297" customFormat="1" ht="27">
      <c r="A2" s="2624" t="s">
        <v>831</v>
      </c>
      <c r="B2" s="2624"/>
      <c r="C2" s="2624"/>
      <c r="D2" s="2624"/>
      <c r="E2" s="2624"/>
      <c r="F2" s="2624"/>
      <c r="G2" s="2624"/>
      <c r="H2" s="2624"/>
      <c r="I2" s="2624"/>
      <c r="J2" s="2624"/>
      <c r="K2" s="2624"/>
      <c r="L2" s="2624"/>
      <c r="M2" s="2624"/>
      <c r="N2" s="2624"/>
      <c r="O2" s="2624"/>
      <c r="P2" s="2624"/>
      <c r="Q2" s="2298"/>
    </row>
    <row r="3" spans="1:34" ht="14.25" customHeight="1" thickBot="1">
      <c r="A3" s="183"/>
      <c r="B3" s="183"/>
      <c r="C3" s="183"/>
      <c r="D3" s="183"/>
      <c r="E3" s="876"/>
      <c r="F3" s="876"/>
      <c r="G3" s="183"/>
      <c r="H3" s="183"/>
      <c r="I3" s="183"/>
      <c r="J3" s="183"/>
      <c r="K3" s="183"/>
      <c r="L3" s="183"/>
      <c r="M3" s="183"/>
      <c r="N3" s="183"/>
      <c r="O3" s="2625" t="s">
        <v>310</v>
      </c>
      <c r="P3" s="2625"/>
      <c r="Q3" s="182"/>
    </row>
    <row r="4" spans="1:34" s="1054" customFormat="1" ht="18" customHeight="1" thickTop="1">
      <c r="A4" s="2547" t="s">
        <v>81</v>
      </c>
      <c r="B4" s="2543" t="s">
        <v>384</v>
      </c>
      <c r="C4" s="2543"/>
      <c r="D4" s="2543"/>
      <c r="E4" s="2543"/>
      <c r="F4" s="2543"/>
      <c r="G4" s="2543" t="s">
        <v>250</v>
      </c>
      <c r="H4" s="2543"/>
      <c r="I4" s="2543"/>
      <c r="J4" s="2543"/>
      <c r="K4" s="2543"/>
      <c r="L4" s="2543" t="s">
        <v>251</v>
      </c>
      <c r="M4" s="2543"/>
      <c r="N4" s="2543"/>
      <c r="O4" s="2543"/>
      <c r="P4" s="2544"/>
      <c r="Q4" s="1058"/>
      <c r="R4" s="1058"/>
      <c r="S4" s="1058"/>
      <c r="T4" s="1058"/>
      <c r="U4" s="1058"/>
      <c r="V4" s="1058"/>
    </row>
    <row r="5" spans="1:34" s="1213" customFormat="1" ht="18" customHeight="1">
      <c r="A5" s="2548"/>
      <c r="B5" s="1877" t="s">
        <v>87</v>
      </c>
      <c r="C5" s="1877" t="s">
        <v>90</v>
      </c>
      <c r="D5" s="1877" t="s">
        <v>91</v>
      </c>
      <c r="E5" s="2342" t="s">
        <v>340</v>
      </c>
      <c r="F5" s="2342"/>
      <c r="G5" s="1877" t="s">
        <v>87</v>
      </c>
      <c r="H5" s="1877" t="s">
        <v>90</v>
      </c>
      <c r="I5" s="1877" t="s">
        <v>91</v>
      </c>
      <c r="J5" s="2358" t="s">
        <v>340</v>
      </c>
      <c r="K5" s="2358"/>
      <c r="L5" s="1877" t="s">
        <v>87</v>
      </c>
      <c r="M5" s="1877" t="s">
        <v>90</v>
      </c>
      <c r="N5" s="1877" t="s">
        <v>91</v>
      </c>
      <c r="O5" s="2358" t="s">
        <v>340</v>
      </c>
      <c r="P5" s="2359"/>
      <c r="Q5" s="1212"/>
      <c r="R5" s="1212"/>
      <c r="S5" s="1212"/>
      <c r="T5" s="1212"/>
      <c r="U5" s="1212"/>
      <c r="V5" s="1212"/>
      <c r="W5" s="1212"/>
      <c r="X5" s="1212"/>
      <c r="Y5" s="1212"/>
      <c r="Z5" s="1212"/>
      <c r="AA5" s="1212"/>
      <c r="AB5" s="1212"/>
      <c r="AC5" s="1212"/>
      <c r="AD5" s="1212"/>
      <c r="AE5" s="1212"/>
      <c r="AF5" s="1212"/>
      <c r="AG5" s="1212"/>
      <c r="AH5" s="1212"/>
    </row>
    <row r="6" spans="1:34" s="1215" customFormat="1" ht="29.25" customHeight="1">
      <c r="A6" s="2548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308" t="str">
        <f t="shared" si="1"/>
        <v>cf=j=@)&amp;%÷&amp;^</v>
      </c>
      <c r="Q6" s="1214"/>
      <c r="R6" s="1214"/>
      <c r="S6" s="1214"/>
      <c r="T6" s="1214"/>
      <c r="U6" s="1214"/>
      <c r="V6" s="1214"/>
      <c r="W6" s="1214"/>
      <c r="X6" s="1214"/>
      <c r="Y6" s="1214"/>
      <c r="Z6" s="1214"/>
      <c r="AA6" s="1214"/>
      <c r="AB6" s="1214"/>
      <c r="AC6" s="1214"/>
      <c r="AD6" s="1214"/>
      <c r="AE6" s="1214"/>
      <c r="AF6" s="1214"/>
      <c r="AG6" s="1214"/>
      <c r="AH6" s="1214"/>
    </row>
    <row r="7" spans="1:34" ht="19.5" customHeight="1">
      <c r="A7" s="22" t="s">
        <v>311</v>
      </c>
      <c r="B7" s="1480">
        <v>15.39</v>
      </c>
      <c r="C7" s="1480">
        <v>4.0999999999999996</v>
      </c>
      <c r="D7" s="1480">
        <v>39.409999999999997</v>
      </c>
      <c r="E7" s="782">
        <v>-73.359324236517224</v>
      </c>
      <c r="F7" s="782">
        <v>861.21951219512187</v>
      </c>
      <c r="G7" s="1480">
        <v>149.17738288000001</v>
      </c>
      <c r="H7" s="1480">
        <v>293.01121599999999</v>
      </c>
      <c r="I7" s="1480">
        <v>282.32082637000002</v>
      </c>
      <c r="J7" s="782">
        <v>96.417989338036278</v>
      </c>
      <c r="K7" s="782">
        <v>-3.6484574808904142</v>
      </c>
      <c r="L7" s="1480">
        <v>91.052971400000004</v>
      </c>
      <c r="M7" s="1480">
        <v>71.59457762000001</v>
      </c>
      <c r="N7" s="1480">
        <v>452.65132369999992</v>
      </c>
      <c r="O7" s="782">
        <v>-21.370410521275957</v>
      </c>
      <c r="P7" s="783">
        <v>532.24246688418395</v>
      </c>
    </row>
    <row r="8" spans="1:34" ht="31.5" customHeight="1">
      <c r="A8" s="96" t="s">
        <v>367</v>
      </c>
      <c r="B8" s="1480">
        <v>798.53391719000024</v>
      </c>
      <c r="C8" s="1480">
        <v>1360.4136764499999</v>
      </c>
      <c r="D8" s="1480">
        <v>1830.4810796199999</v>
      </c>
      <c r="E8" s="782">
        <v>70.363919072745915</v>
      </c>
      <c r="F8" s="782">
        <v>34.553269443500511</v>
      </c>
      <c r="G8" s="1480">
        <v>27843.603248062002</v>
      </c>
      <c r="H8" s="1480">
        <v>40674.052485441265</v>
      </c>
      <c r="I8" s="1480">
        <v>49925.378831024995</v>
      </c>
      <c r="J8" s="782">
        <v>46.08041970384096</v>
      </c>
      <c r="K8" s="782">
        <v>22.745032226368679</v>
      </c>
      <c r="L8" s="1480">
        <v>6721.1423613300012</v>
      </c>
      <c r="M8" s="1480">
        <v>7857.1391323334983</v>
      </c>
      <c r="N8" s="1480">
        <v>9708.7213812350001</v>
      </c>
      <c r="O8" s="782">
        <v>16.901840638571187</v>
      </c>
      <c r="P8" s="783">
        <v>23.565603430412963</v>
      </c>
    </row>
    <row r="9" spans="1:34" ht="19.5" customHeight="1">
      <c r="A9" s="96" t="s">
        <v>83</v>
      </c>
      <c r="B9" s="1480">
        <v>783.11601597000015</v>
      </c>
      <c r="C9" s="1480">
        <v>984.1785229799998</v>
      </c>
      <c r="D9" s="1480">
        <v>1503.9736100900002</v>
      </c>
      <c r="E9" s="782">
        <v>25.674676920118316</v>
      </c>
      <c r="F9" s="782">
        <v>52.815121949228256</v>
      </c>
      <c r="G9" s="1480">
        <v>2952.3303306499997</v>
      </c>
      <c r="H9" s="1480">
        <v>3347.2623346300006</v>
      </c>
      <c r="I9" s="1480">
        <v>4136.0775638599998</v>
      </c>
      <c r="J9" s="782">
        <v>13.376958529334033</v>
      </c>
      <c r="K9" s="782">
        <v>23.565981700002993</v>
      </c>
      <c r="L9" s="1480">
        <v>8245.1692004399993</v>
      </c>
      <c r="M9" s="1480">
        <v>9234.867725170001</v>
      </c>
      <c r="N9" s="1480">
        <v>9906.4156592199997</v>
      </c>
      <c r="O9" s="782">
        <v>12.003374347699094</v>
      </c>
      <c r="P9" s="783">
        <v>7.2718738809833638</v>
      </c>
    </row>
    <row r="10" spans="1:34" ht="19.5" customHeight="1">
      <c r="A10" s="96" t="s">
        <v>368</v>
      </c>
      <c r="B10" s="1480">
        <v>7.7907740199999997</v>
      </c>
      <c r="C10" s="1480">
        <v>7.0753616600000004</v>
      </c>
      <c r="D10" s="1480">
        <v>16.319628420000001</v>
      </c>
      <c r="E10" s="782">
        <v>-9.1828149316542351</v>
      </c>
      <c r="F10" s="782">
        <v>130.654335484527</v>
      </c>
      <c r="G10" s="1480">
        <v>200.36265809999998</v>
      </c>
      <c r="H10" s="1480">
        <v>151.23161111000005</v>
      </c>
      <c r="I10" s="1480">
        <v>179.2068841</v>
      </c>
      <c r="J10" s="782">
        <v>-24.521059690413409</v>
      </c>
      <c r="K10" s="782">
        <v>18.498297270437618</v>
      </c>
      <c r="L10" s="1480">
        <v>279.48664552000002</v>
      </c>
      <c r="M10" s="1480">
        <v>251.32401578999998</v>
      </c>
      <c r="N10" s="1480">
        <v>259.99383776000002</v>
      </c>
      <c r="O10" s="782">
        <v>-10.076556494354833</v>
      </c>
      <c r="P10" s="783">
        <v>3.4496591751280761</v>
      </c>
    </row>
    <row r="11" spans="1:34" ht="19.5" customHeight="1">
      <c r="A11" s="208" t="s">
        <v>84</v>
      </c>
      <c r="B11" s="1480">
        <v>65.38388621</v>
      </c>
      <c r="C11" s="1480">
        <v>97.137916600000011</v>
      </c>
      <c r="D11" s="1480">
        <v>111.50766125000003</v>
      </c>
      <c r="E11" s="782">
        <v>48.565529262075984</v>
      </c>
      <c r="F11" s="782">
        <v>14.79313655570003</v>
      </c>
      <c r="G11" s="1480">
        <v>1897.7103979935</v>
      </c>
      <c r="H11" s="1480">
        <v>1919.1694616799998</v>
      </c>
      <c r="I11" s="1480">
        <v>1635.8910590274998</v>
      </c>
      <c r="J11" s="782">
        <v>1.1307870636736226</v>
      </c>
      <c r="K11" s="782">
        <v>-14.760468437452317</v>
      </c>
      <c r="L11" s="1480">
        <v>861.65719309999986</v>
      </c>
      <c r="M11" s="1480">
        <v>840.97448395000004</v>
      </c>
      <c r="N11" s="1480">
        <v>1210.9785411800001</v>
      </c>
      <c r="O11" s="782">
        <v>-2.4003407985940726</v>
      </c>
      <c r="P11" s="783">
        <v>43.997061063269854</v>
      </c>
    </row>
    <row r="12" spans="1:34" ht="19.5" customHeight="1">
      <c r="A12" s="96" t="s">
        <v>369</v>
      </c>
      <c r="B12" s="1480">
        <v>105.55021589</v>
      </c>
      <c r="C12" s="1480">
        <v>158.75254881000001</v>
      </c>
      <c r="D12" s="1480">
        <v>408.32653416000005</v>
      </c>
      <c r="E12" s="782">
        <v>50.404759925309151</v>
      </c>
      <c r="F12" s="782">
        <v>157.2094352001227</v>
      </c>
      <c r="G12" s="1480">
        <v>939.68960453</v>
      </c>
      <c r="H12" s="1480">
        <v>1433.4475060899997</v>
      </c>
      <c r="I12" s="1480">
        <v>2003.6579043300003</v>
      </c>
      <c r="J12" s="782">
        <v>52.544787042414953</v>
      </c>
      <c r="K12" s="782">
        <v>39.778952198630378</v>
      </c>
      <c r="L12" s="1480">
        <v>2411.2166030599997</v>
      </c>
      <c r="M12" s="1480">
        <v>3228.1598767500004</v>
      </c>
      <c r="N12" s="1480">
        <v>5119.3536276499999</v>
      </c>
      <c r="O12" s="782">
        <v>33.880957548701502</v>
      </c>
      <c r="P12" s="783">
        <v>58.584265436196063</v>
      </c>
    </row>
    <row r="13" spans="1:34" s="188" customFormat="1" ht="19.5" customHeight="1" thickBot="1">
      <c r="A13" s="186" t="s">
        <v>82</v>
      </c>
      <c r="B13" s="776">
        <v>1775.7648092800005</v>
      </c>
      <c r="C13" s="776">
        <v>2611.6580264999998</v>
      </c>
      <c r="D13" s="776">
        <v>3910.0185135400002</v>
      </c>
      <c r="E13" s="774">
        <v>47.072293180475839</v>
      </c>
      <c r="F13" s="774">
        <v>49.714031234785807</v>
      </c>
      <c r="G13" s="882">
        <v>33982.873622215498</v>
      </c>
      <c r="H13" s="776">
        <v>47818.174614951269</v>
      </c>
      <c r="I13" s="776">
        <v>58162.533068712495</v>
      </c>
      <c r="J13" s="774">
        <v>40.712569356380953</v>
      </c>
      <c r="K13" s="774">
        <v>21.632692040333268</v>
      </c>
      <c r="L13" s="776">
        <v>18609.72497485</v>
      </c>
      <c r="M13" s="776">
        <v>21484.059811613501</v>
      </c>
      <c r="N13" s="776">
        <v>26658.114370745003</v>
      </c>
      <c r="O13" s="774">
        <v>15.44533753533706</v>
      </c>
      <c r="P13" s="775">
        <v>24.083225444823043</v>
      </c>
    </row>
    <row r="14" spans="1:34" ht="18.75" customHeight="1" thickTop="1" thickBot="1">
      <c r="A14" s="189"/>
      <c r="P14" s="961"/>
    </row>
    <row r="15" spans="1:34" s="1213" customFormat="1" ht="16.5" customHeight="1" thickTop="1">
      <c r="A15" s="2552" t="s">
        <v>81</v>
      </c>
      <c r="B15" s="2626" t="s">
        <v>252</v>
      </c>
      <c r="C15" s="2626"/>
      <c r="D15" s="2626"/>
      <c r="E15" s="2626"/>
      <c r="F15" s="2626"/>
      <c r="G15" s="2626" t="s">
        <v>253</v>
      </c>
      <c r="H15" s="2626"/>
      <c r="I15" s="2626"/>
      <c r="J15" s="2626"/>
      <c r="K15" s="2626"/>
      <c r="L15" s="2626" t="s">
        <v>212</v>
      </c>
      <c r="M15" s="2626"/>
      <c r="N15" s="2626"/>
      <c r="O15" s="2626"/>
      <c r="P15" s="2627"/>
    </row>
    <row r="16" spans="1:34" s="1213" customFormat="1" ht="18" customHeight="1">
      <c r="A16" s="2553"/>
      <c r="B16" s="1877" t="s">
        <v>87</v>
      </c>
      <c r="C16" s="1877" t="s">
        <v>90</v>
      </c>
      <c r="D16" s="1877" t="s">
        <v>91</v>
      </c>
      <c r="E16" s="2467" t="s">
        <v>222</v>
      </c>
      <c r="F16" s="2467"/>
      <c r="G16" s="1877" t="s">
        <v>87</v>
      </c>
      <c r="H16" s="1877" t="s">
        <v>90</v>
      </c>
      <c r="I16" s="1877" t="s">
        <v>91</v>
      </c>
      <c r="J16" s="2354" t="s">
        <v>352</v>
      </c>
      <c r="K16" s="2354"/>
      <c r="L16" s="1877" t="s">
        <v>87</v>
      </c>
      <c r="M16" s="1877" t="s">
        <v>90</v>
      </c>
      <c r="N16" s="1877" t="s">
        <v>91</v>
      </c>
      <c r="O16" s="2354" t="s">
        <v>222</v>
      </c>
      <c r="P16" s="2355"/>
    </row>
    <row r="17" spans="1:16" s="1213" customFormat="1" ht="30" customHeight="1">
      <c r="A17" s="2553"/>
      <c r="B17" s="1232" t="str">
        <f>B6</f>
        <v xml:space="preserve">@)&amp;$
c;f/ d;fGt </v>
      </c>
      <c r="C17" s="1232" t="str">
        <f t="shared" ref="C17:F17" si="2">C6</f>
        <v xml:space="preserve">@)&amp;%
c;f/ d;fGt </v>
      </c>
      <c r="D17" s="1232" t="str">
        <f t="shared" si="2"/>
        <v xml:space="preserve">@)&amp;^
c;f/ d;fGt </v>
      </c>
      <c r="E17" s="1232" t="str">
        <f t="shared" si="2"/>
        <v>cf=j=@)&amp;$÷&amp;%</v>
      </c>
      <c r="F17" s="1232" t="str">
        <f t="shared" si="2"/>
        <v>cf=j=@)&amp;%÷&amp;^</v>
      </c>
      <c r="G17" s="1232" t="str">
        <f>B6</f>
        <v xml:space="preserve">@)&amp;$
c;f/ d;fGt </v>
      </c>
      <c r="H17" s="1232" t="str">
        <f t="shared" ref="H17:K17" si="3">C6</f>
        <v xml:space="preserve">@)&amp;%
c;f/ d;fGt </v>
      </c>
      <c r="I17" s="1232" t="str">
        <f t="shared" si="3"/>
        <v xml:space="preserve">@)&amp;^
c;f/ d;fGt </v>
      </c>
      <c r="J17" s="1232" t="str">
        <f t="shared" si="3"/>
        <v>cf=j=@)&amp;$÷&amp;%</v>
      </c>
      <c r="K17" s="1232" t="str">
        <f t="shared" si="3"/>
        <v>cf=j=@)&amp;%÷&amp;^</v>
      </c>
      <c r="L17" s="1232" t="str">
        <f>B6</f>
        <v xml:space="preserve">@)&amp;$
c;f/ d;fGt </v>
      </c>
      <c r="M17" s="1232" t="str">
        <f t="shared" ref="M17:P17" si="4">C6</f>
        <v xml:space="preserve">@)&amp;%
c;f/ d;fGt </v>
      </c>
      <c r="N17" s="1232" t="str">
        <f t="shared" si="4"/>
        <v xml:space="preserve">@)&amp;^
c;f/ d;fGt </v>
      </c>
      <c r="O17" s="1232" t="str">
        <f t="shared" si="4"/>
        <v>cf=j=@)&amp;$÷&amp;%</v>
      </c>
      <c r="P17" s="1308" t="str">
        <f t="shared" si="4"/>
        <v>cf=j=@)&amp;%÷&amp;^</v>
      </c>
    </row>
    <row r="18" spans="1:16" ht="19.5" customHeight="1">
      <c r="A18" s="22" t="s">
        <v>311</v>
      </c>
      <c r="B18" s="1480">
        <v>5.1807009099999997</v>
      </c>
      <c r="C18" s="1480">
        <v>124.11687236</v>
      </c>
      <c r="D18" s="1480">
        <v>30.78565584</v>
      </c>
      <c r="E18" s="782">
        <v>2295.7544455118914</v>
      </c>
      <c r="F18" s="782">
        <v>-75.196236212989277</v>
      </c>
      <c r="G18" s="1480">
        <v>1.47</v>
      </c>
      <c r="H18" s="1480">
        <v>6.2288999999999994</v>
      </c>
      <c r="I18" s="1480">
        <v>151.14305134</v>
      </c>
      <c r="J18" s="782">
        <v>323.73469387755102</v>
      </c>
      <c r="K18" s="782">
        <v>2326.4806200131648</v>
      </c>
      <c r="L18" s="1480">
        <v>262.27105519000003</v>
      </c>
      <c r="M18" s="1480">
        <v>499.05156598000002</v>
      </c>
      <c r="N18" s="1480">
        <v>956.31085725000003</v>
      </c>
      <c r="O18" s="782">
        <v>90.280839652117294</v>
      </c>
      <c r="P18" s="783">
        <v>91.625660040174125</v>
      </c>
    </row>
    <row r="19" spans="1:16" ht="31.5" customHeight="1">
      <c r="A19" s="96" t="s">
        <v>367</v>
      </c>
      <c r="B19" s="1480">
        <v>1579.1352568799998</v>
      </c>
      <c r="C19" s="1480">
        <v>1891.06789534</v>
      </c>
      <c r="D19" s="1480">
        <v>2764.3704520000006</v>
      </c>
      <c r="E19" s="782">
        <v>19.753383195072587</v>
      </c>
      <c r="F19" s="782">
        <v>46.180391450354961</v>
      </c>
      <c r="G19" s="1480">
        <v>595.9031933199999</v>
      </c>
      <c r="H19" s="1480">
        <v>783.85838027</v>
      </c>
      <c r="I19" s="1480">
        <v>1157.7687743900001</v>
      </c>
      <c r="J19" s="782">
        <v>31.541228349999471</v>
      </c>
      <c r="K19" s="782">
        <v>47.701268944934498</v>
      </c>
      <c r="L19" s="1480">
        <v>37538.317976782004</v>
      </c>
      <c r="M19" s="1480">
        <v>52566.531569834762</v>
      </c>
      <c r="N19" s="1480">
        <v>65386.720518270005</v>
      </c>
      <c r="O19" s="782">
        <v>40.0343286621098</v>
      </c>
      <c r="P19" s="783">
        <v>24.388500754331858</v>
      </c>
    </row>
    <row r="20" spans="1:16" ht="19.5" customHeight="1">
      <c r="A20" s="96" t="s">
        <v>83</v>
      </c>
      <c r="B20" s="1480">
        <v>2231.9337621419995</v>
      </c>
      <c r="C20" s="1480">
        <v>3358.7739155580002</v>
      </c>
      <c r="D20" s="1480">
        <v>4742.7328615659999</v>
      </c>
      <c r="E20" s="782">
        <v>50.487168236326426</v>
      </c>
      <c r="F20" s="782">
        <v>41.204290041596323</v>
      </c>
      <c r="G20" s="1480">
        <v>421.95453406999997</v>
      </c>
      <c r="H20" s="1480">
        <v>581.20975875999989</v>
      </c>
      <c r="I20" s="1480">
        <v>740.67503220000003</v>
      </c>
      <c r="J20" s="782">
        <v>37.742271223842408</v>
      </c>
      <c r="K20" s="782">
        <v>27.43678526324409</v>
      </c>
      <c r="L20" s="1480">
        <v>14634.503843271999</v>
      </c>
      <c r="M20" s="1480">
        <v>17506.292257098001</v>
      </c>
      <c r="N20" s="1480">
        <v>21029.874726935999</v>
      </c>
      <c r="O20" s="782">
        <v>19.623408108545235</v>
      </c>
      <c r="P20" s="783">
        <v>20.127519968766364</v>
      </c>
    </row>
    <row r="21" spans="1:16" ht="19.5" customHeight="1">
      <c r="A21" s="96" t="s">
        <v>368</v>
      </c>
      <c r="B21" s="1480">
        <v>160.61243365000001</v>
      </c>
      <c r="C21" s="1480">
        <v>162.77812153000002</v>
      </c>
      <c r="D21" s="1480">
        <v>165.31287675000002</v>
      </c>
      <c r="E21" s="782">
        <v>1.3483936646644565</v>
      </c>
      <c r="F21" s="782">
        <v>1.5571842187236626</v>
      </c>
      <c r="G21" s="1480">
        <v>1.8348218199999999</v>
      </c>
      <c r="H21" s="1480">
        <v>2.10357555</v>
      </c>
      <c r="I21" s="1480">
        <v>19.419343230000003</v>
      </c>
      <c r="J21" s="782">
        <v>14.647402111230605</v>
      </c>
      <c r="K21" s="782">
        <v>823.15882022872927</v>
      </c>
      <c r="L21" s="1480">
        <v>650.08733311000003</v>
      </c>
      <c r="M21" s="1480">
        <v>574.51268563999997</v>
      </c>
      <c r="N21" s="1480">
        <v>640.25257025999997</v>
      </c>
      <c r="O21" s="782">
        <v>-11.625306881223636</v>
      </c>
      <c r="P21" s="783">
        <v>11.442721155367792</v>
      </c>
    </row>
    <row r="22" spans="1:16" ht="19.5" customHeight="1">
      <c r="A22" s="96" t="s">
        <v>84</v>
      </c>
      <c r="B22" s="1480">
        <v>179.63503592999999</v>
      </c>
      <c r="C22" s="1480">
        <v>254.77492468000003</v>
      </c>
      <c r="D22" s="1480">
        <v>331.18899585000003</v>
      </c>
      <c r="E22" s="782">
        <v>41.829194600590313</v>
      </c>
      <c r="F22" s="782">
        <v>29.992775492320078</v>
      </c>
      <c r="G22" s="1480">
        <v>37.690973480000004</v>
      </c>
      <c r="H22" s="1480">
        <v>47.386649169999998</v>
      </c>
      <c r="I22" s="1480">
        <v>193.54644763999997</v>
      </c>
      <c r="J22" s="782">
        <v>25.724131787534816</v>
      </c>
      <c r="K22" s="782">
        <v>308.44088161973741</v>
      </c>
      <c r="L22" s="1480">
        <v>3042.0774867135001</v>
      </c>
      <c r="M22" s="1480">
        <v>3159.4434360799996</v>
      </c>
      <c r="N22" s="1480">
        <v>3483.1127049474999</v>
      </c>
      <c r="O22" s="782">
        <v>3.8580854655775312</v>
      </c>
      <c r="P22" s="783">
        <v>10.244502723843183</v>
      </c>
    </row>
    <row r="23" spans="1:16" ht="19.5" customHeight="1">
      <c r="A23" s="96" t="s">
        <v>369</v>
      </c>
      <c r="B23" s="1480">
        <v>438.63150204999999</v>
      </c>
      <c r="C23" s="1480">
        <v>561.66467331000013</v>
      </c>
      <c r="D23" s="1480">
        <v>576.10337013000003</v>
      </c>
      <c r="E23" s="782">
        <v>28.049324019134303</v>
      </c>
      <c r="F23" s="782">
        <v>2.5706969845387988</v>
      </c>
      <c r="G23" s="1480">
        <v>53.885648699999997</v>
      </c>
      <c r="H23" s="1480">
        <v>63.232887400000003</v>
      </c>
      <c r="I23" s="1480">
        <v>200.75955392999998</v>
      </c>
      <c r="J23" s="782">
        <v>17.346434394878145</v>
      </c>
      <c r="K23" s="782">
        <v>217.49230848819343</v>
      </c>
      <c r="L23" s="1480">
        <v>3948.9735742299995</v>
      </c>
      <c r="M23" s="1480">
        <v>5445.2574923600014</v>
      </c>
      <c r="N23" s="1480">
        <v>8308.2009902000009</v>
      </c>
      <c r="O23" s="782">
        <v>37.890451531364278</v>
      </c>
      <c r="P23" s="783">
        <v>52.576824913364874</v>
      </c>
    </row>
    <row r="24" spans="1:16" s="188" customFormat="1" ht="19.5" customHeight="1" thickBot="1">
      <c r="A24" s="186" t="s">
        <v>82</v>
      </c>
      <c r="B24" s="776">
        <v>4595.1286915619994</v>
      </c>
      <c r="C24" s="776">
        <v>6353.1764027780009</v>
      </c>
      <c r="D24" s="776">
        <v>8610.494212136</v>
      </c>
      <c r="E24" s="774">
        <v>38.258943964818485</v>
      </c>
      <c r="F24" s="774">
        <v>35.530538839925185</v>
      </c>
      <c r="G24" s="776">
        <v>1112.7391713899999</v>
      </c>
      <c r="H24" s="776">
        <v>1484.0201511499997</v>
      </c>
      <c r="I24" s="776">
        <v>2463.3122027300001</v>
      </c>
      <c r="J24" s="774">
        <v>33.366397922004211</v>
      </c>
      <c r="K24" s="774">
        <v>65.989134367287761</v>
      </c>
      <c r="L24" s="882">
        <v>60076.231269297503</v>
      </c>
      <c r="M24" s="882">
        <v>79751.08900699277</v>
      </c>
      <c r="N24" s="776">
        <v>99804.472367863505</v>
      </c>
      <c r="O24" s="774">
        <v>32.749820223410495</v>
      </c>
      <c r="P24" s="775">
        <v>25.14496492845683</v>
      </c>
    </row>
    <row r="25" spans="1:16" ht="15.75" thickTop="1">
      <c r="A25" s="2549" t="str">
        <f>'[3]Tab 5'!A43:P43</f>
        <v>&gt;f]t M cWoog If]qsf a}+s tyf ljQLo ;+:yf .</v>
      </c>
      <c r="B25" s="2549"/>
      <c r="C25" s="2549"/>
      <c r="D25" s="2549"/>
      <c r="E25" s="2549"/>
      <c r="F25" s="2549"/>
      <c r="G25" s="2549"/>
      <c r="H25" s="2549"/>
      <c r="I25" s="2549"/>
      <c r="J25" s="2549"/>
      <c r="K25" s="2549"/>
      <c r="L25" s="2549"/>
      <c r="M25" s="2549"/>
      <c r="N25" s="2549"/>
      <c r="O25" s="2549"/>
      <c r="P25" s="2549"/>
    </row>
    <row r="26" spans="1:16">
      <c r="A26" s="2550" t="s">
        <v>330</v>
      </c>
      <c r="B26" s="2551"/>
      <c r="C26" s="2551"/>
      <c r="D26" s="2551"/>
      <c r="E26" s="2551"/>
      <c r="F26" s="2551"/>
    </row>
    <row r="27" spans="1:16" ht="14.25">
      <c r="A27" s="512" t="s">
        <v>532</v>
      </c>
    </row>
  </sheetData>
  <mergeCells count="19">
    <mergeCell ref="A25:P25"/>
    <mergeCell ref="A26:F26"/>
    <mergeCell ref="E5:F5"/>
    <mergeCell ref="O5:P5"/>
    <mergeCell ref="A15:A17"/>
    <mergeCell ref="B15:F15"/>
    <mergeCell ref="G15:K15"/>
    <mergeCell ref="L15:P15"/>
    <mergeCell ref="E16:F16"/>
    <mergeCell ref="J16:K16"/>
    <mergeCell ref="O16:P16"/>
    <mergeCell ref="A1:P1"/>
    <mergeCell ref="A2:P2"/>
    <mergeCell ref="O3:P3"/>
    <mergeCell ref="B4:F4"/>
    <mergeCell ref="G4:K4"/>
    <mergeCell ref="L4:P4"/>
    <mergeCell ref="A4:A6"/>
    <mergeCell ref="J5:K5"/>
  </mergeCells>
  <printOptions horizontalCentered="1"/>
  <pageMargins left="0.39370078740157483" right="0.39370078740157483" top="0.78740157480314965" bottom="0" header="0" footer="0"/>
  <pageSetup paperSize="9" scale="67" orientation="landscape" r:id="rId1"/>
</worksheet>
</file>

<file path=xl/worksheets/sheet1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F21"/>
  <sheetViews>
    <sheetView view="pageBreakPreview" zoomScale="85" zoomScaleSheetLayoutView="85" workbookViewId="0">
      <pane xSplit="1" ySplit="6" topLeftCell="G7" activePane="bottomRight" state="frozen"/>
      <selection activeCell="A10" sqref="A10:M10"/>
      <selection pane="topRight" activeCell="A10" sqref="A10:M10"/>
      <selection pane="bottomLeft" activeCell="A10" sqref="A10:M10"/>
      <selection pane="bottomRight" sqref="A1:XFD1"/>
    </sheetView>
  </sheetViews>
  <sheetFormatPr defaultColWidth="12.85546875" defaultRowHeight="12.75"/>
  <cols>
    <col min="1" max="1" width="26.5703125" customWidth="1"/>
    <col min="2" max="2" width="14" customWidth="1"/>
    <col min="3" max="3" width="16.28515625" customWidth="1"/>
    <col min="4" max="4" width="13.5703125" customWidth="1"/>
    <col min="5" max="6" width="12.7109375" style="301" customWidth="1"/>
    <col min="7" max="7" width="14" customWidth="1"/>
    <col min="8" max="8" width="15.85546875" customWidth="1"/>
    <col min="9" max="9" width="13.5703125" customWidth="1"/>
    <col min="10" max="11" width="12.7109375" style="838" customWidth="1"/>
    <col min="12" max="12" width="14" customWidth="1"/>
    <col min="13" max="13" width="13.5703125" customWidth="1"/>
    <col min="14" max="14" width="13.7109375" customWidth="1"/>
    <col min="15" max="16" width="12.7109375" style="838" customWidth="1"/>
    <col min="17" max="246" width="8.7109375" customWidth="1"/>
    <col min="247" max="247" width="33.140625" bestFit="1" customWidth="1"/>
    <col min="248" max="248" width="13.140625" customWidth="1"/>
    <col min="249" max="249" width="12.85546875" customWidth="1"/>
    <col min="250" max="250" width="13.42578125" customWidth="1"/>
    <col min="251" max="251" width="12.7109375" customWidth="1"/>
    <col min="252" max="252" width="12.85546875" customWidth="1"/>
    <col min="253" max="253" width="13.140625" customWidth="1"/>
    <col min="254" max="254" width="12.85546875" customWidth="1"/>
    <col min="255" max="255" width="14" customWidth="1"/>
  </cols>
  <sheetData>
    <row r="1" spans="1:188" s="1921" customFormat="1" ht="19.5" customHeight="1">
      <c r="A1" s="2459" t="s">
        <v>308</v>
      </c>
      <c r="B1" s="2459"/>
      <c r="C1" s="2459"/>
      <c r="D1" s="2459"/>
      <c r="E1" s="2459"/>
      <c r="F1" s="2459"/>
      <c r="G1" s="2459"/>
      <c r="H1" s="2459"/>
      <c r="I1" s="2459"/>
      <c r="J1" s="2459"/>
      <c r="K1" s="2459"/>
      <c r="L1" s="2459"/>
      <c r="M1" s="2459"/>
      <c r="N1" s="2459"/>
      <c r="O1" s="2459"/>
      <c r="P1" s="2459"/>
    </row>
    <row r="2" spans="1:188" s="1923" customFormat="1" ht="19.5" customHeight="1" thickBot="1">
      <c r="A2" s="2628" t="s">
        <v>92</v>
      </c>
      <c r="B2" s="2628"/>
      <c r="C2" s="2628"/>
      <c r="D2" s="2628"/>
      <c r="E2" s="2628"/>
      <c r="F2" s="2628"/>
      <c r="G2" s="2628"/>
      <c r="H2" s="2628"/>
      <c r="I2" s="2628"/>
      <c r="J2" s="2628"/>
      <c r="K2" s="2628"/>
      <c r="L2" s="2628"/>
      <c r="M2" s="2628"/>
      <c r="N2" s="2628"/>
      <c r="O2" s="2628"/>
      <c r="P2" s="2628"/>
    </row>
    <row r="3" spans="1:188" s="1054" customFormat="1" ht="18.75" customHeight="1" thickTop="1">
      <c r="A3" s="2315" t="s">
        <v>81</v>
      </c>
      <c r="B3" s="2584" t="str">
        <f>'[3]Tab 8'!B4:F4</f>
        <v>jf/f</v>
      </c>
      <c r="C3" s="2584"/>
      <c r="D3" s="2584"/>
      <c r="E3" s="2584"/>
      <c r="F3" s="2584"/>
      <c r="G3" s="2584" t="str">
        <f>'[3]Tab 8'!G4:K4</f>
        <v>k;f{</v>
      </c>
      <c r="H3" s="2584"/>
      <c r="I3" s="2584"/>
      <c r="J3" s="2584"/>
      <c r="K3" s="2584"/>
      <c r="L3" s="2584" t="str">
        <f>'[3]Tab 8'!L4:P4</f>
        <v>lrtjg</v>
      </c>
      <c r="M3" s="2584"/>
      <c r="N3" s="2584"/>
      <c r="O3" s="2584"/>
      <c r="P3" s="2585"/>
      <c r="Q3" s="1055"/>
      <c r="R3" s="1055"/>
      <c r="S3" s="1055"/>
      <c r="T3" s="1055"/>
      <c r="U3" s="1055"/>
      <c r="V3" s="1055"/>
      <c r="W3" s="1055"/>
      <c r="X3" s="1055"/>
      <c r="Y3" s="1055"/>
      <c r="Z3" s="1055"/>
      <c r="AA3" s="1055"/>
      <c r="AB3" s="1055"/>
      <c r="AC3" s="1055"/>
      <c r="AD3" s="1055"/>
      <c r="AE3" s="1055"/>
      <c r="AF3" s="1055"/>
      <c r="AG3" s="1055"/>
      <c r="AH3" s="1056"/>
      <c r="AI3" s="1056"/>
      <c r="AJ3" s="1056"/>
      <c r="AK3" s="1056"/>
      <c r="AL3" s="1056"/>
      <c r="AM3" s="1056"/>
      <c r="AN3" s="1056"/>
      <c r="AO3" s="1056"/>
      <c r="AP3" s="1056"/>
      <c r="AQ3" s="1056"/>
      <c r="AR3" s="1056"/>
      <c r="AS3" s="1056"/>
      <c r="AT3" s="1056"/>
      <c r="AU3" s="1056"/>
      <c r="AV3" s="1056"/>
      <c r="AW3" s="1056"/>
      <c r="AX3" s="1056"/>
      <c r="AY3" s="1056"/>
      <c r="AZ3" s="1056"/>
      <c r="BA3" s="1056"/>
      <c r="BB3" s="1056"/>
      <c r="BC3" s="1056"/>
      <c r="BD3" s="1056"/>
      <c r="BE3" s="1056"/>
      <c r="BF3" s="1056"/>
      <c r="BG3" s="1056"/>
      <c r="BH3" s="1056"/>
      <c r="BI3" s="1056"/>
      <c r="BJ3" s="1056"/>
      <c r="BK3" s="1056"/>
      <c r="BL3" s="1056"/>
      <c r="BM3" s="1056"/>
      <c r="BN3" s="1056"/>
      <c r="BO3" s="1056"/>
      <c r="BP3" s="1056"/>
      <c r="BQ3" s="1056"/>
      <c r="BR3" s="1056"/>
      <c r="BS3" s="1056"/>
      <c r="BT3" s="1056"/>
      <c r="BU3" s="1056"/>
      <c r="BV3" s="1056"/>
      <c r="BW3" s="1056"/>
      <c r="BX3" s="1056"/>
      <c r="BY3" s="1056"/>
      <c r="BZ3" s="1056"/>
      <c r="CA3" s="1056"/>
      <c r="CB3" s="1056"/>
      <c r="CC3" s="1056"/>
      <c r="CD3" s="1056"/>
      <c r="CE3" s="1056"/>
      <c r="CF3" s="1056"/>
      <c r="CG3" s="1056"/>
      <c r="CH3" s="1056"/>
      <c r="CI3" s="1056"/>
      <c r="CJ3" s="1056"/>
      <c r="CK3" s="1056"/>
      <c r="CL3" s="1056"/>
      <c r="CM3" s="1056"/>
      <c r="CN3" s="1056"/>
      <c r="CO3" s="1056"/>
      <c r="CP3" s="1056"/>
      <c r="CQ3" s="1056"/>
      <c r="CR3" s="1056"/>
      <c r="CS3" s="1056"/>
      <c r="CT3" s="1056"/>
      <c r="CU3" s="1056"/>
      <c r="CV3" s="1056"/>
      <c r="CW3" s="1056"/>
      <c r="CX3" s="1056"/>
      <c r="CY3" s="1056"/>
      <c r="CZ3" s="1056"/>
      <c r="DA3" s="1056"/>
      <c r="DB3" s="1056"/>
      <c r="DC3" s="1056"/>
      <c r="DD3" s="1056"/>
      <c r="DE3" s="1056"/>
      <c r="DF3" s="1056"/>
      <c r="DG3" s="1056"/>
      <c r="DH3" s="1056"/>
      <c r="DI3" s="1056"/>
      <c r="DJ3" s="1056"/>
      <c r="DK3" s="1056"/>
      <c r="DL3" s="1056"/>
      <c r="DM3" s="1056"/>
      <c r="DN3" s="1056"/>
      <c r="DO3" s="1056"/>
      <c r="DP3" s="1056"/>
      <c r="DQ3" s="1056"/>
      <c r="DR3" s="1056"/>
      <c r="DS3" s="1056"/>
      <c r="DT3" s="1056"/>
      <c r="DU3" s="1056"/>
      <c r="DV3" s="1056"/>
      <c r="DW3" s="1056"/>
      <c r="DX3" s="1056"/>
      <c r="DY3" s="1056"/>
      <c r="DZ3" s="1056"/>
      <c r="EA3" s="1056"/>
      <c r="EB3" s="1056"/>
      <c r="EC3" s="1056"/>
      <c r="ED3" s="1056"/>
      <c r="EE3" s="1056"/>
      <c r="EF3" s="1056"/>
      <c r="EG3" s="1056"/>
      <c r="EH3" s="1056"/>
      <c r="EI3" s="1056"/>
      <c r="EJ3" s="1056"/>
      <c r="EK3" s="1056"/>
      <c r="EL3" s="1056"/>
      <c r="EM3" s="1056"/>
      <c r="EN3" s="1056"/>
      <c r="EO3" s="1056"/>
      <c r="EP3" s="1056"/>
      <c r="EQ3" s="1056"/>
      <c r="ER3" s="1056"/>
      <c r="ES3" s="1056"/>
      <c r="ET3" s="1056"/>
      <c r="EU3" s="1056"/>
      <c r="EV3" s="1056"/>
      <c r="EW3" s="1056"/>
      <c r="EX3" s="1056"/>
      <c r="EY3" s="1056"/>
      <c r="EZ3" s="1056"/>
      <c r="FA3" s="1056"/>
      <c r="FB3" s="1056"/>
      <c r="FC3" s="1056"/>
      <c r="FD3" s="1056"/>
      <c r="FE3" s="1056"/>
      <c r="FF3" s="1056"/>
      <c r="FG3" s="1056"/>
      <c r="FH3" s="1056"/>
      <c r="FI3" s="1056"/>
      <c r="FJ3" s="1056"/>
      <c r="FK3" s="1056"/>
      <c r="FL3" s="1056"/>
      <c r="FM3" s="1056"/>
      <c r="FN3" s="1056"/>
      <c r="FO3" s="1056"/>
      <c r="FP3" s="1056"/>
      <c r="FQ3" s="1056"/>
      <c r="FR3" s="1056"/>
      <c r="FS3" s="1056"/>
      <c r="FT3" s="1056"/>
      <c r="FU3" s="1056"/>
      <c r="FV3" s="1056"/>
      <c r="FW3" s="1056"/>
      <c r="FX3" s="1056"/>
      <c r="FY3" s="1056"/>
      <c r="FZ3" s="1056"/>
      <c r="GA3" s="1056"/>
      <c r="GB3" s="1056"/>
      <c r="GC3" s="1056"/>
      <c r="GD3" s="1056"/>
      <c r="GE3" s="1056"/>
      <c r="GF3" s="1056"/>
    </row>
    <row r="4" spans="1:188" s="1054" customFormat="1" ht="18.75" customHeight="1">
      <c r="A4" s="2316"/>
      <c r="B4" s="1060" t="s">
        <v>87</v>
      </c>
      <c r="C4" s="1060" t="s">
        <v>90</v>
      </c>
      <c r="D4" s="1060" t="s">
        <v>91</v>
      </c>
      <c r="E4" s="2342" t="s">
        <v>88</v>
      </c>
      <c r="F4" s="2342" t="s">
        <v>89</v>
      </c>
      <c r="G4" s="1060" t="s">
        <v>87</v>
      </c>
      <c r="H4" s="1060" t="s">
        <v>90</v>
      </c>
      <c r="I4" s="1060" t="s">
        <v>91</v>
      </c>
      <c r="J4" s="2342" t="s">
        <v>88</v>
      </c>
      <c r="K4" s="2342" t="s">
        <v>89</v>
      </c>
      <c r="L4" s="1060" t="s">
        <v>87</v>
      </c>
      <c r="M4" s="1060" t="s">
        <v>90</v>
      </c>
      <c r="N4" s="1060" t="s">
        <v>91</v>
      </c>
      <c r="O4" s="2342" t="s">
        <v>88</v>
      </c>
      <c r="P4" s="2345" t="s">
        <v>89</v>
      </c>
      <c r="Q4" s="1055"/>
      <c r="R4" s="1055"/>
      <c r="S4" s="1055"/>
      <c r="T4" s="1055"/>
      <c r="U4" s="1055"/>
      <c r="V4" s="1055"/>
      <c r="W4" s="1055"/>
      <c r="X4" s="1055"/>
      <c r="Y4" s="1055"/>
      <c r="Z4" s="1055"/>
      <c r="AA4" s="1055"/>
      <c r="AB4" s="1055"/>
      <c r="AC4" s="1055"/>
      <c r="AD4" s="1055"/>
      <c r="AE4" s="1055"/>
      <c r="AF4" s="1055"/>
      <c r="AG4" s="1055"/>
      <c r="AH4" s="1056"/>
      <c r="AI4" s="1056"/>
      <c r="AJ4" s="1056"/>
      <c r="AK4" s="1056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</row>
    <row r="5" spans="1:188" s="1054" customFormat="1" ht="28.5" customHeight="1">
      <c r="A5" s="2316"/>
      <c r="B5" s="1363" t="s">
        <v>669</v>
      </c>
      <c r="C5" s="1363" t="s">
        <v>725</v>
      </c>
      <c r="D5" s="1302" t="s">
        <v>737</v>
      </c>
      <c r="E5" s="2342"/>
      <c r="F5" s="2342"/>
      <c r="G5" s="1302" t="str">
        <f>B5</f>
        <v xml:space="preserve">cf=j= @)&amp;#÷&amp;$
-;fpg–c;f/_                </v>
      </c>
      <c r="H5" s="1363" t="str">
        <f t="shared" ref="H5:I5" si="0">C5</f>
        <v xml:space="preserve">cf=j= @)&amp;$÷&amp;%
-;fpg–c;f/_                </v>
      </c>
      <c r="I5" s="1363" t="str">
        <f t="shared" si="0"/>
        <v xml:space="preserve">cf=j= @)&amp;%÷&amp;^
-;fpg–c;f/_                </v>
      </c>
      <c r="J5" s="2342"/>
      <c r="K5" s="2342"/>
      <c r="L5" s="1302" t="str">
        <f>B5</f>
        <v xml:space="preserve">cf=j= @)&amp;#÷&amp;$
-;fpg–c;f/_                </v>
      </c>
      <c r="M5" s="1363" t="str">
        <f t="shared" ref="M5:N5" si="1">C5</f>
        <v xml:space="preserve">cf=j= @)&amp;$÷&amp;%
-;fpg–c;f/_                </v>
      </c>
      <c r="N5" s="1363" t="str">
        <f t="shared" si="1"/>
        <v xml:space="preserve">cf=j= @)&amp;%÷&amp;^
-;fpg–c;f/_                </v>
      </c>
      <c r="O5" s="2342"/>
      <c r="P5" s="2345"/>
      <c r="Q5" s="1055"/>
      <c r="R5" s="1055"/>
      <c r="S5" s="1055"/>
      <c r="T5" s="1055"/>
      <c r="U5" s="1055"/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5"/>
      <c r="AH5" s="1056"/>
      <c r="AI5" s="1056"/>
      <c r="AJ5" s="1056"/>
      <c r="AK5" s="1056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</row>
    <row r="6" spans="1:188" ht="18.75" customHeight="1">
      <c r="A6" s="130" t="s">
        <v>735</v>
      </c>
      <c r="B6" s="1484">
        <v>12</v>
      </c>
      <c r="C6" s="1484">
        <v>15</v>
      </c>
      <c r="D6" s="1484">
        <v>17</v>
      </c>
      <c r="E6" s="615">
        <f>((C6-B6)/B6)*100</f>
        <v>25</v>
      </c>
      <c r="F6" s="615">
        <f>((D6-C6)/C6)*100</f>
        <v>13.333333333333334</v>
      </c>
      <c r="G6" s="1485">
        <v>12</v>
      </c>
      <c r="H6" s="1485">
        <v>12</v>
      </c>
      <c r="I6" s="1485">
        <v>59</v>
      </c>
      <c r="J6" s="711">
        <v>0</v>
      </c>
      <c r="K6" s="711">
        <v>391.66666666666663</v>
      </c>
      <c r="L6" s="1484">
        <v>370</v>
      </c>
      <c r="M6" s="1484">
        <v>410</v>
      </c>
      <c r="N6" s="1484">
        <v>252</v>
      </c>
      <c r="O6" s="615">
        <v>10.810810810810811</v>
      </c>
      <c r="P6" s="124">
        <v>-38.536585365853661</v>
      </c>
    </row>
    <row r="7" spans="1:188" ht="18.75" customHeight="1">
      <c r="A7" s="130" t="s">
        <v>736</v>
      </c>
      <c r="B7" s="1439">
        <v>215</v>
      </c>
      <c r="C7" s="1439">
        <v>240</v>
      </c>
      <c r="D7" s="1439">
        <v>270</v>
      </c>
      <c r="E7" s="711">
        <f t="shared" ref="E7:F10" si="2">((C7-B7)/B7)*100</f>
        <v>11.627906976744185</v>
      </c>
      <c r="F7" s="615">
        <f t="shared" si="2"/>
        <v>12.5</v>
      </c>
      <c r="G7" s="1486">
        <v>427</v>
      </c>
      <c r="H7" s="1486">
        <v>427</v>
      </c>
      <c r="I7" s="1486">
        <v>701</v>
      </c>
      <c r="J7" s="711">
        <v>0</v>
      </c>
      <c r="K7" s="711">
        <v>64.168618266978925</v>
      </c>
      <c r="L7" s="1487">
        <v>10532</v>
      </c>
      <c r="M7" s="1487">
        <v>11480</v>
      </c>
      <c r="N7" s="1487">
        <v>7039</v>
      </c>
      <c r="O7" s="615">
        <v>9.0011393847322445</v>
      </c>
      <c r="P7" s="124">
        <v>-38.684668989547042</v>
      </c>
    </row>
    <row r="8" spans="1:188" s="73" customFormat="1" ht="18.75" customHeight="1">
      <c r="A8" s="115" t="s">
        <v>93</v>
      </c>
      <c r="B8" s="605">
        <f t="shared" ref="B8:C8" si="3">B9+B10</f>
        <v>6020</v>
      </c>
      <c r="C8" s="605">
        <f t="shared" si="3"/>
        <v>7100</v>
      </c>
      <c r="D8" s="605">
        <f>D9+D10</f>
        <v>8000</v>
      </c>
      <c r="E8" s="711">
        <f t="shared" si="2"/>
        <v>17.940199335548172</v>
      </c>
      <c r="F8" s="615">
        <f t="shared" si="2"/>
        <v>12.676056338028168</v>
      </c>
      <c r="G8" s="1488">
        <v>711</v>
      </c>
      <c r="H8" s="1488">
        <v>1240</v>
      </c>
      <c r="I8" s="1489">
        <v>1222</v>
      </c>
      <c r="J8" s="900">
        <v>74.40225035161744</v>
      </c>
      <c r="K8" s="900">
        <v>-1.4516129032258065</v>
      </c>
      <c r="L8" s="1490">
        <v>103069</v>
      </c>
      <c r="M8" s="1490">
        <v>118621</v>
      </c>
      <c r="N8" s="1490">
        <v>142486</v>
      </c>
      <c r="O8" s="1491">
        <v>15.088921014077947</v>
      </c>
      <c r="P8" s="308">
        <v>20.118697363873174</v>
      </c>
    </row>
    <row r="9" spans="1:188" ht="18.75" customHeight="1">
      <c r="A9" s="130" t="s">
        <v>94</v>
      </c>
      <c r="B9" s="28">
        <v>5000</v>
      </c>
      <c r="C9" s="28">
        <v>6000</v>
      </c>
      <c r="D9" s="28">
        <v>7000</v>
      </c>
      <c r="E9" s="615">
        <f t="shared" si="2"/>
        <v>20</v>
      </c>
      <c r="F9" s="615">
        <f t="shared" si="2"/>
        <v>16.666666666666664</v>
      </c>
      <c r="G9" s="1486">
        <v>0</v>
      </c>
      <c r="H9" s="1486">
        <v>0</v>
      </c>
      <c r="I9" s="1492">
        <v>33</v>
      </c>
      <c r="J9" s="900">
        <v>0</v>
      </c>
      <c r="K9" s="900">
        <v>0</v>
      </c>
      <c r="L9" s="1487">
        <v>15879</v>
      </c>
      <c r="M9" s="1487">
        <v>19696</v>
      </c>
      <c r="N9" s="1487">
        <v>24779</v>
      </c>
      <c r="O9" s="615">
        <v>24.038037659802256</v>
      </c>
      <c r="P9" s="124">
        <v>25.807270511779041</v>
      </c>
    </row>
    <row r="10" spans="1:188" ht="18.75" customHeight="1" thickBot="1">
      <c r="A10" s="131" t="s">
        <v>95</v>
      </c>
      <c r="B10" s="86">
        <v>1020</v>
      </c>
      <c r="C10" s="86">
        <v>1100</v>
      </c>
      <c r="D10" s="86">
        <v>1000</v>
      </c>
      <c r="E10" s="784">
        <f t="shared" si="2"/>
        <v>7.8431372549019605</v>
      </c>
      <c r="F10" s="1616">
        <f t="shared" si="2"/>
        <v>-9.0909090909090917</v>
      </c>
      <c r="G10" s="1493">
        <v>711</v>
      </c>
      <c r="H10" s="1493">
        <v>1240</v>
      </c>
      <c r="I10" s="1494">
        <v>1189</v>
      </c>
      <c r="J10" s="784">
        <v>74.40225035161744</v>
      </c>
      <c r="K10" s="784">
        <v>-4.112903225806452</v>
      </c>
      <c r="L10" s="1495">
        <v>87190</v>
      </c>
      <c r="M10" s="1495">
        <v>98925</v>
      </c>
      <c r="N10" s="1495">
        <v>117707</v>
      </c>
      <c r="O10" s="1616">
        <v>13.459112283518751</v>
      </c>
      <c r="P10" s="36">
        <v>18.986100581248422</v>
      </c>
    </row>
    <row r="11" spans="1:188" ht="23.25" customHeight="1" thickTop="1" thickBot="1"/>
    <row r="12" spans="1:188" s="1054" customFormat="1" ht="18.75" customHeight="1" thickTop="1">
      <c r="A12" s="2315" t="s">
        <v>81</v>
      </c>
      <c r="B12" s="2584" t="str">
        <f>'[3]Tab 8'!B15:F15</f>
        <v>dsjfgk'/</v>
      </c>
      <c r="C12" s="2584"/>
      <c r="D12" s="2584"/>
      <c r="E12" s="2584"/>
      <c r="F12" s="2584"/>
      <c r="G12" s="2584" t="str">
        <f>'[3]Tab 8'!G15:K15</f>
        <v>/f}tx6</v>
      </c>
      <c r="H12" s="2584"/>
      <c r="I12" s="2584"/>
      <c r="J12" s="2584"/>
      <c r="K12" s="2584"/>
      <c r="L12" s="2584" t="s">
        <v>82</v>
      </c>
      <c r="M12" s="2584"/>
      <c r="N12" s="2584"/>
      <c r="O12" s="2584"/>
      <c r="P12" s="2585"/>
      <c r="Q12" s="1056"/>
      <c r="R12" s="1056"/>
      <c r="S12" s="1056"/>
      <c r="T12" s="1056"/>
      <c r="U12" s="1056"/>
      <c r="V12" s="1056"/>
      <c r="W12" s="1056"/>
      <c r="X12" s="1056"/>
      <c r="Y12" s="1056"/>
      <c r="Z12" s="1056"/>
      <c r="AA12" s="1056"/>
      <c r="AB12" s="1056"/>
      <c r="AC12" s="1056"/>
      <c r="AD12" s="1056"/>
      <c r="AE12" s="1056"/>
      <c r="AF12" s="1056"/>
      <c r="AG12" s="1056"/>
      <c r="AH12" s="1056"/>
      <c r="AI12" s="1056"/>
      <c r="AJ12" s="1056"/>
      <c r="AK12" s="1056"/>
      <c r="AL12" s="1056"/>
      <c r="AM12" s="1056"/>
      <c r="AN12" s="1056"/>
      <c r="AO12" s="1056"/>
      <c r="AP12" s="1056"/>
      <c r="AQ12" s="1056"/>
      <c r="AR12" s="1056"/>
      <c r="AS12" s="1056"/>
      <c r="AT12" s="1056"/>
      <c r="AU12" s="1056"/>
      <c r="AV12" s="1056"/>
      <c r="AW12" s="1056"/>
      <c r="AX12" s="1056"/>
      <c r="AY12" s="1056"/>
      <c r="AZ12" s="1056"/>
      <c r="BA12" s="1056"/>
      <c r="BB12" s="1056"/>
      <c r="BC12" s="1056"/>
      <c r="BD12" s="1056"/>
      <c r="BE12" s="1056"/>
      <c r="BF12" s="1056"/>
      <c r="BG12" s="1056"/>
      <c r="BH12" s="1056"/>
      <c r="BI12" s="1056"/>
      <c r="BJ12" s="1056"/>
      <c r="BK12" s="1056"/>
      <c r="BL12" s="1056"/>
      <c r="BM12" s="1056"/>
      <c r="BN12" s="1056"/>
      <c r="BO12" s="1056"/>
      <c r="BP12" s="1056"/>
      <c r="BQ12" s="1056"/>
      <c r="BR12" s="1056"/>
      <c r="BS12" s="1056"/>
      <c r="BT12" s="1056"/>
      <c r="BU12" s="1056"/>
      <c r="BV12" s="1056"/>
      <c r="BW12" s="1056"/>
      <c r="BX12" s="1056"/>
      <c r="BY12" s="1056"/>
      <c r="BZ12" s="1056"/>
      <c r="CA12" s="1056"/>
      <c r="CB12" s="1056"/>
      <c r="CC12" s="1056"/>
      <c r="CD12" s="1056"/>
      <c r="CE12" s="1056"/>
      <c r="CF12" s="1056"/>
      <c r="CG12" s="1056"/>
      <c r="CH12" s="1056"/>
      <c r="CI12" s="1056"/>
      <c r="CJ12" s="1056"/>
      <c r="CK12" s="1056"/>
      <c r="CL12" s="1056"/>
      <c r="CM12" s="1056"/>
      <c r="CN12" s="1056"/>
      <c r="CO12" s="1056"/>
      <c r="CP12" s="1056"/>
      <c r="CQ12" s="1056"/>
      <c r="CR12" s="1056"/>
      <c r="CS12" s="1056"/>
      <c r="CT12" s="1056"/>
      <c r="CU12" s="1056"/>
      <c r="CV12" s="1056"/>
      <c r="CW12" s="1056"/>
      <c r="CX12" s="1056"/>
      <c r="CY12" s="1056"/>
      <c r="CZ12" s="1056"/>
      <c r="DA12" s="1056"/>
      <c r="DB12" s="1056"/>
      <c r="DC12" s="1056"/>
      <c r="DD12" s="1056"/>
      <c r="DE12" s="1056"/>
      <c r="DF12" s="1056"/>
      <c r="DG12" s="1056"/>
      <c r="DH12" s="1056"/>
      <c r="DI12" s="1056"/>
      <c r="DJ12" s="1056"/>
      <c r="DK12" s="1056"/>
      <c r="DL12" s="1056"/>
      <c r="DM12" s="1056"/>
      <c r="DN12" s="1056"/>
      <c r="DO12" s="1056"/>
      <c r="DP12" s="1056"/>
      <c r="DQ12" s="1056"/>
      <c r="DR12" s="1056"/>
      <c r="DS12" s="1056"/>
      <c r="DT12" s="1056"/>
      <c r="DU12" s="1056"/>
      <c r="DV12" s="1056"/>
      <c r="DW12" s="1056"/>
      <c r="DX12" s="1056"/>
      <c r="DY12" s="1056"/>
      <c r="DZ12" s="1056"/>
      <c r="EA12" s="1056"/>
      <c r="EB12" s="1056"/>
      <c r="EC12" s="1056"/>
      <c r="ED12" s="1056"/>
      <c r="EE12" s="1056"/>
      <c r="EF12" s="1056"/>
      <c r="EG12" s="1056"/>
      <c r="EH12" s="1056"/>
      <c r="EI12" s="1056"/>
      <c r="EJ12" s="1056"/>
      <c r="EK12" s="1056"/>
      <c r="EL12" s="1056"/>
      <c r="EM12" s="1056"/>
      <c r="EN12" s="1056"/>
      <c r="EO12" s="1056"/>
      <c r="EP12" s="1056"/>
      <c r="EQ12" s="1056"/>
      <c r="ER12" s="1056"/>
      <c r="ES12" s="1056"/>
      <c r="ET12" s="1056"/>
      <c r="EU12" s="1056"/>
      <c r="EV12" s="1056"/>
      <c r="EW12" s="1056"/>
      <c r="EX12" s="1056"/>
      <c r="EY12" s="1056"/>
      <c r="EZ12" s="1056"/>
      <c r="FA12" s="1056"/>
      <c r="FB12" s="1056"/>
      <c r="FC12" s="1056"/>
      <c r="FD12" s="1056"/>
      <c r="FE12" s="1056"/>
      <c r="FF12" s="1056"/>
      <c r="FG12" s="1056"/>
      <c r="FH12" s="1056"/>
      <c r="FI12" s="1056"/>
      <c r="FJ12" s="1056"/>
      <c r="FK12" s="1056"/>
      <c r="FL12" s="1056"/>
      <c r="FM12" s="1056"/>
      <c r="FN12" s="1056"/>
      <c r="FO12" s="1056"/>
      <c r="FP12" s="1056"/>
      <c r="FQ12" s="1056"/>
      <c r="FR12" s="1056"/>
      <c r="FS12" s="1056"/>
      <c r="FT12" s="1056"/>
      <c r="FU12" s="1056"/>
      <c r="FV12" s="1056"/>
      <c r="FW12" s="1056"/>
      <c r="FX12" s="1056"/>
      <c r="FY12" s="1056"/>
      <c r="FZ12" s="1056"/>
      <c r="GA12" s="1056"/>
      <c r="GB12" s="1056"/>
      <c r="GC12" s="1056"/>
      <c r="GD12" s="1056"/>
      <c r="GE12" s="1056"/>
      <c r="GF12" s="1056"/>
    </row>
    <row r="13" spans="1:188" s="1054" customFormat="1" ht="18.75" customHeight="1">
      <c r="A13" s="2316"/>
      <c r="B13" s="1060" t="s">
        <v>87</v>
      </c>
      <c r="C13" s="1060" t="s">
        <v>90</v>
      </c>
      <c r="D13" s="1060" t="s">
        <v>91</v>
      </c>
      <c r="E13" s="2342" t="s">
        <v>88</v>
      </c>
      <c r="F13" s="2342" t="s">
        <v>89</v>
      </c>
      <c r="G13" s="1060" t="s">
        <v>87</v>
      </c>
      <c r="H13" s="1060" t="s">
        <v>90</v>
      </c>
      <c r="I13" s="1060" t="s">
        <v>91</v>
      </c>
      <c r="J13" s="2342" t="s">
        <v>88</v>
      </c>
      <c r="K13" s="2342" t="s">
        <v>89</v>
      </c>
      <c r="L13" s="1060" t="s">
        <v>87</v>
      </c>
      <c r="M13" s="1060" t="s">
        <v>90</v>
      </c>
      <c r="N13" s="1060" t="s">
        <v>91</v>
      </c>
      <c r="O13" s="2342" t="s">
        <v>88</v>
      </c>
      <c r="P13" s="2345" t="s">
        <v>89</v>
      </c>
      <c r="Q13" s="1056"/>
      <c r="R13" s="1056"/>
      <c r="S13" s="1056"/>
      <c r="T13" s="1056"/>
      <c r="U13" s="1056"/>
      <c r="V13" s="1056"/>
      <c r="W13" s="1056"/>
      <c r="X13" s="1056"/>
      <c r="Y13" s="1056"/>
      <c r="Z13" s="1056"/>
      <c r="AA13" s="1056"/>
      <c r="AB13" s="1056"/>
      <c r="AC13" s="1056"/>
      <c r="AD13" s="1056"/>
      <c r="AE13" s="1056"/>
      <c r="AF13" s="1056"/>
      <c r="AG13" s="1056"/>
      <c r="AH13" s="1056"/>
      <c r="AI13" s="1056"/>
      <c r="AJ13" s="1056"/>
      <c r="AK13" s="1056"/>
      <c r="AL13" s="1056"/>
      <c r="AM13" s="1056"/>
      <c r="AN13" s="1056"/>
      <c r="AO13" s="1056"/>
      <c r="AP13" s="1056"/>
      <c r="AQ13" s="1056"/>
      <c r="AR13" s="1056"/>
      <c r="AS13" s="1056"/>
      <c r="AT13" s="1056"/>
      <c r="AU13" s="1056"/>
      <c r="AV13" s="1056"/>
      <c r="AW13" s="1056"/>
      <c r="AX13" s="1056"/>
      <c r="AY13" s="1056"/>
      <c r="AZ13" s="1056"/>
      <c r="BA13" s="1056"/>
      <c r="BB13" s="1056"/>
      <c r="BC13" s="1056"/>
      <c r="BD13" s="1056"/>
      <c r="BE13" s="1056"/>
      <c r="BF13" s="1056"/>
      <c r="BG13" s="1056"/>
      <c r="BH13" s="1056"/>
      <c r="BI13" s="1056"/>
      <c r="BJ13" s="1056"/>
      <c r="BK13" s="1056"/>
      <c r="BL13" s="1056"/>
      <c r="BM13" s="1056"/>
      <c r="BN13" s="1056"/>
      <c r="BO13" s="1056"/>
      <c r="BP13" s="1056"/>
      <c r="BQ13" s="1056"/>
      <c r="BR13" s="1056"/>
      <c r="BS13" s="1056"/>
      <c r="BT13" s="1056"/>
      <c r="BU13" s="1056"/>
      <c r="BV13" s="1056"/>
      <c r="BW13" s="1056"/>
      <c r="BX13" s="1056"/>
      <c r="BY13" s="1056"/>
      <c r="BZ13" s="1056"/>
      <c r="CA13" s="1056"/>
      <c r="CB13" s="1056"/>
      <c r="CC13" s="1056"/>
      <c r="CD13" s="1056"/>
      <c r="CE13" s="1056"/>
      <c r="CF13" s="1056"/>
      <c r="CG13" s="1056"/>
      <c r="CH13" s="1056"/>
      <c r="CI13" s="1056"/>
      <c r="CJ13" s="1056"/>
      <c r="CK13" s="1056"/>
      <c r="CL13" s="1056"/>
      <c r="CM13" s="1056"/>
      <c r="CN13" s="1056"/>
      <c r="CO13" s="1056"/>
      <c r="CP13" s="1056"/>
      <c r="CQ13" s="1056"/>
      <c r="CR13" s="1056"/>
      <c r="CS13" s="1056"/>
      <c r="CT13" s="1056"/>
      <c r="CU13" s="1056"/>
      <c r="CV13" s="1056"/>
      <c r="CW13" s="1056"/>
      <c r="CX13" s="1056"/>
      <c r="CY13" s="1056"/>
      <c r="CZ13" s="1056"/>
      <c r="DA13" s="1056"/>
      <c r="DB13" s="1056"/>
      <c r="DC13" s="1056"/>
      <c r="DD13" s="1056"/>
      <c r="DE13" s="1056"/>
      <c r="DF13" s="1056"/>
      <c r="DG13" s="1056"/>
      <c r="DH13" s="1056"/>
      <c r="DI13" s="1056"/>
      <c r="DJ13" s="1056"/>
      <c r="DK13" s="1056"/>
      <c r="DL13" s="1056"/>
      <c r="DM13" s="1056"/>
      <c r="DN13" s="1056"/>
      <c r="DO13" s="1056"/>
      <c r="DP13" s="1056"/>
      <c r="DQ13" s="1056"/>
      <c r="DR13" s="1056"/>
      <c r="DS13" s="1056"/>
      <c r="DT13" s="1056"/>
      <c r="DU13" s="1056"/>
      <c r="DV13" s="1056"/>
      <c r="DW13" s="1056"/>
      <c r="DX13" s="1056"/>
      <c r="DY13" s="1056"/>
      <c r="DZ13" s="1056"/>
      <c r="EA13" s="1056"/>
      <c r="EB13" s="1056"/>
      <c r="EC13" s="1056"/>
      <c r="ED13" s="1056"/>
      <c r="EE13" s="1056"/>
      <c r="EF13" s="1056"/>
      <c r="EG13" s="1056"/>
      <c r="EH13" s="1056"/>
      <c r="EI13" s="1056"/>
      <c r="EJ13" s="1056"/>
      <c r="EK13" s="1056"/>
      <c r="EL13" s="1056"/>
      <c r="EM13" s="1056"/>
      <c r="EN13" s="1056"/>
      <c r="EO13" s="1056"/>
      <c r="EP13" s="1056"/>
      <c r="EQ13" s="1056"/>
      <c r="ER13" s="1056"/>
      <c r="ES13" s="1056"/>
      <c r="ET13" s="1056"/>
      <c r="EU13" s="1056"/>
      <c r="EV13" s="1056"/>
      <c r="EW13" s="1056"/>
      <c r="EX13" s="1056"/>
      <c r="EY13" s="1056"/>
      <c r="EZ13" s="1056"/>
      <c r="FA13" s="1056"/>
      <c r="FB13" s="1056"/>
      <c r="FC13" s="1056"/>
      <c r="FD13" s="1056"/>
      <c r="FE13" s="1056"/>
      <c r="FF13" s="1056"/>
      <c r="FG13" s="1056"/>
      <c r="FH13" s="1056"/>
      <c r="FI13" s="1056"/>
      <c r="FJ13" s="1056"/>
      <c r="FK13" s="1056"/>
      <c r="FL13" s="1056"/>
      <c r="FM13" s="1056"/>
      <c r="FN13" s="1056"/>
      <c r="FO13" s="1056"/>
      <c r="FP13" s="1056"/>
      <c r="FQ13" s="1056"/>
      <c r="FR13" s="1056"/>
      <c r="FS13" s="1056"/>
      <c r="FT13" s="1056"/>
      <c r="FU13" s="1056"/>
      <c r="FV13" s="1056"/>
      <c r="FW13" s="1056"/>
      <c r="FX13" s="1056"/>
      <c r="FY13" s="1056"/>
      <c r="FZ13" s="1056"/>
      <c r="GA13" s="1056"/>
      <c r="GB13" s="1056"/>
      <c r="GC13" s="1056"/>
      <c r="GD13" s="1056"/>
      <c r="GE13" s="1056"/>
      <c r="GF13" s="1056"/>
    </row>
    <row r="14" spans="1:188" s="1054" customFormat="1" ht="28.5" customHeight="1">
      <c r="A14" s="2316"/>
      <c r="B14" s="1876" t="str">
        <f>B5</f>
        <v xml:space="preserve">cf=j= @)&amp;#÷&amp;$
-;fpg–c;f/_                </v>
      </c>
      <c r="C14" s="1876" t="str">
        <f t="shared" ref="C14:D14" si="4">C5</f>
        <v xml:space="preserve">cf=j= @)&amp;$÷&amp;%
-;fpg–c;f/_                </v>
      </c>
      <c r="D14" s="1876" t="str">
        <f t="shared" si="4"/>
        <v xml:space="preserve">cf=j= @)&amp;%÷&amp;^
-;fpg–c;f/_                </v>
      </c>
      <c r="E14" s="2342"/>
      <c r="F14" s="2342"/>
      <c r="G14" s="1876" t="str">
        <f>B5</f>
        <v xml:space="preserve">cf=j= @)&amp;#÷&amp;$
-;fpg–c;f/_                </v>
      </c>
      <c r="H14" s="1876" t="str">
        <f t="shared" ref="H14:I14" si="5">C5</f>
        <v xml:space="preserve">cf=j= @)&amp;$÷&amp;%
-;fpg–c;f/_                </v>
      </c>
      <c r="I14" s="1876" t="str">
        <f t="shared" si="5"/>
        <v xml:space="preserve">cf=j= @)&amp;%÷&amp;^
-;fpg–c;f/_                </v>
      </c>
      <c r="J14" s="2342"/>
      <c r="K14" s="2342"/>
      <c r="L14" s="1876" t="str">
        <f>B5</f>
        <v xml:space="preserve">cf=j= @)&amp;#÷&amp;$
-;fpg–c;f/_                </v>
      </c>
      <c r="M14" s="1876" t="str">
        <f t="shared" ref="M14:N14" si="6">C5</f>
        <v xml:space="preserve">cf=j= @)&amp;$÷&amp;%
-;fpg–c;f/_                </v>
      </c>
      <c r="N14" s="1876" t="str">
        <f t="shared" si="6"/>
        <v xml:space="preserve">cf=j= @)&amp;%÷&amp;^
-;fpg–c;f/_                </v>
      </c>
      <c r="O14" s="2342"/>
      <c r="P14" s="2345"/>
    </row>
    <row r="15" spans="1:188" ht="18.75" customHeight="1">
      <c r="A15" s="130" t="s">
        <v>735</v>
      </c>
      <c r="B15" s="1496">
        <v>89</v>
      </c>
      <c r="C15" s="1496">
        <v>110</v>
      </c>
      <c r="D15" s="1496">
        <v>105</v>
      </c>
      <c r="E15" s="711">
        <f>((C15-B15)/B15)*100</f>
        <v>23.595505617977526</v>
      </c>
      <c r="F15" s="711">
        <f>((D15-C15)/C15)*100</f>
        <v>-4.5454545454545459</v>
      </c>
      <c r="G15" s="615">
        <v>11</v>
      </c>
      <c r="H15" s="615">
        <v>15</v>
      </c>
      <c r="I15" s="615">
        <v>20</v>
      </c>
      <c r="J15" s="601">
        <f>((H15-G15)/G15)*100</f>
        <v>36.363636363636367</v>
      </c>
      <c r="K15" s="601">
        <f>((I15-H15)/H15)*100</f>
        <v>33.333333333333329</v>
      </c>
      <c r="L15" s="610">
        <f t="shared" ref="L15:N19" si="7">B6+G6+L6+B15+G15</f>
        <v>494</v>
      </c>
      <c r="M15" s="610">
        <f t="shared" si="7"/>
        <v>562</v>
      </c>
      <c r="N15" s="610">
        <f t="shared" si="7"/>
        <v>453</v>
      </c>
      <c r="O15" s="782">
        <f>M15/L15*100-100</f>
        <v>13.76518218623481</v>
      </c>
      <c r="P15" s="783">
        <f>N15/M15*100-100</f>
        <v>-19.395017793594306</v>
      </c>
    </row>
    <row r="16" spans="1:188" ht="18.75" customHeight="1">
      <c r="A16" s="130" t="s">
        <v>736</v>
      </c>
      <c r="B16" s="1497">
        <v>2002</v>
      </c>
      <c r="C16" s="1497">
        <v>2750</v>
      </c>
      <c r="D16" s="1497">
        <v>3100</v>
      </c>
      <c r="E16" s="711">
        <f t="shared" ref="E16:F19" si="8">((C16-B16)/B16)*100</f>
        <v>37.362637362637365</v>
      </c>
      <c r="F16" s="711">
        <f t="shared" si="8"/>
        <v>12.727272727272727</v>
      </c>
      <c r="G16" s="1498">
        <v>320</v>
      </c>
      <c r="H16" s="1498">
        <v>320</v>
      </c>
      <c r="I16" s="1498">
        <v>400</v>
      </c>
      <c r="J16" s="601">
        <f>((H16-G16)/G16)*100</f>
        <v>0</v>
      </c>
      <c r="K16" s="601">
        <f>((I16-H16)/H16)*100</f>
        <v>25</v>
      </c>
      <c r="L16" s="610">
        <f t="shared" si="7"/>
        <v>13496</v>
      </c>
      <c r="M16" s="610">
        <f t="shared" si="7"/>
        <v>15217</v>
      </c>
      <c r="N16" s="610">
        <f t="shared" si="7"/>
        <v>11510</v>
      </c>
      <c r="O16" s="782">
        <f>M16/L16*100-100</f>
        <v>12.75192649673977</v>
      </c>
      <c r="P16" s="783">
        <f>N16/M16*100-100</f>
        <v>-24.360912137740684</v>
      </c>
    </row>
    <row r="17" spans="1:16" s="73" customFormat="1" ht="18.75" customHeight="1">
      <c r="A17" s="115" t="s">
        <v>93</v>
      </c>
      <c r="B17" s="1438">
        <f>SUM(B18:B19)</f>
        <v>9550</v>
      </c>
      <c r="C17" s="1438">
        <f t="shared" ref="C17:D17" si="9">SUM(C18:C19)</f>
        <v>14250</v>
      </c>
      <c r="D17" s="1438">
        <f t="shared" si="9"/>
        <v>19156</v>
      </c>
      <c r="E17" s="900">
        <f>((C17-B17)/B17)*100</f>
        <v>49.214659685863879</v>
      </c>
      <c r="F17" s="711">
        <f t="shared" si="8"/>
        <v>34.428070175438599</v>
      </c>
      <c r="G17" s="550"/>
      <c r="H17" s="550"/>
      <c r="I17" s="550"/>
      <c r="J17" s="601"/>
      <c r="K17" s="601"/>
      <c r="L17" s="1763">
        <f t="shared" si="7"/>
        <v>119350</v>
      </c>
      <c r="M17" s="1763">
        <f t="shared" si="7"/>
        <v>141211</v>
      </c>
      <c r="N17" s="1763">
        <f t="shared" si="7"/>
        <v>170864</v>
      </c>
      <c r="O17" s="1732">
        <f t="shared" ref="O17:O19" si="10">M17/L17*100-100</f>
        <v>18.31671554252199</v>
      </c>
      <c r="P17" s="1968">
        <f t="shared" ref="P17:P19" si="11">N17/M17*100-100</f>
        <v>20.999072310230787</v>
      </c>
    </row>
    <row r="18" spans="1:16" ht="18.75" customHeight="1">
      <c r="A18" s="130" t="s">
        <v>94</v>
      </c>
      <c r="B18" s="1497">
        <v>8500</v>
      </c>
      <c r="C18" s="1497">
        <v>12500</v>
      </c>
      <c r="D18" s="1497">
        <v>17200</v>
      </c>
      <c r="E18" s="711">
        <f t="shared" si="8"/>
        <v>47.058823529411761</v>
      </c>
      <c r="F18" s="711">
        <f t="shared" si="8"/>
        <v>37.6</v>
      </c>
      <c r="G18" s="550"/>
      <c r="H18" s="550"/>
      <c r="I18" s="550"/>
      <c r="J18" s="601"/>
      <c r="K18" s="601"/>
      <c r="L18" s="610">
        <f t="shared" si="7"/>
        <v>29379</v>
      </c>
      <c r="M18" s="610">
        <f t="shared" si="7"/>
        <v>38196</v>
      </c>
      <c r="N18" s="610">
        <f t="shared" si="7"/>
        <v>49012</v>
      </c>
      <c r="O18" s="782">
        <f t="shared" si="10"/>
        <v>30.011232513019507</v>
      </c>
      <c r="P18" s="783">
        <f t="shared" si="11"/>
        <v>28.317101267148388</v>
      </c>
    </row>
    <row r="19" spans="1:16" ht="18.75" customHeight="1" thickBot="1">
      <c r="A19" s="131" t="s">
        <v>95</v>
      </c>
      <c r="B19" s="1499">
        <v>1050</v>
      </c>
      <c r="C19" s="1499">
        <v>1750</v>
      </c>
      <c r="D19" s="1499">
        <v>1956</v>
      </c>
      <c r="E19" s="699">
        <f t="shared" si="8"/>
        <v>66.666666666666657</v>
      </c>
      <c r="F19" s="785">
        <f t="shared" si="8"/>
        <v>11.771428571428572</v>
      </c>
      <c r="G19" s="329"/>
      <c r="H19" s="329"/>
      <c r="I19" s="329"/>
      <c r="J19" s="1500"/>
      <c r="K19" s="1500"/>
      <c r="L19" s="1813">
        <f t="shared" si="7"/>
        <v>89971</v>
      </c>
      <c r="M19" s="1813">
        <f t="shared" si="7"/>
        <v>103015</v>
      </c>
      <c r="N19" s="1813">
        <f t="shared" si="7"/>
        <v>121852</v>
      </c>
      <c r="O19" s="848">
        <f t="shared" si="10"/>
        <v>14.498004912694086</v>
      </c>
      <c r="P19" s="851">
        <f t="shared" si="11"/>
        <v>18.285686550502362</v>
      </c>
    </row>
    <row r="20" spans="1:16" ht="15.75" thickTop="1">
      <c r="A20" s="2321" t="s">
        <v>387</v>
      </c>
      <c r="B20" s="2321"/>
      <c r="C20" s="2321"/>
      <c r="D20" s="2321"/>
      <c r="E20" s="2321"/>
      <c r="F20" s="2321"/>
      <c r="G20" s="2321"/>
      <c r="H20" s="2321"/>
      <c r="I20" s="2321"/>
      <c r="J20" s="2321"/>
      <c r="K20" s="2321"/>
      <c r="L20" s="2321"/>
      <c r="M20" s="2321"/>
      <c r="N20" s="2321"/>
      <c r="O20" s="2321"/>
      <c r="P20" s="2321"/>
    </row>
    <row r="21" spans="1:16" ht="14.25">
      <c r="A21" s="2629" t="s">
        <v>388</v>
      </c>
      <c r="B21" s="2629"/>
      <c r="C21" s="2629"/>
      <c r="D21" s="2629"/>
      <c r="E21" s="2629"/>
      <c r="F21" s="2629"/>
      <c r="G21" s="2629"/>
      <c r="H21" s="2629"/>
      <c r="I21" s="2629"/>
      <c r="J21" s="2629"/>
      <c r="K21" s="2629"/>
      <c r="L21" s="2629"/>
      <c r="M21" s="2629"/>
      <c r="N21" s="2629"/>
      <c r="O21" s="2629"/>
      <c r="P21" s="2629"/>
    </row>
  </sheetData>
  <mergeCells count="24">
    <mergeCell ref="A20:P20"/>
    <mergeCell ref="A21:P21"/>
    <mergeCell ref="A12:A14"/>
    <mergeCell ref="B12:F12"/>
    <mergeCell ref="G12:K12"/>
    <mergeCell ref="L12:P12"/>
    <mergeCell ref="J13:J14"/>
    <mergeCell ref="K13:K14"/>
    <mergeCell ref="O13:O14"/>
    <mergeCell ref="P13:P14"/>
    <mergeCell ref="E13:E14"/>
    <mergeCell ref="F13:F14"/>
    <mergeCell ref="A1:P1"/>
    <mergeCell ref="A2:P2"/>
    <mergeCell ref="A3:A5"/>
    <mergeCell ref="B3:F3"/>
    <mergeCell ref="G3:K3"/>
    <mergeCell ref="L3:P3"/>
    <mergeCell ref="E4:E5"/>
    <mergeCell ref="F4:F5"/>
    <mergeCell ref="J4:J5"/>
    <mergeCell ref="K4:K5"/>
    <mergeCell ref="O4:O5"/>
    <mergeCell ref="P4:P5"/>
  </mergeCells>
  <printOptions horizontalCentered="1"/>
  <pageMargins left="0.39370078740157483" right="0.39370078740157483" top="0.78740157480314965" bottom="0.51181102362204722" header="0" footer="0"/>
  <pageSetup paperSize="9" scale="61" fitToHeight="0" orientation="landscape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E22"/>
  <sheetViews>
    <sheetView view="pageBreakPreview" zoomScale="70" zoomScaleSheetLayoutView="70" workbookViewId="0">
      <pane xSplit="1" ySplit="7" topLeftCell="B8" activePane="bottomRight" state="frozen"/>
      <selection activeCell="A12" sqref="A12:A14"/>
      <selection pane="topRight" activeCell="A12" sqref="A12:A14"/>
      <selection pane="bottomLeft" activeCell="A12" sqref="A12:A14"/>
      <selection pane="bottomRight" activeCell="A2" sqref="A2:XFD2"/>
    </sheetView>
  </sheetViews>
  <sheetFormatPr defaultColWidth="13.5703125" defaultRowHeight="12.75"/>
  <cols>
    <col min="1" max="1" width="22.85546875" customWidth="1"/>
    <col min="2" max="2" width="14.140625" customWidth="1"/>
    <col min="3" max="3" width="13.85546875" customWidth="1"/>
    <col min="4" max="4" width="13.42578125" customWidth="1"/>
    <col min="5" max="6" width="12.7109375" style="838" customWidth="1"/>
    <col min="7" max="7" width="14.140625" customWidth="1"/>
    <col min="8" max="8" width="13.85546875" customWidth="1"/>
    <col min="9" max="9" width="13.7109375" customWidth="1"/>
    <col min="10" max="11" width="12.7109375" style="838" customWidth="1"/>
    <col min="12" max="12" width="14.140625" customWidth="1"/>
    <col min="13" max="13" width="15.28515625" customWidth="1"/>
    <col min="14" max="14" width="13.140625" customWidth="1"/>
    <col min="15" max="16" width="12.7109375" style="838" customWidth="1"/>
    <col min="17" max="245" width="8.7109375" customWidth="1"/>
    <col min="246" max="246" width="22.85546875" customWidth="1"/>
    <col min="247" max="247" width="13.140625" customWidth="1"/>
    <col min="248" max="248" width="13.28515625" customWidth="1"/>
    <col min="249" max="249" width="13" customWidth="1"/>
    <col min="250" max="250" width="12.5703125" customWidth="1"/>
    <col min="251" max="251" width="13.5703125" customWidth="1"/>
    <col min="252" max="252" width="13.140625" customWidth="1"/>
    <col min="253" max="253" width="13.28515625" customWidth="1"/>
    <col min="254" max="254" width="13" customWidth="1"/>
    <col min="255" max="255" width="12.5703125" customWidth="1"/>
  </cols>
  <sheetData>
    <row r="1" spans="1:187" s="1885" customFormat="1" ht="27">
      <c r="A1" s="2326" t="s">
        <v>309</v>
      </c>
      <c r="B1" s="2326"/>
      <c r="C1" s="2326"/>
      <c r="D1" s="2326"/>
      <c r="E1" s="2326"/>
      <c r="F1" s="2326"/>
      <c r="G1" s="2326"/>
      <c r="H1" s="2326"/>
      <c r="I1" s="2326"/>
      <c r="J1" s="2326"/>
      <c r="K1" s="2326"/>
      <c r="L1" s="2326"/>
      <c r="M1" s="2326"/>
      <c r="N1" s="2326"/>
      <c r="O1" s="2326"/>
      <c r="P1" s="2326"/>
    </row>
    <row r="2" spans="1:187" s="1883" customFormat="1" ht="30.75" thickBot="1">
      <c r="A2" s="2325" t="s">
        <v>416</v>
      </c>
      <c r="B2" s="2325"/>
      <c r="C2" s="2325"/>
      <c r="D2" s="2325"/>
      <c r="E2" s="2325"/>
      <c r="F2" s="2325"/>
      <c r="G2" s="2325"/>
      <c r="H2" s="2325"/>
      <c r="I2" s="2325"/>
      <c r="J2" s="2325"/>
      <c r="K2" s="2325"/>
      <c r="L2" s="2325"/>
      <c r="M2" s="2325"/>
      <c r="N2" s="2325"/>
      <c r="O2" s="2325"/>
      <c r="P2" s="2325"/>
    </row>
    <row r="3" spans="1:187" s="1054" customFormat="1" ht="20.25" customHeight="1" thickTop="1">
      <c r="A3" s="2315" t="s">
        <v>81</v>
      </c>
      <c r="B3" s="2584" t="str">
        <f>'[3]Tab 8'!B4:F4</f>
        <v>jf/f</v>
      </c>
      <c r="C3" s="2584"/>
      <c r="D3" s="2584"/>
      <c r="E3" s="2584"/>
      <c r="F3" s="2584"/>
      <c r="G3" s="2584" t="str">
        <f>'[3]Tab 8'!G4:K4</f>
        <v>k;f{</v>
      </c>
      <c r="H3" s="2584"/>
      <c r="I3" s="2584"/>
      <c r="J3" s="2584"/>
      <c r="K3" s="2584"/>
      <c r="L3" s="2584" t="str">
        <f>'[3]Tab 8'!L4:P4</f>
        <v>lrtjg</v>
      </c>
      <c r="M3" s="2584"/>
      <c r="N3" s="2584"/>
      <c r="O3" s="2584"/>
      <c r="P3" s="2585"/>
      <c r="Q3" s="1055"/>
      <c r="R3" s="1055"/>
      <c r="S3" s="1055"/>
      <c r="T3" s="1055"/>
      <c r="U3" s="1055"/>
      <c r="V3" s="1055"/>
      <c r="W3" s="1055"/>
      <c r="X3" s="1055"/>
      <c r="Y3" s="1055"/>
      <c r="Z3" s="1055"/>
      <c r="AA3" s="1055"/>
      <c r="AB3" s="1055"/>
      <c r="AC3" s="1055"/>
      <c r="AD3" s="1055"/>
      <c r="AE3" s="1055"/>
      <c r="AF3" s="1055"/>
      <c r="AG3" s="1056"/>
      <c r="AH3" s="1056"/>
      <c r="AI3" s="1056"/>
      <c r="AJ3" s="1056"/>
      <c r="AK3" s="1056"/>
      <c r="AL3" s="1056"/>
      <c r="AM3" s="1056"/>
      <c r="AN3" s="1056"/>
      <c r="AO3" s="1056"/>
      <c r="AP3" s="1056"/>
      <c r="AQ3" s="1056"/>
      <c r="AR3" s="1056"/>
      <c r="AS3" s="1056"/>
      <c r="AT3" s="1056"/>
      <c r="AU3" s="1056"/>
      <c r="AV3" s="1056"/>
      <c r="AW3" s="1056"/>
      <c r="AX3" s="1056"/>
      <c r="AY3" s="1056"/>
      <c r="AZ3" s="1056"/>
      <c r="BA3" s="1056"/>
      <c r="BB3" s="1056"/>
      <c r="BC3" s="1056"/>
      <c r="BD3" s="1056"/>
      <c r="BE3" s="1056"/>
      <c r="BF3" s="1056"/>
      <c r="BG3" s="1056"/>
      <c r="BH3" s="1056"/>
      <c r="BI3" s="1056"/>
      <c r="BJ3" s="1056"/>
      <c r="BK3" s="1056"/>
      <c r="BL3" s="1056"/>
      <c r="BM3" s="1056"/>
      <c r="BN3" s="1056"/>
      <c r="BO3" s="1056"/>
      <c r="BP3" s="1056"/>
      <c r="BQ3" s="1056"/>
      <c r="BR3" s="1056"/>
      <c r="BS3" s="1056"/>
      <c r="BT3" s="1056"/>
      <c r="BU3" s="1056"/>
      <c r="BV3" s="1056"/>
      <c r="BW3" s="1056"/>
      <c r="BX3" s="1056"/>
      <c r="BY3" s="1056"/>
      <c r="BZ3" s="1056"/>
      <c r="CA3" s="1056"/>
      <c r="CB3" s="1056"/>
      <c r="CC3" s="1056"/>
      <c r="CD3" s="1056"/>
      <c r="CE3" s="1056"/>
      <c r="CF3" s="1056"/>
      <c r="CG3" s="1056"/>
      <c r="CH3" s="1056"/>
      <c r="CI3" s="1056"/>
      <c r="CJ3" s="1056"/>
      <c r="CK3" s="1056"/>
      <c r="CL3" s="1056"/>
      <c r="CM3" s="1056"/>
      <c r="CN3" s="1056"/>
      <c r="CO3" s="1056"/>
      <c r="CP3" s="1056"/>
      <c r="CQ3" s="1056"/>
      <c r="CR3" s="1056"/>
      <c r="CS3" s="1056"/>
      <c r="CT3" s="1056"/>
      <c r="CU3" s="1056"/>
      <c r="CV3" s="1056"/>
      <c r="CW3" s="1056"/>
      <c r="CX3" s="1056"/>
      <c r="CY3" s="1056"/>
      <c r="CZ3" s="1056"/>
      <c r="DA3" s="1056"/>
      <c r="DB3" s="1056"/>
      <c r="DC3" s="1056"/>
      <c r="DD3" s="1056"/>
      <c r="DE3" s="1056"/>
      <c r="DF3" s="1056"/>
      <c r="DG3" s="1056"/>
      <c r="DH3" s="1056"/>
      <c r="DI3" s="1056"/>
      <c r="DJ3" s="1056"/>
      <c r="DK3" s="1056"/>
      <c r="DL3" s="1056"/>
      <c r="DM3" s="1056"/>
      <c r="DN3" s="1056"/>
      <c r="DO3" s="1056"/>
      <c r="DP3" s="1056"/>
      <c r="DQ3" s="1056"/>
      <c r="DR3" s="1056"/>
      <c r="DS3" s="1056"/>
      <c r="DT3" s="1056"/>
      <c r="DU3" s="1056"/>
      <c r="DV3" s="1056"/>
      <c r="DW3" s="1056"/>
      <c r="DX3" s="1056"/>
      <c r="DY3" s="1056"/>
      <c r="DZ3" s="1056"/>
      <c r="EA3" s="1056"/>
      <c r="EB3" s="1056"/>
      <c r="EC3" s="1056"/>
      <c r="ED3" s="1056"/>
      <c r="EE3" s="1056"/>
      <c r="EF3" s="1056"/>
      <c r="EG3" s="1056"/>
      <c r="EH3" s="1056"/>
      <c r="EI3" s="1056"/>
      <c r="EJ3" s="1056"/>
      <c r="EK3" s="1056"/>
      <c r="EL3" s="1056"/>
      <c r="EM3" s="1056"/>
      <c r="EN3" s="1056"/>
      <c r="EO3" s="1056"/>
      <c r="EP3" s="1056"/>
      <c r="EQ3" s="1056"/>
      <c r="ER3" s="1056"/>
      <c r="ES3" s="1056"/>
      <c r="ET3" s="1056"/>
      <c r="EU3" s="1056"/>
      <c r="EV3" s="1056"/>
      <c r="EW3" s="1056"/>
      <c r="EX3" s="1056"/>
      <c r="EY3" s="1056"/>
      <c r="EZ3" s="1056"/>
      <c r="FA3" s="1056"/>
      <c r="FB3" s="1056"/>
      <c r="FC3" s="1056"/>
      <c r="FD3" s="1056"/>
      <c r="FE3" s="1056"/>
      <c r="FF3" s="1056"/>
      <c r="FG3" s="1056"/>
      <c r="FH3" s="1056"/>
      <c r="FI3" s="1056"/>
      <c r="FJ3" s="1056"/>
      <c r="FK3" s="1056"/>
      <c r="FL3" s="1056"/>
      <c r="FM3" s="1056"/>
      <c r="FN3" s="1056"/>
      <c r="FO3" s="1056"/>
      <c r="FP3" s="1056"/>
      <c r="FQ3" s="1056"/>
      <c r="FR3" s="1056"/>
      <c r="FS3" s="1056"/>
      <c r="FT3" s="1056"/>
      <c r="FU3" s="1056"/>
      <c r="FV3" s="1056"/>
      <c r="FW3" s="1056"/>
      <c r="FX3" s="1056"/>
      <c r="FY3" s="1056"/>
      <c r="FZ3" s="1056"/>
      <c r="GA3" s="1056"/>
      <c r="GB3" s="1056"/>
      <c r="GC3" s="1056"/>
      <c r="GD3" s="1056"/>
      <c r="GE3" s="1056"/>
    </row>
    <row r="4" spans="1:187" s="1054" customFormat="1" ht="20.25" customHeight="1">
      <c r="A4" s="2316"/>
      <c r="B4" s="1060" t="s">
        <v>87</v>
      </c>
      <c r="C4" s="1060" t="s">
        <v>90</v>
      </c>
      <c r="D4" s="1060" t="s">
        <v>91</v>
      </c>
      <c r="E4" s="2342" t="s">
        <v>88</v>
      </c>
      <c r="F4" s="2342" t="s">
        <v>89</v>
      </c>
      <c r="G4" s="1060" t="s">
        <v>87</v>
      </c>
      <c r="H4" s="1060" t="s">
        <v>90</v>
      </c>
      <c r="I4" s="1060" t="s">
        <v>91</v>
      </c>
      <c r="J4" s="2342" t="s">
        <v>88</v>
      </c>
      <c r="K4" s="2342" t="s">
        <v>89</v>
      </c>
      <c r="L4" s="1060" t="s">
        <v>87</v>
      </c>
      <c r="M4" s="1060" t="s">
        <v>90</v>
      </c>
      <c r="N4" s="1060" t="s">
        <v>91</v>
      </c>
      <c r="O4" s="2342" t="s">
        <v>88</v>
      </c>
      <c r="P4" s="2345" t="s">
        <v>89</v>
      </c>
      <c r="Q4" s="1055"/>
      <c r="R4" s="1055"/>
      <c r="S4" s="1055"/>
      <c r="T4" s="1055"/>
      <c r="U4" s="1055"/>
      <c r="V4" s="1055"/>
      <c r="W4" s="1055"/>
      <c r="X4" s="1055"/>
      <c r="Y4" s="1055"/>
      <c r="Z4" s="1055"/>
      <c r="AA4" s="1055"/>
      <c r="AB4" s="1055"/>
      <c r="AC4" s="1055"/>
      <c r="AD4" s="1055"/>
      <c r="AE4" s="1055"/>
      <c r="AF4" s="1055"/>
      <c r="AG4" s="1056"/>
      <c r="AH4" s="1056"/>
      <c r="AI4" s="1056"/>
      <c r="AJ4" s="1056"/>
      <c r="AK4" s="1056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</row>
    <row r="5" spans="1:187" s="1054" customFormat="1" ht="30" customHeight="1">
      <c r="A5" s="2316"/>
      <c r="B5" s="1876" t="s">
        <v>669</v>
      </c>
      <c r="C5" s="1876" t="s">
        <v>725</v>
      </c>
      <c r="D5" s="1876" t="s">
        <v>737</v>
      </c>
      <c r="E5" s="2342"/>
      <c r="F5" s="2342"/>
      <c r="G5" s="1876" t="str">
        <f>B5</f>
        <v xml:space="preserve">cf=j= @)&amp;#÷&amp;$
-;fpg–c;f/_                </v>
      </c>
      <c r="H5" s="1876" t="str">
        <f t="shared" ref="H5:I5" si="0">C5</f>
        <v xml:space="preserve">cf=j= @)&amp;$÷&amp;%
-;fpg–c;f/_                </v>
      </c>
      <c r="I5" s="1876" t="str">
        <f t="shared" si="0"/>
        <v xml:space="preserve">cf=j= @)&amp;%÷&amp;^
-;fpg–c;f/_                </v>
      </c>
      <c r="J5" s="2342"/>
      <c r="K5" s="2342"/>
      <c r="L5" s="1876" t="str">
        <f>B5</f>
        <v xml:space="preserve">cf=j= @)&amp;#÷&amp;$
-;fpg–c;f/_                </v>
      </c>
      <c r="M5" s="1876" t="str">
        <f t="shared" ref="M5:N5" si="1">C5</f>
        <v xml:space="preserve">cf=j= @)&amp;$÷&amp;%
-;fpg–c;f/_                </v>
      </c>
      <c r="N5" s="1876" t="str">
        <f t="shared" si="1"/>
        <v xml:space="preserve">cf=j= @)&amp;%÷&amp;^
-;fpg–c;f/_                </v>
      </c>
      <c r="O5" s="2342"/>
      <c r="P5" s="2345"/>
      <c r="Q5" s="1055"/>
      <c r="R5" s="1055"/>
      <c r="S5" s="1055"/>
      <c r="T5" s="1055"/>
      <c r="U5" s="1055"/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6"/>
      <c r="AH5" s="1056"/>
      <c r="AI5" s="1056"/>
      <c r="AJ5" s="1056"/>
      <c r="AK5" s="1056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</row>
    <row r="6" spans="1:187" ht="27.75" customHeight="1">
      <c r="A6" s="98" t="s">
        <v>370</v>
      </c>
      <c r="B6" s="1501">
        <v>31271</v>
      </c>
      <c r="C6" s="1501">
        <v>31261</v>
      </c>
      <c r="D6" s="1501">
        <v>31261</v>
      </c>
      <c r="E6" s="711">
        <v>-3.1978510440983654E-2</v>
      </c>
      <c r="F6" s="601">
        <v>0</v>
      </c>
      <c r="G6" s="615">
        <v>21323</v>
      </c>
      <c r="H6" s="615">
        <v>15511</v>
      </c>
      <c r="I6" s="615">
        <v>14638</v>
      </c>
      <c r="J6" s="711">
        <v>-27.256952586409046</v>
      </c>
      <c r="K6" s="601">
        <v>-5.6282638127780285</v>
      </c>
      <c r="L6" s="615">
        <v>44807</v>
      </c>
      <c r="M6" s="615">
        <v>19966</v>
      </c>
      <c r="N6" s="615">
        <v>15517</v>
      </c>
      <c r="O6" s="601">
        <v>-55.439998214564689</v>
      </c>
      <c r="P6" s="124">
        <v>-22.282880897525796</v>
      </c>
    </row>
    <row r="7" spans="1:187" ht="27.75" customHeight="1">
      <c r="A7" s="98" t="s">
        <v>371</v>
      </c>
      <c r="B7" s="1502">
        <v>124</v>
      </c>
      <c r="C7" s="1502">
        <v>334</v>
      </c>
      <c r="D7" s="1503">
        <v>541</v>
      </c>
      <c r="E7" s="711">
        <v>169.35483870967744</v>
      </c>
      <c r="F7" s="601">
        <v>61.97604790419161</v>
      </c>
      <c r="G7" s="1502">
        <v>1310</v>
      </c>
      <c r="H7" s="1502">
        <v>1111</v>
      </c>
      <c r="I7" s="1502">
        <v>844</v>
      </c>
      <c r="J7" s="711">
        <v>-15.190839694656489</v>
      </c>
      <c r="K7" s="601">
        <v>-24.032403240324033</v>
      </c>
      <c r="L7" s="1498">
        <v>1614</v>
      </c>
      <c r="M7" s="1498">
        <v>972</v>
      </c>
      <c r="N7" s="1498">
        <v>1996</v>
      </c>
      <c r="O7" s="601">
        <v>-39.776951672862452</v>
      </c>
      <c r="P7" s="124">
        <v>105.34979423868313</v>
      </c>
    </row>
    <row r="8" spans="1:187" ht="30.75" customHeight="1" thickBot="1">
      <c r="A8" s="99" t="s">
        <v>372</v>
      </c>
      <c r="B8" s="861">
        <v>252.24</v>
      </c>
      <c r="C8" s="861">
        <v>331.44</v>
      </c>
      <c r="D8" s="861">
        <v>331.44</v>
      </c>
      <c r="E8" s="784">
        <v>31.398667935299706</v>
      </c>
      <c r="F8" s="35">
        <v>0</v>
      </c>
      <c r="G8" s="848">
        <v>303.42</v>
      </c>
      <c r="H8" s="848">
        <v>411.94</v>
      </c>
      <c r="I8" s="1504">
        <v>450.5102</v>
      </c>
      <c r="J8" s="784">
        <v>35.765605431415196</v>
      </c>
      <c r="K8" s="35">
        <v>9.3630625819294071</v>
      </c>
      <c r="L8" s="1505">
        <v>1252</v>
      </c>
      <c r="M8" s="1505">
        <v>734.96145000000001</v>
      </c>
      <c r="N8" s="1505">
        <v>818.28</v>
      </c>
      <c r="O8" s="35">
        <v>-41.297008785942488</v>
      </c>
      <c r="P8" s="36">
        <v>11.336451728182473</v>
      </c>
    </row>
    <row r="9" spans="1:187" ht="18.75" customHeight="1" thickTop="1" thickBot="1">
      <c r="A9" s="75"/>
      <c r="B9" s="75"/>
      <c r="C9" s="75"/>
      <c r="D9" s="75"/>
      <c r="E9" s="902"/>
      <c r="F9" s="902"/>
      <c r="G9" s="75"/>
      <c r="H9" s="75"/>
      <c r="I9" s="75"/>
      <c r="J9" s="885"/>
      <c r="K9" s="885"/>
      <c r="P9" s="902"/>
    </row>
    <row r="10" spans="1:187" s="1054" customFormat="1" ht="20.25" customHeight="1" thickTop="1">
      <c r="A10" s="2315" t="s">
        <v>81</v>
      </c>
      <c r="B10" s="2584" t="str">
        <f>'[3]Tab 8'!B15:F15</f>
        <v>dsjfgk'/</v>
      </c>
      <c r="C10" s="2584"/>
      <c r="D10" s="2584"/>
      <c r="E10" s="2584"/>
      <c r="F10" s="2584"/>
      <c r="G10" s="2584" t="str">
        <f>'[3]Tab 8'!G15:K15</f>
        <v>/f}tx6</v>
      </c>
      <c r="H10" s="2584"/>
      <c r="I10" s="2584"/>
      <c r="J10" s="2584"/>
      <c r="K10" s="2584"/>
      <c r="L10" s="2584" t="s">
        <v>82</v>
      </c>
      <c r="M10" s="2584"/>
      <c r="N10" s="2584"/>
      <c r="O10" s="2584"/>
      <c r="P10" s="2585"/>
      <c r="Q10" s="1056"/>
      <c r="R10" s="1056"/>
      <c r="S10" s="1056"/>
      <c r="T10" s="1056"/>
      <c r="U10" s="1056"/>
      <c r="V10" s="1056"/>
      <c r="W10" s="1056"/>
      <c r="X10" s="1056"/>
      <c r="Y10" s="1056"/>
      <c r="Z10" s="1056"/>
      <c r="AA10" s="1056"/>
      <c r="AB10" s="1056"/>
      <c r="AC10" s="1056"/>
      <c r="AD10" s="1056"/>
      <c r="AE10" s="1056"/>
      <c r="AF10" s="1056"/>
      <c r="AG10" s="1056"/>
      <c r="AH10" s="1056"/>
      <c r="AI10" s="1056"/>
      <c r="AJ10" s="1056"/>
      <c r="AK10" s="1056"/>
      <c r="AL10" s="1056"/>
      <c r="AM10" s="1056"/>
      <c r="AN10" s="1056"/>
      <c r="AO10" s="1056"/>
      <c r="AP10" s="1056"/>
      <c r="AQ10" s="1056"/>
      <c r="AR10" s="1056"/>
      <c r="AS10" s="1056"/>
      <c r="AT10" s="1056"/>
      <c r="AU10" s="1056"/>
      <c r="AV10" s="1056"/>
      <c r="AW10" s="1056"/>
      <c r="AX10" s="1056"/>
      <c r="AY10" s="1056"/>
      <c r="AZ10" s="1056"/>
      <c r="BA10" s="1056"/>
      <c r="BB10" s="1056"/>
      <c r="BC10" s="1056"/>
      <c r="BD10" s="1056"/>
      <c r="BE10" s="1056"/>
      <c r="BF10" s="1056"/>
      <c r="BG10" s="1056"/>
      <c r="BH10" s="1056"/>
      <c r="BI10" s="1056"/>
      <c r="BJ10" s="1056"/>
      <c r="BK10" s="1056"/>
      <c r="BL10" s="1056"/>
      <c r="BM10" s="1056"/>
      <c r="BN10" s="1056"/>
      <c r="BO10" s="1056"/>
      <c r="BP10" s="1056"/>
      <c r="BQ10" s="1056"/>
      <c r="BR10" s="1056"/>
      <c r="BS10" s="1056"/>
      <c r="BT10" s="1056"/>
      <c r="BU10" s="1056"/>
      <c r="BV10" s="1056"/>
      <c r="BW10" s="1056"/>
      <c r="BX10" s="1056"/>
      <c r="BY10" s="1056"/>
      <c r="BZ10" s="1056"/>
      <c r="CA10" s="1056"/>
      <c r="CB10" s="1056"/>
      <c r="CC10" s="1056"/>
      <c r="CD10" s="1056"/>
      <c r="CE10" s="1056"/>
      <c r="CF10" s="1056"/>
      <c r="CG10" s="1056"/>
      <c r="CH10" s="1056"/>
      <c r="CI10" s="1056"/>
      <c r="CJ10" s="1056"/>
      <c r="CK10" s="1056"/>
      <c r="CL10" s="1056"/>
      <c r="CM10" s="1056"/>
      <c r="CN10" s="1056"/>
      <c r="CO10" s="1056"/>
      <c r="CP10" s="1056"/>
      <c r="CQ10" s="1056"/>
      <c r="CR10" s="1056"/>
      <c r="CS10" s="1056"/>
      <c r="CT10" s="1056"/>
      <c r="CU10" s="1056"/>
      <c r="CV10" s="1056"/>
      <c r="CW10" s="1056"/>
      <c r="CX10" s="1056"/>
      <c r="CY10" s="1056"/>
      <c r="CZ10" s="1056"/>
      <c r="DA10" s="1056"/>
      <c r="DB10" s="1056"/>
      <c r="DC10" s="1056"/>
      <c r="DD10" s="1056"/>
      <c r="DE10" s="1056"/>
      <c r="DF10" s="1056"/>
      <c r="DG10" s="1056"/>
      <c r="DH10" s="1056"/>
      <c r="DI10" s="1056"/>
      <c r="DJ10" s="1056"/>
      <c r="DK10" s="1056"/>
      <c r="DL10" s="1056"/>
      <c r="DM10" s="1056"/>
      <c r="DN10" s="1056"/>
      <c r="DO10" s="1056"/>
      <c r="DP10" s="1056"/>
      <c r="DQ10" s="1056"/>
      <c r="DR10" s="1056"/>
      <c r="DS10" s="1056"/>
      <c r="DT10" s="1056"/>
      <c r="DU10" s="1056"/>
      <c r="DV10" s="1056"/>
      <c r="DW10" s="1056"/>
      <c r="DX10" s="1056"/>
      <c r="DY10" s="1056"/>
      <c r="DZ10" s="1056"/>
      <c r="EA10" s="1056"/>
      <c r="EB10" s="1056"/>
      <c r="EC10" s="1056"/>
      <c r="ED10" s="1056"/>
      <c r="EE10" s="1056"/>
      <c r="EF10" s="1056"/>
      <c r="EG10" s="1056"/>
      <c r="EH10" s="1056"/>
      <c r="EI10" s="1056"/>
      <c r="EJ10" s="1056"/>
      <c r="EK10" s="1056"/>
      <c r="EL10" s="1056"/>
      <c r="EM10" s="1056"/>
      <c r="EN10" s="1056"/>
      <c r="EO10" s="1056"/>
      <c r="EP10" s="1056"/>
      <c r="EQ10" s="1056"/>
      <c r="ER10" s="1056"/>
      <c r="ES10" s="1056"/>
      <c r="ET10" s="1056"/>
      <c r="EU10" s="1056"/>
      <c r="EV10" s="1056"/>
      <c r="EW10" s="1056"/>
      <c r="EX10" s="1056"/>
      <c r="EY10" s="1056"/>
      <c r="EZ10" s="1056"/>
      <c r="FA10" s="1056"/>
      <c r="FB10" s="1056"/>
      <c r="FC10" s="1056"/>
      <c r="FD10" s="1056"/>
      <c r="FE10" s="1056"/>
      <c r="FF10" s="1056"/>
      <c r="FG10" s="1056"/>
      <c r="FH10" s="1056"/>
      <c r="FI10" s="1056"/>
      <c r="FJ10" s="1056"/>
      <c r="FK10" s="1056"/>
      <c r="FL10" s="1056"/>
      <c r="FM10" s="1056"/>
      <c r="FN10" s="1056"/>
      <c r="FO10" s="1056"/>
      <c r="FP10" s="1056"/>
      <c r="FQ10" s="1056"/>
      <c r="FR10" s="1056"/>
      <c r="FS10" s="1056"/>
      <c r="FT10" s="1056"/>
      <c r="FU10" s="1056"/>
      <c r="FV10" s="1056"/>
      <c r="FW10" s="1056"/>
      <c r="FX10" s="1056"/>
      <c r="FY10" s="1056"/>
      <c r="FZ10" s="1056"/>
      <c r="GA10" s="1056"/>
      <c r="GB10" s="1056"/>
      <c r="GC10" s="1056"/>
      <c r="GD10" s="1056"/>
      <c r="GE10" s="1056"/>
    </row>
    <row r="11" spans="1:187" s="1054" customFormat="1" ht="20.25" customHeight="1">
      <c r="A11" s="2316"/>
      <c r="B11" s="1060" t="s">
        <v>87</v>
      </c>
      <c r="C11" s="1060" t="s">
        <v>90</v>
      </c>
      <c r="D11" s="1060" t="s">
        <v>91</v>
      </c>
      <c r="E11" s="2342" t="s">
        <v>88</v>
      </c>
      <c r="F11" s="2342" t="s">
        <v>89</v>
      </c>
      <c r="G11" s="1060" t="s">
        <v>87</v>
      </c>
      <c r="H11" s="1060" t="s">
        <v>90</v>
      </c>
      <c r="I11" s="1060" t="s">
        <v>91</v>
      </c>
      <c r="J11" s="2342" t="s">
        <v>88</v>
      </c>
      <c r="K11" s="2342" t="s">
        <v>89</v>
      </c>
      <c r="L11" s="1060" t="s">
        <v>87</v>
      </c>
      <c r="M11" s="1060" t="s">
        <v>90</v>
      </c>
      <c r="N11" s="1060" t="s">
        <v>91</v>
      </c>
      <c r="O11" s="2342" t="s">
        <v>88</v>
      </c>
      <c r="P11" s="2345" t="s">
        <v>89</v>
      </c>
      <c r="Q11" s="1056"/>
      <c r="R11" s="1056"/>
      <c r="S11" s="1056"/>
      <c r="T11" s="1056"/>
      <c r="U11" s="1056"/>
      <c r="V11" s="1056"/>
      <c r="W11" s="1056"/>
      <c r="X11" s="1056"/>
      <c r="Y11" s="1056"/>
      <c r="Z11" s="1056"/>
      <c r="AA11" s="1056"/>
      <c r="AB11" s="1056"/>
      <c r="AC11" s="1056"/>
      <c r="AD11" s="1056"/>
      <c r="AE11" s="1056"/>
      <c r="AF11" s="1056"/>
      <c r="AG11" s="1056"/>
      <c r="AH11" s="1056"/>
      <c r="AI11" s="1056"/>
      <c r="AJ11" s="1056"/>
      <c r="AK11" s="1056"/>
      <c r="AL11" s="1056"/>
      <c r="AM11" s="1056"/>
      <c r="AN11" s="1056"/>
      <c r="AO11" s="1056"/>
      <c r="AP11" s="1056"/>
      <c r="AQ11" s="1056"/>
      <c r="AR11" s="1056"/>
      <c r="AS11" s="1056"/>
      <c r="AT11" s="1056"/>
      <c r="AU11" s="1056"/>
      <c r="AV11" s="1056"/>
      <c r="AW11" s="1056"/>
      <c r="AX11" s="1056"/>
      <c r="AY11" s="1056"/>
      <c r="AZ11" s="1056"/>
      <c r="BA11" s="1056"/>
      <c r="BB11" s="1056"/>
      <c r="BC11" s="1056"/>
      <c r="BD11" s="1056"/>
      <c r="BE11" s="1056"/>
      <c r="BF11" s="1056"/>
      <c r="BG11" s="1056"/>
      <c r="BH11" s="1056"/>
      <c r="BI11" s="1056"/>
      <c r="BJ11" s="1056"/>
      <c r="BK11" s="1056"/>
      <c r="BL11" s="1056"/>
      <c r="BM11" s="1056"/>
      <c r="BN11" s="1056"/>
      <c r="BO11" s="1056"/>
      <c r="BP11" s="1056"/>
      <c r="BQ11" s="1056"/>
      <c r="BR11" s="1056"/>
      <c r="BS11" s="1056"/>
      <c r="BT11" s="1056"/>
      <c r="BU11" s="1056"/>
      <c r="BV11" s="1056"/>
      <c r="BW11" s="1056"/>
      <c r="BX11" s="1056"/>
      <c r="BY11" s="1056"/>
      <c r="BZ11" s="1056"/>
      <c r="CA11" s="1056"/>
      <c r="CB11" s="1056"/>
      <c r="CC11" s="1056"/>
      <c r="CD11" s="1056"/>
      <c r="CE11" s="1056"/>
      <c r="CF11" s="1056"/>
      <c r="CG11" s="1056"/>
      <c r="CH11" s="1056"/>
      <c r="CI11" s="1056"/>
      <c r="CJ11" s="1056"/>
      <c r="CK11" s="1056"/>
      <c r="CL11" s="1056"/>
      <c r="CM11" s="1056"/>
      <c r="CN11" s="1056"/>
      <c r="CO11" s="1056"/>
      <c r="CP11" s="1056"/>
      <c r="CQ11" s="1056"/>
      <c r="CR11" s="1056"/>
      <c r="CS11" s="1056"/>
      <c r="CT11" s="1056"/>
      <c r="CU11" s="1056"/>
      <c r="CV11" s="1056"/>
      <c r="CW11" s="1056"/>
      <c r="CX11" s="1056"/>
      <c r="CY11" s="1056"/>
      <c r="CZ11" s="1056"/>
      <c r="DA11" s="1056"/>
      <c r="DB11" s="1056"/>
      <c r="DC11" s="1056"/>
      <c r="DD11" s="1056"/>
      <c r="DE11" s="1056"/>
      <c r="DF11" s="1056"/>
      <c r="DG11" s="1056"/>
      <c r="DH11" s="1056"/>
      <c r="DI11" s="1056"/>
      <c r="DJ11" s="1056"/>
      <c r="DK11" s="1056"/>
      <c r="DL11" s="1056"/>
      <c r="DM11" s="1056"/>
      <c r="DN11" s="1056"/>
      <c r="DO11" s="1056"/>
      <c r="DP11" s="1056"/>
      <c r="DQ11" s="1056"/>
      <c r="DR11" s="1056"/>
      <c r="DS11" s="1056"/>
      <c r="DT11" s="1056"/>
      <c r="DU11" s="1056"/>
      <c r="DV11" s="1056"/>
      <c r="DW11" s="1056"/>
      <c r="DX11" s="1056"/>
      <c r="DY11" s="1056"/>
      <c r="DZ11" s="1056"/>
      <c r="EA11" s="1056"/>
      <c r="EB11" s="1056"/>
      <c r="EC11" s="1056"/>
      <c r="ED11" s="1056"/>
      <c r="EE11" s="1056"/>
      <c r="EF11" s="1056"/>
      <c r="EG11" s="1056"/>
      <c r="EH11" s="1056"/>
      <c r="EI11" s="1056"/>
      <c r="EJ11" s="1056"/>
      <c r="EK11" s="1056"/>
      <c r="EL11" s="1056"/>
      <c r="EM11" s="1056"/>
      <c r="EN11" s="1056"/>
      <c r="EO11" s="1056"/>
      <c r="EP11" s="1056"/>
      <c r="EQ11" s="1056"/>
      <c r="ER11" s="1056"/>
      <c r="ES11" s="1056"/>
      <c r="ET11" s="1056"/>
      <c r="EU11" s="1056"/>
      <c r="EV11" s="1056"/>
      <c r="EW11" s="1056"/>
      <c r="EX11" s="1056"/>
      <c r="EY11" s="1056"/>
      <c r="EZ11" s="1056"/>
      <c r="FA11" s="1056"/>
      <c r="FB11" s="1056"/>
      <c r="FC11" s="1056"/>
      <c r="FD11" s="1056"/>
      <c r="FE11" s="1056"/>
      <c r="FF11" s="1056"/>
      <c r="FG11" s="1056"/>
      <c r="FH11" s="1056"/>
      <c r="FI11" s="1056"/>
      <c r="FJ11" s="1056"/>
      <c r="FK11" s="1056"/>
      <c r="FL11" s="1056"/>
      <c r="FM11" s="1056"/>
      <c r="FN11" s="1056"/>
      <c r="FO11" s="1056"/>
      <c r="FP11" s="1056"/>
      <c r="FQ11" s="1056"/>
      <c r="FR11" s="1056"/>
      <c r="FS11" s="1056"/>
      <c r="FT11" s="1056"/>
      <c r="FU11" s="1056"/>
      <c r="FV11" s="1056"/>
      <c r="FW11" s="1056"/>
      <c r="FX11" s="1056"/>
      <c r="FY11" s="1056"/>
      <c r="FZ11" s="1056"/>
      <c r="GA11" s="1056"/>
      <c r="GB11" s="1056"/>
      <c r="GC11" s="1056"/>
      <c r="GD11" s="1056"/>
      <c r="GE11" s="1056"/>
    </row>
    <row r="12" spans="1:187" s="1054" customFormat="1" ht="30" customHeight="1">
      <c r="A12" s="2316"/>
      <c r="B12" s="1876" t="str">
        <f>B5</f>
        <v xml:space="preserve">cf=j= @)&amp;#÷&amp;$
-;fpg–c;f/_                </v>
      </c>
      <c r="C12" s="1876" t="str">
        <f t="shared" ref="C12:D12" si="2">C5</f>
        <v xml:space="preserve">cf=j= @)&amp;$÷&amp;%
-;fpg–c;f/_                </v>
      </c>
      <c r="D12" s="1876" t="str">
        <f t="shared" si="2"/>
        <v xml:space="preserve">cf=j= @)&amp;%÷&amp;^
-;fpg–c;f/_                </v>
      </c>
      <c r="E12" s="2342"/>
      <c r="F12" s="2342"/>
      <c r="G12" s="1876" t="str">
        <f>B5</f>
        <v xml:space="preserve">cf=j= @)&amp;#÷&amp;$
-;fpg–c;f/_                </v>
      </c>
      <c r="H12" s="1876" t="str">
        <f t="shared" ref="H12:I12" si="3">C5</f>
        <v xml:space="preserve">cf=j= @)&amp;$÷&amp;%
-;fpg–c;f/_                </v>
      </c>
      <c r="I12" s="1876" t="str">
        <f t="shared" si="3"/>
        <v xml:space="preserve">cf=j= @)&amp;%÷&amp;^
-;fpg–c;f/_                </v>
      </c>
      <c r="J12" s="2342"/>
      <c r="K12" s="2342"/>
      <c r="L12" s="1876" t="str">
        <f>B5</f>
        <v xml:space="preserve">cf=j= @)&amp;#÷&amp;$
-;fpg–c;f/_                </v>
      </c>
      <c r="M12" s="1876" t="str">
        <f t="shared" ref="M12:N12" si="4">C5</f>
        <v xml:space="preserve">cf=j= @)&amp;$÷&amp;%
-;fpg–c;f/_                </v>
      </c>
      <c r="N12" s="1876" t="str">
        <f t="shared" si="4"/>
        <v xml:space="preserve">cf=j= @)&amp;%÷&amp;^
-;fpg–c;f/_                </v>
      </c>
      <c r="O12" s="2342"/>
      <c r="P12" s="2345"/>
    </row>
    <row r="13" spans="1:187" ht="27.75" customHeight="1">
      <c r="A13" s="98" t="s">
        <v>373</v>
      </c>
      <c r="B13" s="615">
        <v>20488</v>
      </c>
      <c r="C13" s="615">
        <v>15245</v>
      </c>
      <c r="D13" s="643">
        <v>15611</v>
      </c>
      <c r="E13" s="711">
        <v>-25.59058961343225</v>
      </c>
      <c r="F13" s="601">
        <v>2.4007871433256804</v>
      </c>
      <c r="G13" s="601">
        <v>17035</v>
      </c>
      <c r="H13" s="601">
        <v>15474</v>
      </c>
      <c r="I13" s="601">
        <v>12756</v>
      </c>
      <c r="J13" s="601">
        <v>-9.1634869386557085</v>
      </c>
      <c r="K13" s="601">
        <v>-17.564947654129508</v>
      </c>
      <c r="L13" s="581">
        <v>134924</v>
      </c>
      <c r="M13" s="581">
        <v>97457</v>
      </c>
      <c r="N13" s="581">
        <v>89783</v>
      </c>
      <c r="O13" s="685">
        <v>-27.768966232842189</v>
      </c>
      <c r="P13" s="686">
        <v>-7.8742419733831355</v>
      </c>
    </row>
    <row r="14" spans="1:187" ht="27.75" customHeight="1">
      <c r="A14" s="98" t="s">
        <v>371</v>
      </c>
      <c r="B14" s="1498">
        <v>1531</v>
      </c>
      <c r="C14" s="1498">
        <v>3247</v>
      </c>
      <c r="D14" s="548">
        <v>2186</v>
      </c>
      <c r="E14" s="962">
        <v>112.08360548661005</v>
      </c>
      <c r="F14" s="644">
        <v>-32.676316599938403</v>
      </c>
      <c r="G14" s="1506">
        <v>50</v>
      </c>
      <c r="H14" s="1506">
        <v>128</v>
      </c>
      <c r="I14" s="1506">
        <v>222</v>
      </c>
      <c r="J14" s="644">
        <v>156</v>
      </c>
      <c r="K14" s="644">
        <v>73.4375</v>
      </c>
      <c r="L14" s="581">
        <v>4629</v>
      </c>
      <c r="M14" s="581">
        <v>5792</v>
      </c>
      <c r="N14" s="581">
        <v>5789</v>
      </c>
      <c r="O14" s="685">
        <v>25.124216893497504</v>
      </c>
      <c r="P14" s="686">
        <v>-5.1795580110493233E-2</v>
      </c>
    </row>
    <row r="15" spans="1:187" ht="30.75" customHeight="1" thickBot="1">
      <c r="A15" s="99" t="s">
        <v>372</v>
      </c>
      <c r="B15" s="1505">
        <v>410</v>
      </c>
      <c r="C15" s="1505">
        <v>434.1</v>
      </c>
      <c r="D15" s="1505">
        <v>430.9</v>
      </c>
      <c r="E15" s="1505">
        <v>5.8780487804878101</v>
      </c>
      <c r="F15" s="1505">
        <v>-0.73715733701913044</v>
      </c>
      <c r="G15" s="1505">
        <v>138.4</v>
      </c>
      <c r="H15" s="1505">
        <v>187.88</v>
      </c>
      <c r="I15" s="1505">
        <v>126.87</v>
      </c>
      <c r="J15" s="35">
        <v>35.751445086705189</v>
      </c>
      <c r="K15" s="35">
        <v>-32.472855013838611</v>
      </c>
      <c r="L15" s="1030">
        <v>2356.06</v>
      </c>
      <c r="M15" s="1030">
        <v>2100.3214499999999</v>
      </c>
      <c r="N15" s="1030">
        <v>2158.0001999999999</v>
      </c>
      <c r="O15" s="687">
        <v>-10.854500734276712</v>
      </c>
      <c r="P15" s="688">
        <v>2.746186780123594</v>
      </c>
    </row>
    <row r="16" spans="1:187" ht="19.5" customHeight="1" thickTop="1">
      <c r="A16" s="2601" t="s">
        <v>389</v>
      </c>
      <c r="B16" s="2601"/>
      <c r="C16" s="2601"/>
      <c r="D16" s="2601"/>
      <c r="E16" s="2601"/>
      <c r="F16" s="2601"/>
      <c r="G16" s="213"/>
      <c r="H16" s="213"/>
      <c r="I16" s="213"/>
      <c r="J16" s="968"/>
      <c r="K16" s="968"/>
      <c r="L16" s="213"/>
      <c r="M16" s="213"/>
      <c r="N16" s="213"/>
      <c r="O16" s="968"/>
      <c r="P16" s="968"/>
    </row>
    <row r="17" spans="1:6" ht="15.75" customHeight="1">
      <c r="A17" s="214" t="s">
        <v>374</v>
      </c>
      <c r="B17" s="214"/>
      <c r="C17" s="214"/>
      <c r="D17" s="214"/>
      <c r="E17" s="904"/>
      <c r="F17" s="904"/>
    </row>
    <row r="18" spans="1:6" ht="20.25" customHeight="1"/>
    <row r="22" spans="1:6">
      <c r="E22" s="905"/>
    </row>
  </sheetData>
  <mergeCells count="23">
    <mergeCell ref="A16:F16"/>
    <mergeCell ref="A3:A5"/>
    <mergeCell ref="B3:F3"/>
    <mergeCell ref="G3:K3"/>
    <mergeCell ref="L3:P3"/>
    <mergeCell ref="E4:E5"/>
    <mergeCell ref="F4:F5"/>
    <mergeCell ref="J4:J5"/>
    <mergeCell ref="K4:K5"/>
    <mergeCell ref="O4:O5"/>
    <mergeCell ref="A1:P1"/>
    <mergeCell ref="A2:P2"/>
    <mergeCell ref="F11:F12"/>
    <mergeCell ref="J11:J12"/>
    <mergeCell ref="K11:K12"/>
    <mergeCell ref="O11:O12"/>
    <mergeCell ref="P11:P12"/>
    <mergeCell ref="P4:P5"/>
    <mergeCell ref="A10:A12"/>
    <mergeCell ref="B10:F10"/>
    <mergeCell ref="G10:K10"/>
    <mergeCell ref="L10:P10"/>
    <mergeCell ref="E11:E12"/>
  </mergeCells>
  <printOptions horizontalCentered="1"/>
  <pageMargins left="0.39370078740157483" right="0.39370078740157483" top="0.78740157480314965" bottom="0.23622047244094491" header="0" footer="0"/>
  <pageSetup scale="59" orientation="landscape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M22"/>
  <sheetViews>
    <sheetView view="pageBreakPreview" zoomScaleSheetLayoutView="100" workbookViewId="0">
      <selection activeCell="A2" sqref="A2:XFD2"/>
    </sheetView>
  </sheetViews>
  <sheetFormatPr defaultColWidth="9.140625" defaultRowHeight="20.100000000000001" customHeight="1"/>
  <cols>
    <col min="1" max="1" width="15.85546875" style="451" customWidth="1"/>
    <col min="2" max="7" width="10.7109375" style="451" customWidth="1"/>
    <col min="8" max="16384" width="9.140625" style="451"/>
  </cols>
  <sheetData>
    <row r="1" spans="1:13" ht="20.100000000000001" customHeight="1">
      <c r="A1" s="2558" t="s">
        <v>527</v>
      </c>
      <c r="B1" s="2558"/>
      <c r="C1" s="2558"/>
      <c r="D1" s="2558"/>
      <c r="E1" s="2558"/>
      <c r="F1" s="2558"/>
      <c r="G1" s="2558"/>
    </row>
    <row r="2" spans="1:13" s="1927" customFormat="1" ht="20.100000000000001" customHeight="1">
      <c r="A2" s="2602" t="s">
        <v>436</v>
      </c>
      <c r="B2" s="2602"/>
      <c r="C2" s="2602"/>
      <c r="D2" s="2602"/>
      <c r="E2" s="2602"/>
      <c r="F2" s="2602"/>
      <c r="G2" s="2602"/>
    </row>
    <row r="3" spans="1:13" ht="20.100000000000001" customHeight="1">
      <c r="A3" s="2041"/>
      <c r="B3" s="2041"/>
      <c r="C3" s="2041"/>
      <c r="D3" s="2041"/>
      <c r="E3" s="2041"/>
      <c r="F3" s="2041"/>
      <c r="G3" s="2041"/>
    </row>
    <row r="4" spans="1:13" ht="20.100000000000001" customHeight="1" thickBot="1">
      <c r="A4" s="475"/>
      <c r="B4" s="475"/>
      <c r="E4" s="2559" t="s">
        <v>741</v>
      </c>
      <c r="F4" s="2559"/>
      <c r="G4" s="2559"/>
    </row>
    <row r="5" spans="1:13" s="1209" customFormat="1" ht="21.75" customHeight="1" thickTop="1">
      <c r="A5" s="1233" t="s">
        <v>435</v>
      </c>
      <c r="B5" s="1306" t="s">
        <v>384</v>
      </c>
      <c r="C5" s="1306" t="s">
        <v>250</v>
      </c>
      <c r="D5" s="1305" t="s">
        <v>251</v>
      </c>
      <c r="E5" s="1306" t="s">
        <v>252</v>
      </c>
      <c r="F5" s="1306" t="s">
        <v>253</v>
      </c>
      <c r="G5" s="1234" t="s">
        <v>82</v>
      </c>
    </row>
    <row r="6" spans="1:13" ht="19.5" customHeight="1">
      <c r="A6" s="477" t="s">
        <v>434</v>
      </c>
      <c r="B6" s="648">
        <v>58</v>
      </c>
      <c r="C6" s="648">
        <v>53</v>
      </c>
      <c r="D6" s="648">
        <v>118</v>
      </c>
      <c r="E6" s="648">
        <v>52</v>
      </c>
      <c r="F6" s="648">
        <v>45</v>
      </c>
      <c r="G6" s="478">
        <v>326</v>
      </c>
    </row>
    <row r="7" spans="1:13" ht="19.5" customHeight="1">
      <c r="A7" s="477" t="s">
        <v>433</v>
      </c>
      <c r="B7" s="648">
        <v>11</v>
      </c>
      <c r="C7" s="648">
        <v>14</v>
      </c>
      <c r="D7" s="648">
        <v>69</v>
      </c>
      <c r="E7" s="648">
        <v>17</v>
      </c>
      <c r="F7" s="648">
        <v>15</v>
      </c>
      <c r="G7" s="478">
        <v>126</v>
      </c>
    </row>
    <row r="8" spans="1:13" ht="19.5" customHeight="1">
      <c r="A8" s="477" t="s">
        <v>432</v>
      </c>
      <c r="B8" s="648">
        <v>3</v>
      </c>
      <c r="C8" s="648">
        <v>4</v>
      </c>
      <c r="D8" s="648">
        <v>12</v>
      </c>
      <c r="E8" s="648">
        <v>3</v>
      </c>
      <c r="F8" s="648">
        <v>3</v>
      </c>
      <c r="G8" s="478">
        <v>25</v>
      </c>
    </row>
    <row r="9" spans="1:13" s="480" customFormat="1" ht="19.5" customHeight="1">
      <c r="A9" s="57" t="s">
        <v>666</v>
      </c>
      <c r="B9" s="596">
        <v>119</v>
      </c>
      <c r="C9" s="596">
        <v>87</v>
      </c>
      <c r="D9" s="596">
        <v>88</v>
      </c>
      <c r="E9" s="596">
        <v>58</v>
      </c>
      <c r="F9" s="596">
        <v>68</v>
      </c>
      <c r="G9" s="478">
        <v>420</v>
      </c>
    </row>
    <row r="10" spans="1:13" ht="19.5" customHeight="1" thickBot="1">
      <c r="A10" s="481" t="s">
        <v>82</v>
      </c>
      <c r="B10" s="482">
        <v>191</v>
      </c>
      <c r="C10" s="482">
        <v>158</v>
      </c>
      <c r="D10" s="482">
        <v>287</v>
      </c>
      <c r="E10" s="482">
        <v>130</v>
      </c>
      <c r="F10" s="482">
        <v>131</v>
      </c>
      <c r="G10" s="483">
        <v>897</v>
      </c>
    </row>
    <row r="11" spans="1:13" ht="19.5" customHeight="1" thickTop="1">
      <c r="A11" s="2475" t="s">
        <v>668</v>
      </c>
      <c r="B11" s="2475"/>
      <c r="C11" s="2475"/>
      <c r="D11" s="2475"/>
      <c r="E11" s="2475"/>
      <c r="F11" s="2475"/>
      <c r="G11" s="2475"/>
      <c r="H11" s="631"/>
      <c r="I11" s="631"/>
      <c r="J11" s="631"/>
      <c r="K11" s="631"/>
      <c r="L11" s="631"/>
      <c r="M11" s="631"/>
    </row>
    <row r="12" spans="1:13" ht="20.100000000000001" customHeight="1">
      <c r="A12" s="2402"/>
      <c r="B12" s="2402"/>
      <c r="C12" s="2402"/>
      <c r="D12" s="2402"/>
      <c r="E12" s="2402"/>
      <c r="F12" s="2402"/>
      <c r="G12" s="2402"/>
    </row>
    <row r="22" ht="15"/>
  </sheetData>
  <mergeCells count="5">
    <mergeCell ref="A1:G1"/>
    <mergeCell ref="A2:G2"/>
    <mergeCell ref="E4:G4"/>
    <mergeCell ref="A12:G12"/>
    <mergeCell ref="A11:G11"/>
  </mergeCells>
  <printOptions horizontalCentered="1"/>
  <pageMargins left="0.7" right="0" top="1" bottom="0" header="0" footer="0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view="pageBreakPreview" zoomScaleSheetLayoutView="100" workbookViewId="0">
      <selection activeCell="A2" sqref="A2:K2"/>
    </sheetView>
  </sheetViews>
  <sheetFormatPr defaultColWidth="9.140625" defaultRowHeight="15"/>
  <cols>
    <col min="1" max="1" width="10.5703125" style="451" customWidth="1"/>
    <col min="2" max="2" width="12.7109375" style="451" customWidth="1"/>
    <col min="3" max="3" width="13.140625" style="451" customWidth="1"/>
    <col min="4" max="4" width="12.140625" style="451" customWidth="1"/>
    <col min="5" max="6" width="13" style="451" customWidth="1"/>
    <col min="7" max="7" width="12.42578125" style="451" bestFit="1" customWidth="1"/>
    <col min="8" max="8" width="12.42578125" style="451" customWidth="1"/>
    <col min="9" max="9" width="12.85546875" style="451" customWidth="1"/>
    <col min="10" max="11" width="13" style="451" customWidth="1"/>
    <col min="12" max="16384" width="9.140625" style="451"/>
  </cols>
  <sheetData>
    <row r="1" spans="1:11" ht="18">
      <c r="A1" s="2477" t="s">
        <v>528</v>
      </c>
      <c r="B1" s="2477"/>
      <c r="C1" s="2477"/>
      <c r="D1" s="2477"/>
      <c r="E1" s="2477"/>
      <c r="F1" s="2477"/>
      <c r="G1" s="2477"/>
      <c r="H1" s="2477"/>
      <c r="I1" s="2477"/>
      <c r="J1" s="2477"/>
      <c r="K1" s="2477"/>
    </row>
    <row r="2" spans="1:11" ht="18">
      <c r="A2" s="2478" t="s">
        <v>451</v>
      </c>
      <c r="B2" s="2478"/>
      <c r="C2" s="2478"/>
      <c r="D2" s="2478"/>
      <c r="E2" s="2478"/>
      <c r="F2" s="2478"/>
      <c r="G2" s="2478"/>
      <c r="H2" s="2478"/>
      <c r="I2" s="2478"/>
      <c r="J2" s="2478"/>
      <c r="K2" s="2478"/>
    </row>
    <row r="3" spans="1:11" ht="16.5" thickBot="1">
      <c r="J3" s="2561" t="s">
        <v>317</v>
      </c>
      <c r="K3" s="2562"/>
    </row>
    <row r="4" spans="1:11" s="1209" customFormat="1" ht="19.5" customHeight="1" thickTop="1">
      <c r="A4" s="2481" t="s">
        <v>529</v>
      </c>
      <c r="B4" s="2483" t="s">
        <v>445</v>
      </c>
      <c r="C4" s="2483"/>
      <c r="D4" s="2483"/>
      <c r="E4" s="2483"/>
      <c r="F4" s="2483"/>
      <c r="G4" s="2483" t="s">
        <v>443</v>
      </c>
      <c r="H4" s="2483"/>
      <c r="I4" s="2483"/>
      <c r="J4" s="2483"/>
      <c r="K4" s="2484"/>
    </row>
    <row r="5" spans="1:11" s="1209" customFormat="1" ht="19.5" customHeight="1">
      <c r="A5" s="2482"/>
      <c r="B5" s="1163" t="s">
        <v>87</v>
      </c>
      <c r="C5" s="1163" t="s">
        <v>90</v>
      </c>
      <c r="D5" s="1223" t="s">
        <v>91</v>
      </c>
      <c r="E5" s="2563" t="s">
        <v>222</v>
      </c>
      <c r="F5" s="2563"/>
      <c r="G5" s="1163" t="s">
        <v>87</v>
      </c>
      <c r="H5" s="1163" t="s">
        <v>90</v>
      </c>
      <c r="I5" s="1223" t="s">
        <v>91</v>
      </c>
      <c r="J5" s="2563" t="s">
        <v>222</v>
      </c>
      <c r="K5" s="2564"/>
    </row>
    <row r="6" spans="1:11" s="1209" customFormat="1" ht="31.5" customHeight="1">
      <c r="A6" s="2482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308" t="str">
        <f t="shared" si="0"/>
        <v>cf=j=@)&amp;%÷&amp;^</v>
      </c>
    </row>
    <row r="7" spans="1:11" ht="21.75" customHeight="1">
      <c r="A7" s="423" t="s">
        <v>384</v>
      </c>
      <c r="B7" s="980">
        <v>8158.95</v>
      </c>
      <c r="C7" s="980">
        <v>11126.24</v>
      </c>
      <c r="D7" s="980">
        <v>13514.64</v>
      </c>
      <c r="E7" s="975">
        <v>36.368527813015163</v>
      </c>
      <c r="F7" s="976">
        <v>21.466371388717121</v>
      </c>
      <c r="G7" s="982">
        <v>9009.7900000000009</v>
      </c>
      <c r="H7" s="982">
        <v>11373.22</v>
      </c>
      <c r="I7" s="982">
        <v>15873.47</v>
      </c>
      <c r="J7" s="976">
        <v>26.231798965347664</v>
      </c>
      <c r="K7" s="977">
        <v>39.568829232178757</v>
      </c>
    </row>
    <row r="8" spans="1:11" ht="21.75" customHeight="1">
      <c r="A8" s="423" t="s">
        <v>250</v>
      </c>
      <c r="B8" s="980">
        <v>29519.18</v>
      </c>
      <c r="C8" s="980">
        <v>35891.360000000001</v>
      </c>
      <c r="D8" s="980">
        <v>43225.440000000002</v>
      </c>
      <c r="E8" s="975">
        <v>21.586575236846016</v>
      </c>
      <c r="F8" s="976">
        <v>20.434110047654912</v>
      </c>
      <c r="G8" s="982">
        <v>75474.899999999994</v>
      </c>
      <c r="H8" s="982">
        <v>99457.5</v>
      </c>
      <c r="I8" s="982">
        <v>112615.31</v>
      </c>
      <c r="J8" s="976">
        <v>31.775596920300671</v>
      </c>
      <c r="K8" s="977">
        <v>13.229580474071838</v>
      </c>
    </row>
    <row r="9" spans="1:11" ht="21.75" customHeight="1">
      <c r="A9" s="423" t="s">
        <v>251</v>
      </c>
      <c r="B9" s="980">
        <v>53063.26</v>
      </c>
      <c r="C9" s="980">
        <v>62076.32</v>
      </c>
      <c r="D9" s="980">
        <v>71155.58</v>
      </c>
      <c r="E9" s="975">
        <v>16.985499948551961</v>
      </c>
      <c r="F9" s="976">
        <v>14.625963652484558</v>
      </c>
      <c r="G9" s="982">
        <v>72381</v>
      </c>
      <c r="H9" s="982">
        <v>93128.98</v>
      </c>
      <c r="I9" s="982">
        <v>115438.88</v>
      </c>
      <c r="J9" s="976">
        <v>28.664953509898993</v>
      </c>
      <c r="K9" s="977">
        <v>23.955915763278</v>
      </c>
    </row>
    <row r="10" spans="1:11" ht="21.75" customHeight="1">
      <c r="A10" s="423" t="s">
        <v>252</v>
      </c>
      <c r="B10" s="980">
        <v>15850.84</v>
      </c>
      <c r="C10" s="980">
        <v>21546.54</v>
      </c>
      <c r="D10" s="980">
        <v>23108.720000000001</v>
      </c>
      <c r="E10" s="975">
        <v>35.93311143131848</v>
      </c>
      <c r="F10" s="976">
        <v>7.2502592063505347</v>
      </c>
      <c r="G10" s="982">
        <v>25518.83</v>
      </c>
      <c r="H10" s="982">
        <v>25086.78</v>
      </c>
      <c r="I10" s="982">
        <v>32436.03</v>
      </c>
      <c r="J10" s="976">
        <v>-1.6930635142755506</v>
      </c>
      <c r="K10" s="977">
        <v>29.295310119513147</v>
      </c>
    </row>
    <row r="11" spans="1:11" ht="21.75" customHeight="1">
      <c r="A11" s="423" t="s">
        <v>253</v>
      </c>
      <c r="B11" s="980">
        <v>6762.66</v>
      </c>
      <c r="C11" s="980">
        <v>8484.7900000000009</v>
      </c>
      <c r="D11" s="980">
        <v>9750.7800000000007</v>
      </c>
      <c r="E11" s="975">
        <v>25.465275498102827</v>
      </c>
      <c r="F11" s="976">
        <v>14.920699274820009</v>
      </c>
      <c r="G11" s="982">
        <v>7016.33</v>
      </c>
      <c r="H11" s="982">
        <v>9064.01</v>
      </c>
      <c r="I11" s="982">
        <v>13686.63</v>
      </c>
      <c r="J11" s="976">
        <v>29.184488186844106</v>
      </c>
      <c r="K11" s="977">
        <v>50.999723080623227</v>
      </c>
    </row>
    <row r="12" spans="1:11" s="460" customFormat="1" ht="21.75" customHeight="1" thickBot="1">
      <c r="A12" s="424" t="s">
        <v>82</v>
      </c>
      <c r="B12" s="1041">
        <v>113354.89</v>
      </c>
      <c r="C12" s="1041">
        <v>139125.25</v>
      </c>
      <c r="D12" s="1041">
        <v>160755.16</v>
      </c>
      <c r="E12" s="1033">
        <v>22.734228757136108</v>
      </c>
      <c r="F12" s="1033">
        <v>15.547077184048192</v>
      </c>
      <c r="G12" s="1041">
        <v>189400.85</v>
      </c>
      <c r="H12" s="1041">
        <v>238110.49000000002</v>
      </c>
      <c r="I12" s="1041">
        <v>290050.32</v>
      </c>
      <c r="J12" s="1033">
        <v>25.717751530682165</v>
      </c>
      <c r="K12" s="1034">
        <v>21.813331281624755</v>
      </c>
    </row>
    <row r="13" spans="1:11" ht="21.75" customHeight="1" thickTop="1">
      <c r="A13" s="2630" t="str">
        <f>'[3]Tab 5'!A43:P43</f>
        <v>&gt;f]t M cWoog If]qsf a}+s tyf ljQLo ;+:yf .</v>
      </c>
      <c r="B13" s="2560"/>
      <c r="C13" s="2560"/>
      <c r="D13" s="2560"/>
      <c r="E13" s="2560"/>
      <c r="F13" s="2560"/>
      <c r="G13" s="2560"/>
      <c r="H13" s="2560"/>
      <c r="I13" s="2560"/>
      <c r="J13" s="2560"/>
      <c r="K13" s="2560"/>
    </row>
    <row r="14" spans="1:11">
      <c r="A14" s="512" t="s">
        <v>532</v>
      </c>
    </row>
  </sheetData>
  <mergeCells count="9">
    <mergeCell ref="A13:K13"/>
    <mergeCell ref="A1:K1"/>
    <mergeCell ref="A2:K2"/>
    <mergeCell ref="J3:K3"/>
    <mergeCell ref="A4:A6"/>
    <mergeCell ref="B4:F4"/>
    <mergeCell ref="G4:K4"/>
    <mergeCell ref="E5:F5"/>
    <mergeCell ref="J5:K5"/>
  </mergeCells>
  <printOptions horizontalCentered="1"/>
  <pageMargins left="0.39370078740157483" right="0.39370078740157483" top="0.78740157480314965" bottom="0" header="0" footer="0"/>
  <pageSetup paperSize="9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view="pageBreakPreview" zoomScaleSheetLayoutView="100" workbookViewId="0">
      <selection activeCell="K2" sqref="K2"/>
    </sheetView>
  </sheetViews>
  <sheetFormatPr defaultColWidth="9.140625" defaultRowHeight="20.100000000000001" customHeight="1"/>
  <cols>
    <col min="1" max="1" width="12.85546875" style="451" customWidth="1"/>
    <col min="2" max="7" width="13" style="451" customWidth="1"/>
    <col min="8" max="16384" width="9.140625" style="451"/>
  </cols>
  <sheetData>
    <row r="1" spans="1:16" ht="18">
      <c r="A1" s="2558" t="s">
        <v>533</v>
      </c>
      <c r="B1" s="2558"/>
      <c r="C1" s="2558"/>
      <c r="D1" s="2558"/>
      <c r="E1" s="2558"/>
      <c r="F1" s="2558"/>
      <c r="G1" s="2558"/>
    </row>
    <row r="2" spans="1:16" ht="18">
      <c r="A2" s="2558" t="s">
        <v>458</v>
      </c>
      <c r="B2" s="2558"/>
      <c r="C2" s="2558"/>
      <c r="D2" s="2558"/>
      <c r="E2" s="2558"/>
      <c r="F2" s="2558"/>
      <c r="G2" s="2558"/>
    </row>
    <row r="3" spans="1:16" ht="18">
      <c r="A3" s="1881"/>
      <c r="B3" s="1881"/>
      <c r="C3" s="1881"/>
      <c r="D3" s="1881"/>
      <c r="E3" s="1881"/>
      <c r="F3" s="1881"/>
      <c r="G3" s="1881"/>
    </row>
    <row r="4" spans="1:16" ht="17.25" customHeight="1" thickBot="1">
      <c r="A4" s="356"/>
      <c r="B4" s="484"/>
      <c r="C4" s="484"/>
      <c r="D4" s="484"/>
      <c r="E4" s="484"/>
      <c r="F4" s="2565" t="s">
        <v>741</v>
      </c>
      <c r="G4" s="2566"/>
    </row>
    <row r="5" spans="1:16" s="1209" customFormat="1" ht="21" customHeight="1" thickTop="1">
      <c r="A5" s="1216" t="s">
        <v>534</v>
      </c>
      <c r="B5" s="1217" t="s">
        <v>457</v>
      </c>
      <c r="C5" s="1217" t="s">
        <v>456</v>
      </c>
      <c r="D5" s="1217" t="s">
        <v>455</v>
      </c>
      <c r="E5" s="1217" t="s">
        <v>454</v>
      </c>
      <c r="F5" s="1217" t="s">
        <v>158</v>
      </c>
      <c r="G5" s="1219" t="s">
        <v>82</v>
      </c>
    </row>
    <row r="6" spans="1:16" ht="21" customHeight="1">
      <c r="A6" s="423" t="str">
        <f>'[3]Tab 12'!A7</f>
        <v>jf/f</v>
      </c>
      <c r="B6" s="548">
        <v>4</v>
      </c>
      <c r="C6" s="548">
        <v>0</v>
      </c>
      <c r="D6" s="548">
        <v>0</v>
      </c>
      <c r="E6" s="548">
        <v>0</v>
      </c>
      <c r="F6" s="548">
        <v>0</v>
      </c>
      <c r="G6" s="485">
        <v>4</v>
      </c>
    </row>
    <row r="7" spans="1:16" ht="21" customHeight="1">
      <c r="A7" s="423" t="str">
        <f>'[3]Tab 12'!A8</f>
        <v>k;f{</v>
      </c>
      <c r="B7" s="548">
        <v>12</v>
      </c>
      <c r="C7" s="548">
        <v>1</v>
      </c>
      <c r="D7" s="548">
        <v>0</v>
      </c>
      <c r="E7" s="548">
        <v>0</v>
      </c>
      <c r="F7" s="548">
        <v>0</v>
      </c>
      <c r="G7" s="485">
        <v>13</v>
      </c>
    </row>
    <row r="8" spans="1:16" ht="21" customHeight="1">
      <c r="A8" s="423" t="str">
        <f>'[3]Tab 12'!A9</f>
        <v>lrtjg</v>
      </c>
      <c r="B8" s="548">
        <v>5</v>
      </c>
      <c r="C8" s="548">
        <v>2</v>
      </c>
      <c r="D8" s="548">
        <v>2</v>
      </c>
      <c r="E8" s="548">
        <v>0</v>
      </c>
      <c r="F8" s="548">
        <v>0</v>
      </c>
      <c r="G8" s="485">
        <v>9</v>
      </c>
    </row>
    <row r="9" spans="1:16" ht="21" customHeight="1">
      <c r="A9" s="423" t="str">
        <f>'[3]Tab 12'!A10</f>
        <v>dsjfgk'/</v>
      </c>
      <c r="B9" s="548">
        <v>0</v>
      </c>
      <c r="C9" s="548">
        <v>0</v>
      </c>
      <c r="D9" s="548">
        <v>0</v>
      </c>
      <c r="E9" s="548">
        <v>0</v>
      </c>
      <c r="F9" s="548">
        <v>0</v>
      </c>
      <c r="G9" s="485">
        <v>0</v>
      </c>
    </row>
    <row r="10" spans="1:16" ht="21" customHeight="1">
      <c r="A10" s="423" t="str">
        <f>'[3]Tab 12'!A11</f>
        <v>/f}tx6</v>
      </c>
      <c r="B10" s="1507">
        <v>0</v>
      </c>
      <c r="C10" s="1507">
        <v>0</v>
      </c>
      <c r="D10" s="1507">
        <v>0</v>
      </c>
      <c r="E10" s="1507">
        <v>0</v>
      </c>
      <c r="F10" s="1507">
        <v>0</v>
      </c>
      <c r="G10" s="485">
        <v>0</v>
      </c>
    </row>
    <row r="11" spans="1:16" ht="21" customHeight="1" thickBot="1">
      <c r="A11" s="486" t="s">
        <v>82</v>
      </c>
      <c r="B11" s="487">
        <v>21</v>
      </c>
      <c r="C11" s="487">
        <v>3</v>
      </c>
      <c r="D11" s="487">
        <v>2</v>
      </c>
      <c r="E11" s="487">
        <v>0</v>
      </c>
      <c r="F11" s="487">
        <v>0</v>
      </c>
      <c r="G11" s="488">
        <v>26</v>
      </c>
    </row>
    <row r="12" spans="1:16" ht="18" customHeight="1" thickTop="1">
      <c r="A12" s="2567" t="s">
        <v>564</v>
      </c>
      <c r="B12" s="2567"/>
      <c r="C12" s="2567"/>
      <c r="D12" s="2567"/>
      <c r="E12" s="2567"/>
      <c r="F12" s="2567"/>
      <c r="G12" s="2567"/>
    </row>
    <row r="13" spans="1:16" ht="15" customHeight="1">
      <c r="A13" s="504"/>
      <c r="B13" s="504"/>
      <c r="C13" s="504"/>
      <c r="D13" s="504"/>
      <c r="E13" s="504"/>
      <c r="F13" s="504"/>
      <c r="G13" s="504"/>
      <c r="H13" s="504"/>
      <c r="I13" s="504"/>
      <c r="J13" s="504"/>
      <c r="K13" s="504"/>
      <c r="L13" s="504"/>
      <c r="M13" s="504"/>
      <c r="N13" s="504"/>
      <c r="O13" s="504"/>
      <c r="P13" s="504"/>
    </row>
    <row r="14" spans="1:16" ht="15.75">
      <c r="A14" s="504"/>
      <c r="B14" s="504"/>
      <c r="C14" s="504"/>
      <c r="D14" s="504"/>
      <c r="E14" s="504"/>
      <c r="F14" s="504"/>
      <c r="G14" s="504"/>
      <c r="H14" s="504"/>
      <c r="I14" s="504"/>
      <c r="J14" s="504"/>
      <c r="K14" s="504"/>
      <c r="L14" s="504"/>
      <c r="M14" s="504"/>
      <c r="N14" s="504"/>
      <c r="O14" s="504"/>
      <c r="P14" s="504"/>
    </row>
    <row r="15" spans="1:16" ht="15"/>
    <row r="16" spans="1:16" ht="15"/>
    <row r="17" ht="15"/>
    <row r="18" ht="15"/>
    <row r="19" ht="15"/>
    <row r="20" ht="15"/>
    <row r="21" ht="15"/>
    <row r="22" ht="15"/>
  </sheetData>
  <mergeCells count="4">
    <mergeCell ref="A1:G1"/>
    <mergeCell ref="A2:G2"/>
    <mergeCell ref="F4:G4"/>
    <mergeCell ref="A12:G12"/>
  </mergeCells>
  <printOptions horizontalCentered="1"/>
  <pageMargins left="0.55118110236220474" right="0.39370078740157483" top="0.98425196850393704" bottom="0" header="0" footer="0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F15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3.42578125" style="451" customWidth="1"/>
    <col min="2" max="6" width="14.28515625" style="451" customWidth="1"/>
    <col min="7" max="16384" width="9.140625" style="451"/>
  </cols>
  <sheetData>
    <row r="1" spans="1:6" ht="18" customHeight="1">
      <c r="A1" s="2558" t="s">
        <v>540</v>
      </c>
      <c r="B1" s="2558"/>
      <c r="C1" s="2558"/>
      <c r="D1" s="2558"/>
      <c r="E1" s="2558"/>
      <c r="F1" s="2558"/>
    </row>
    <row r="2" spans="1:6" s="1927" customFormat="1" ht="18" customHeight="1">
      <c r="A2" s="2602" t="s">
        <v>541</v>
      </c>
      <c r="B2" s="2602"/>
      <c r="C2" s="2602"/>
      <c r="D2" s="2602"/>
      <c r="E2" s="2602"/>
      <c r="F2" s="2602"/>
    </row>
    <row r="3" spans="1:6" ht="18" customHeight="1">
      <c r="A3" s="2041"/>
      <c r="B3" s="2041"/>
      <c r="C3" s="2041"/>
      <c r="D3" s="2041"/>
      <c r="E3" s="2041"/>
      <c r="F3" s="2041"/>
    </row>
    <row r="4" spans="1:6" ht="17.25" thickBot="1">
      <c r="A4" s="489"/>
      <c r="B4" s="489"/>
      <c r="C4" s="489"/>
      <c r="D4" s="489"/>
      <c r="E4" s="2568" t="s">
        <v>470</v>
      </c>
      <c r="F4" s="2569"/>
    </row>
    <row r="5" spans="1:6" s="1209" customFormat="1" ht="18" customHeight="1" thickTop="1">
      <c r="A5" s="2518" t="s">
        <v>534</v>
      </c>
      <c r="B5" s="2570" t="s">
        <v>462</v>
      </c>
      <c r="C5" s="2570"/>
      <c r="D5" s="2571" t="s">
        <v>461</v>
      </c>
      <c r="E5" s="2571"/>
      <c r="F5" s="2572" t="s">
        <v>222</v>
      </c>
    </row>
    <row r="6" spans="1:6" s="1209" customFormat="1" ht="18" customHeight="1">
      <c r="A6" s="2519"/>
      <c r="B6" s="1224" t="s">
        <v>90</v>
      </c>
      <c r="C6" s="1224" t="s">
        <v>91</v>
      </c>
      <c r="D6" s="1225" t="s">
        <v>90</v>
      </c>
      <c r="E6" s="1225" t="s">
        <v>91</v>
      </c>
      <c r="F6" s="2573"/>
    </row>
    <row r="7" spans="1:6" s="1209" customFormat="1" ht="30.75" customHeight="1">
      <c r="A7" s="2519"/>
      <c r="B7" s="1363" t="s">
        <v>725</v>
      </c>
      <c r="C7" s="1302" t="s">
        <v>737</v>
      </c>
      <c r="D7" s="1302" t="str">
        <f>B7</f>
        <v xml:space="preserve">cf=j= @)&amp;$÷&amp;%
-;fpg–c;f/_                </v>
      </c>
      <c r="E7" s="1363" t="str">
        <f>C7</f>
        <v xml:space="preserve">cf=j= @)&amp;%÷&amp;^
-;fpg–c;f/_                </v>
      </c>
      <c r="F7" s="2573"/>
    </row>
    <row r="8" spans="1:6" ht="18.75" customHeight="1">
      <c r="A8" s="423" t="str">
        <f>'[3]Tab 12'!A7</f>
        <v>jf/f</v>
      </c>
      <c r="B8" s="2023">
        <v>30</v>
      </c>
      <c r="C8" s="2023">
        <v>30</v>
      </c>
      <c r="D8" s="2023">
        <v>325</v>
      </c>
      <c r="E8" s="2023">
        <v>230</v>
      </c>
      <c r="F8" s="1976">
        <v>-29.230769230769226</v>
      </c>
    </row>
    <row r="9" spans="1:6" ht="18.75" customHeight="1">
      <c r="A9" s="423" t="str">
        <f>'[3]Tab 12'!A8</f>
        <v>k;f{</v>
      </c>
      <c r="B9" s="2023">
        <v>0</v>
      </c>
      <c r="C9" s="2023">
        <v>0</v>
      </c>
      <c r="D9" s="2023">
        <v>0</v>
      </c>
      <c r="E9" s="2023">
        <v>0</v>
      </c>
      <c r="F9" s="1976"/>
    </row>
    <row r="10" spans="1:6" ht="18.75" customHeight="1">
      <c r="A10" s="423" t="str">
        <f>'[3]Tab 12'!A9</f>
        <v>lrtjg</v>
      </c>
      <c r="B10" s="2023">
        <v>80</v>
      </c>
      <c r="C10" s="2024">
        <v>100</v>
      </c>
      <c r="D10" s="2025">
        <v>325.10000000000002</v>
      </c>
      <c r="E10" s="2025">
        <v>248.65</v>
      </c>
      <c r="F10" s="1976">
        <v>-23.515841279606278</v>
      </c>
    </row>
    <row r="11" spans="1:6" ht="18.75" customHeight="1">
      <c r="A11" s="423" t="str">
        <f>'[3]Tab 12'!A10</f>
        <v>dsjfgk'/</v>
      </c>
      <c r="B11" s="2023">
        <v>60</v>
      </c>
      <c r="C11" s="2023">
        <v>80</v>
      </c>
      <c r="D11" s="2025">
        <v>227.23</v>
      </c>
      <c r="E11" s="2023">
        <v>210</v>
      </c>
      <c r="F11" s="1976">
        <v>-7.5826255336003214</v>
      </c>
    </row>
    <row r="12" spans="1:6" ht="18.75" customHeight="1">
      <c r="A12" s="423" t="str">
        <f>'[3]Tab 12'!A11</f>
        <v>/f}tx6</v>
      </c>
      <c r="B12" s="2023">
        <v>30</v>
      </c>
      <c r="C12" s="2024">
        <v>40</v>
      </c>
      <c r="D12" s="2025">
        <v>51.85</v>
      </c>
      <c r="E12" s="2025">
        <v>134.25</v>
      </c>
      <c r="F12" s="1976">
        <v>158.91996142719381</v>
      </c>
    </row>
    <row r="13" spans="1:6" ht="18.75" customHeight="1" thickBot="1">
      <c r="A13" s="486" t="s">
        <v>82</v>
      </c>
      <c r="B13" s="1973">
        <v>200</v>
      </c>
      <c r="C13" s="1973">
        <v>250</v>
      </c>
      <c r="D13" s="1973">
        <v>929.18000000000006</v>
      </c>
      <c r="E13" s="2026">
        <v>822.9</v>
      </c>
      <c r="F13" s="1970">
        <v>-11.438042144686719</v>
      </c>
    </row>
    <row r="14" spans="1:6" ht="18.75" customHeight="1" thickTop="1">
      <c r="A14" s="2545" t="str">
        <f>'[3]Tab 14'!A11:G11</f>
        <v>&gt;f]t M g]kfn /fi6« a}+s, jL/u~h sfof{no .</v>
      </c>
      <c r="B14" s="2545"/>
      <c r="C14" s="2545"/>
      <c r="D14" s="2545"/>
      <c r="E14" s="2545"/>
      <c r="F14" s="2545"/>
    </row>
    <row r="15" spans="1:6" ht="18.75" customHeight="1">
      <c r="A15" s="2631" t="s">
        <v>565</v>
      </c>
      <c r="B15" s="2631"/>
      <c r="C15" s="2631"/>
      <c r="D15" s="2631"/>
      <c r="E15" s="2631"/>
      <c r="F15" s="2631"/>
    </row>
  </sheetData>
  <mergeCells count="9">
    <mergeCell ref="A14:F14"/>
    <mergeCell ref="A15:F15"/>
    <mergeCell ref="A1:F1"/>
    <mergeCell ref="A2:F2"/>
    <mergeCell ref="E4:F4"/>
    <mergeCell ref="A5:A7"/>
    <mergeCell ref="B5:C5"/>
    <mergeCell ref="D5:E5"/>
    <mergeCell ref="F5:F7"/>
  </mergeCells>
  <printOptions horizontalCentered="1"/>
  <pageMargins left="0.59055118110236227" right="0.51181102362204722" top="0.98425196850393704" bottom="0" header="0" footer="0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F11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1.7109375" style="451" customWidth="1"/>
    <col min="2" max="6" width="14.85546875" style="451" customWidth="1"/>
    <col min="7" max="16384" width="9.140625" style="451"/>
  </cols>
  <sheetData>
    <row r="1" spans="1:6" ht="18.75" customHeight="1">
      <c r="A1" s="2575" t="s">
        <v>474</v>
      </c>
      <c r="B1" s="2575"/>
      <c r="C1" s="2575"/>
      <c r="D1" s="2575"/>
      <c r="E1" s="2575"/>
      <c r="F1" s="2575"/>
    </row>
    <row r="2" spans="1:6" s="1927" customFormat="1" ht="21">
      <c r="A2" s="2607" t="s">
        <v>471</v>
      </c>
      <c r="B2" s="2607"/>
      <c r="C2" s="2607"/>
      <c r="D2" s="2607"/>
      <c r="E2" s="2607"/>
      <c r="F2" s="2607"/>
    </row>
    <row r="3" spans="1:6" ht="18">
      <c r="A3" s="2043"/>
      <c r="B3" s="2043"/>
      <c r="C3" s="2043"/>
      <c r="D3" s="2043"/>
      <c r="E3" s="2043"/>
      <c r="F3" s="2043"/>
    </row>
    <row r="4" spans="1:6" ht="18.75" thickBot="1">
      <c r="A4" s="492"/>
      <c r="B4" s="492"/>
      <c r="C4" s="492"/>
      <c r="D4" s="492"/>
      <c r="E4" s="492"/>
      <c r="F4" s="517" t="s">
        <v>470</v>
      </c>
    </row>
    <row r="5" spans="1:6" s="1209" customFormat="1" ht="18.75" customHeight="1" thickTop="1">
      <c r="A5" s="2518" t="s">
        <v>81</v>
      </c>
      <c r="B5" s="1226" t="s">
        <v>87</v>
      </c>
      <c r="C5" s="1226" t="s">
        <v>90</v>
      </c>
      <c r="D5" s="1226" t="s">
        <v>91</v>
      </c>
      <c r="E5" s="2581" t="s">
        <v>469</v>
      </c>
      <c r="F5" s="2582" t="s">
        <v>468</v>
      </c>
    </row>
    <row r="6" spans="1:6" s="1209" customFormat="1" ht="30.75" customHeight="1">
      <c r="A6" s="2519"/>
      <c r="B6" s="1363" t="s">
        <v>669</v>
      </c>
      <c r="C6" s="1363" t="s">
        <v>725</v>
      </c>
      <c r="D6" s="1302" t="s">
        <v>737</v>
      </c>
      <c r="E6" s="2508"/>
      <c r="F6" s="2509"/>
    </row>
    <row r="7" spans="1:6" ht="18.75" customHeight="1">
      <c r="A7" s="494" t="s">
        <v>555</v>
      </c>
      <c r="B7" s="2027">
        <v>0.62</v>
      </c>
      <c r="C7" s="2027">
        <v>2.0110000000000001</v>
      </c>
      <c r="D7" s="2027">
        <v>1.01</v>
      </c>
      <c r="E7" s="2028">
        <v>224.35483870967744</v>
      </c>
      <c r="F7" s="1976">
        <v>-49.776230730979606</v>
      </c>
    </row>
    <row r="8" spans="1:6" ht="18.75" customHeight="1">
      <c r="A8" s="494" t="s">
        <v>466</v>
      </c>
      <c r="B8" s="2027">
        <v>0.25</v>
      </c>
      <c r="C8" s="2027">
        <v>0.23</v>
      </c>
      <c r="D8" s="2027">
        <v>1.06</v>
      </c>
      <c r="E8" s="2028">
        <v>-8</v>
      </c>
      <c r="F8" s="1976">
        <v>360.86956521739131</v>
      </c>
    </row>
    <row r="9" spans="1:6" ht="18.75" customHeight="1">
      <c r="A9" s="496" t="s">
        <v>158</v>
      </c>
      <c r="B9" s="2027">
        <v>5.83</v>
      </c>
      <c r="C9" s="2027">
        <v>4.12</v>
      </c>
      <c r="D9" s="2027">
        <v>2.78</v>
      </c>
      <c r="E9" s="2028">
        <v>-29.331046312178387</v>
      </c>
      <c r="F9" s="1976">
        <v>-32.524271844660205</v>
      </c>
    </row>
    <row r="10" spans="1:6" s="513" customFormat="1" ht="18.75" customHeight="1" thickBot="1">
      <c r="A10" s="481" t="s">
        <v>82</v>
      </c>
      <c r="B10" s="1975">
        <v>6.7</v>
      </c>
      <c r="C10" s="1975">
        <v>6.3610000000000007</v>
      </c>
      <c r="D10" s="1975">
        <v>4.8499999999999996</v>
      </c>
      <c r="E10" s="1975">
        <v>-5.0597014925373003</v>
      </c>
      <c r="F10" s="1970">
        <v>-23.754126709636864</v>
      </c>
    </row>
    <row r="11" spans="1:6" ht="18.75" customHeight="1" thickTop="1">
      <c r="A11" s="2632" t="str">
        <f>'[3]Tab 14'!A11:G11</f>
        <v>&gt;f]t M g]kfn /fi6« a}+s, jL/u~h sfof{no .</v>
      </c>
      <c r="B11" s="2632"/>
      <c r="C11" s="2632"/>
      <c r="D11" s="2632"/>
    </row>
  </sheetData>
  <mergeCells count="6">
    <mergeCell ref="A11:D11"/>
    <mergeCell ref="A1:F1"/>
    <mergeCell ref="A2:F2"/>
    <mergeCell ref="A5:A6"/>
    <mergeCell ref="E5:E6"/>
    <mergeCell ref="F5:F6"/>
  </mergeCells>
  <printOptions horizontalCentered="1"/>
  <pageMargins left="0.55118110236220474" right="0.39370078740157483" top="0.98425196850393704" bottom="0" header="0" footer="0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F12"/>
  <sheetViews>
    <sheetView view="pageBreakPreview" zoomScaleSheetLayoutView="100" workbookViewId="0">
      <selection activeCell="A2" sqref="A2:XFD2"/>
    </sheetView>
  </sheetViews>
  <sheetFormatPr defaultColWidth="8.7109375" defaultRowHeight="15"/>
  <cols>
    <col min="1" max="1" width="19.42578125" style="451" customWidth="1"/>
    <col min="2" max="4" width="13.28515625" style="451" customWidth="1"/>
    <col min="5" max="6" width="12.7109375" style="451" customWidth="1"/>
    <col min="7" max="16384" width="8.7109375" style="451"/>
  </cols>
  <sheetData>
    <row r="1" spans="1:6" ht="18">
      <c r="A1" s="2558" t="s">
        <v>483</v>
      </c>
      <c r="B1" s="2558"/>
      <c r="C1" s="2558"/>
      <c r="D1" s="2558"/>
      <c r="E1" s="2558"/>
      <c r="F1" s="2558"/>
    </row>
    <row r="2" spans="1:6" s="1927" customFormat="1" ht="21">
      <c r="A2" s="2602" t="s">
        <v>481</v>
      </c>
      <c r="B2" s="2602"/>
      <c r="C2" s="2602"/>
      <c r="D2" s="2602"/>
      <c r="E2" s="2602"/>
      <c r="F2" s="2602"/>
    </row>
    <row r="3" spans="1:6" ht="18">
      <c r="A3" s="2041"/>
      <c r="B3" s="2041"/>
      <c r="C3" s="2041"/>
      <c r="D3" s="2041"/>
      <c r="E3" s="2041"/>
      <c r="F3" s="2041"/>
    </row>
    <row r="4" spans="1:6" ht="15.75" customHeight="1" thickBot="1">
      <c r="A4" s="475"/>
      <c r="B4" s="475"/>
      <c r="C4" s="475"/>
      <c r="D4" s="475"/>
      <c r="E4" s="475"/>
      <c r="F4" s="443" t="s">
        <v>470</v>
      </c>
    </row>
    <row r="5" spans="1:6" s="1209" customFormat="1" ht="16.5" thickTop="1">
      <c r="A5" s="2578" t="s">
        <v>81</v>
      </c>
      <c r="B5" s="2580" t="s">
        <v>125</v>
      </c>
      <c r="C5" s="2580"/>
      <c r="D5" s="2580"/>
      <c r="E5" s="2581" t="s">
        <v>469</v>
      </c>
      <c r="F5" s="2582" t="s">
        <v>468</v>
      </c>
    </row>
    <row r="6" spans="1:6" s="1209" customFormat="1" ht="45">
      <c r="A6" s="2579"/>
      <c r="B6" s="1363" t="s">
        <v>669</v>
      </c>
      <c r="C6" s="1363" t="s">
        <v>725</v>
      </c>
      <c r="D6" s="1302" t="s">
        <v>737</v>
      </c>
      <c r="E6" s="2508"/>
      <c r="F6" s="2509"/>
    </row>
    <row r="7" spans="1:6" s="500" customFormat="1" ht="21" customHeight="1">
      <c r="A7" s="498" t="s">
        <v>479</v>
      </c>
      <c r="B7" s="644">
        <v>0.18</v>
      </c>
      <c r="C7" s="644">
        <v>1.6E-2</v>
      </c>
      <c r="D7" s="644">
        <v>0</v>
      </c>
      <c r="E7" s="499">
        <v>-91.111111111111114</v>
      </c>
      <c r="F7" s="983">
        <v>-100</v>
      </c>
    </row>
    <row r="8" spans="1:6" s="500" customFormat="1" ht="21" customHeight="1">
      <c r="A8" s="498" t="s">
        <v>478</v>
      </c>
      <c r="B8" s="601">
        <v>19.39</v>
      </c>
      <c r="C8" s="601">
        <v>25.32</v>
      </c>
      <c r="D8" s="601">
        <v>45.8</v>
      </c>
      <c r="E8" s="499">
        <v>30.582774626095926</v>
      </c>
      <c r="F8" s="983">
        <v>80.884676145339625</v>
      </c>
    </row>
    <row r="9" spans="1:6" s="500" customFormat="1" ht="33" customHeight="1">
      <c r="A9" s="498" t="s">
        <v>477</v>
      </c>
      <c r="B9" s="644">
        <v>0</v>
      </c>
      <c r="C9" s="644">
        <v>0</v>
      </c>
      <c r="D9" s="644">
        <v>0</v>
      </c>
      <c r="E9" s="499"/>
      <c r="F9" s="983"/>
    </row>
    <row r="10" spans="1:6" s="500" customFormat="1" ht="33" customHeight="1" thickBot="1">
      <c r="A10" s="501" t="s">
        <v>476</v>
      </c>
      <c r="B10" s="645">
        <v>0</v>
      </c>
      <c r="C10" s="645">
        <v>0</v>
      </c>
      <c r="D10" s="645">
        <v>0.48</v>
      </c>
      <c r="E10" s="989"/>
      <c r="F10" s="983"/>
    </row>
    <row r="11" spans="1:6" ht="19.5" customHeight="1" thickTop="1">
      <c r="A11" s="2577" t="str">
        <f>'[3]Tab 14'!A11:G11</f>
        <v>&gt;f]t M g]kfn /fi6« a}+s, jL/u~h sfof{no .</v>
      </c>
      <c r="B11" s="2577"/>
      <c r="C11" s="2577"/>
      <c r="D11" s="2577"/>
      <c r="E11" s="2577"/>
      <c r="F11" s="2577"/>
    </row>
    <row r="12" spans="1:6" ht="15.75">
      <c r="A12" s="504" t="s">
        <v>223</v>
      </c>
    </row>
  </sheetData>
  <mergeCells count="7">
    <mergeCell ref="A11:F11"/>
    <mergeCell ref="A1:F1"/>
    <mergeCell ref="A2:F2"/>
    <mergeCell ref="A5:A6"/>
    <mergeCell ref="B5:D5"/>
    <mergeCell ref="E5:E6"/>
    <mergeCell ref="F5:F6"/>
  </mergeCells>
  <printOptions horizontalCentered="1"/>
  <pageMargins left="0.59055118110236227" right="0.35433070866141736" top="0.98425196850393704" bottom="0" header="0" footer="0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view="pageBreakPreview" zoomScaleSheetLayoutView="100" workbookViewId="0">
      <selection activeCell="B13" sqref="B13:D13"/>
    </sheetView>
  </sheetViews>
  <sheetFormatPr defaultColWidth="14.28515625" defaultRowHeight="15"/>
  <cols>
    <col min="1" max="1" width="21.5703125" style="451" customWidth="1"/>
    <col min="2" max="10" width="14.28515625" style="451" customWidth="1"/>
    <col min="11" max="249" width="9.140625" style="451" customWidth="1"/>
    <col min="250" max="250" width="22.85546875" style="451" customWidth="1"/>
    <col min="251" max="16384" width="14.28515625" style="451"/>
  </cols>
  <sheetData>
    <row r="1" spans="1:10" ht="18">
      <c r="A1" s="2558" t="s">
        <v>545</v>
      </c>
      <c r="B1" s="2558"/>
      <c r="C1" s="2558"/>
      <c r="D1" s="2558"/>
      <c r="E1" s="2558"/>
      <c r="F1" s="2558"/>
      <c r="G1" s="2558"/>
      <c r="H1" s="2558"/>
      <c r="I1" s="2558"/>
      <c r="J1" s="2558"/>
    </row>
    <row r="2" spans="1:10" ht="18.75" thickBot="1">
      <c r="A2" s="2633" t="s">
        <v>488</v>
      </c>
      <c r="B2" s="2633"/>
      <c r="C2" s="2633"/>
      <c r="D2" s="2633"/>
      <c r="E2" s="2633"/>
      <c r="F2" s="2633"/>
      <c r="G2" s="2633"/>
      <c r="H2" s="2633"/>
      <c r="I2" s="2633"/>
      <c r="J2" s="2633"/>
    </row>
    <row r="3" spans="1:10" s="1209" customFormat="1" ht="18.75" customHeight="1" thickTop="1">
      <c r="A3" s="2518" t="s">
        <v>81</v>
      </c>
      <c r="B3" s="2520" t="s">
        <v>566</v>
      </c>
      <c r="C3" s="2520"/>
      <c r="D3" s="2520"/>
      <c r="E3" s="2520" t="s">
        <v>250</v>
      </c>
      <c r="F3" s="2520"/>
      <c r="G3" s="2520"/>
      <c r="H3" s="2520" t="s">
        <v>251</v>
      </c>
      <c r="I3" s="2520"/>
      <c r="J3" s="2521"/>
    </row>
    <row r="4" spans="1:10" s="1209" customFormat="1" ht="18.75" customHeight="1">
      <c r="A4" s="2519"/>
      <c r="B4" s="1211" t="s">
        <v>727</v>
      </c>
      <c r="C4" s="1211" t="s">
        <v>742</v>
      </c>
      <c r="D4" s="1222" t="s">
        <v>222</v>
      </c>
      <c r="E4" s="1211" t="str">
        <f>B4</f>
        <v>@)&amp;% c;f/ d;fGt</v>
      </c>
      <c r="F4" s="1211" t="str">
        <f>C4</f>
        <v>@)&amp;^ c;f/ d;fGt</v>
      </c>
      <c r="G4" s="1222" t="s">
        <v>222</v>
      </c>
      <c r="H4" s="1211" t="str">
        <f>B4</f>
        <v>@)&amp;% c;f/ d;fGt</v>
      </c>
      <c r="I4" s="1211" t="str">
        <f>C4</f>
        <v>@)&amp;^ c;f/ d;fGt</v>
      </c>
      <c r="J4" s="1210" t="s">
        <v>222</v>
      </c>
    </row>
    <row r="5" spans="1:10" ht="18.75" customHeight="1">
      <c r="A5" s="668" t="s">
        <v>485</v>
      </c>
      <c r="B5" s="1475">
        <v>33.799999999999997</v>
      </c>
      <c r="C5" s="1475">
        <v>36.299999999999997</v>
      </c>
      <c r="D5" s="1475">
        <v>7.3964497041420163</v>
      </c>
      <c r="E5" s="2029">
        <v>32.590000000000003</v>
      </c>
      <c r="F5" s="1475">
        <v>34.090000000000003</v>
      </c>
      <c r="G5" s="1475">
        <v>4.6026388462718559</v>
      </c>
      <c r="H5" s="1506">
        <v>84.5</v>
      </c>
      <c r="I5" s="1506">
        <v>135</v>
      </c>
      <c r="J5" s="1765">
        <v>59.76331360946746</v>
      </c>
    </row>
    <row r="6" spans="1:10" ht="18.75" customHeight="1" thickBot="1">
      <c r="A6" s="669" t="s">
        <v>484</v>
      </c>
      <c r="B6" s="122">
        <v>24</v>
      </c>
      <c r="C6" s="122">
        <v>27.8</v>
      </c>
      <c r="D6" s="122">
        <v>15.833333333333343</v>
      </c>
      <c r="E6" s="122">
        <v>23.21</v>
      </c>
      <c r="F6" s="122">
        <v>24.31</v>
      </c>
      <c r="G6" s="122">
        <v>4.7393364928909776</v>
      </c>
      <c r="H6" s="1504">
        <v>148.88999999999999</v>
      </c>
      <c r="I6" s="1504">
        <v>520.13</v>
      </c>
      <c r="J6" s="1786">
        <v>249.33843777285247</v>
      </c>
    </row>
    <row r="7" spans="1:10" ht="23.25" customHeight="1" thickTop="1" thickBot="1">
      <c r="J7" s="454"/>
    </row>
    <row r="8" spans="1:10" s="1209" customFormat="1" ht="18.75" customHeight="1" thickTop="1">
      <c r="A8" s="2518" t="s">
        <v>81</v>
      </c>
      <c r="B8" s="2520" t="s">
        <v>252</v>
      </c>
      <c r="C8" s="2520"/>
      <c r="D8" s="2520"/>
      <c r="E8" s="2520" t="s">
        <v>253</v>
      </c>
      <c r="F8" s="2520"/>
      <c r="G8" s="2520"/>
      <c r="H8" s="2520" t="s">
        <v>212</v>
      </c>
      <c r="I8" s="2520"/>
      <c r="J8" s="2521"/>
    </row>
    <row r="9" spans="1:10" s="1209" customFormat="1" ht="18.75" customHeight="1">
      <c r="A9" s="2519"/>
      <c r="B9" s="1211" t="str">
        <f>B4</f>
        <v>@)&amp;% c;f/ d;fGt</v>
      </c>
      <c r="C9" s="1211" t="str">
        <f>C4</f>
        <v>@)&amp;^ c;f/ d;fGt</v>
      </c>
      <c r="D9" s="1222" t="s">
        <v>222</v>
      </c>
      <c r="E9" s="1211" t="str">
        <f>B4</f>
        <v>@)&amp;% c;f/ d;fGt</v>
      </c>
      <c r="F9" s="1211" t="str">
        <f>C4</f>
        <v>@)&amp;^ c;f/ d;fGt</v>
      </c>
      <c r="G9" s="1222" t="s">
        <v>222</v>
      </c>
      <c r="H9" s="1211" t="str">
        <f>B4</f>
        <v>@)&amp;% c;f/ d;fGt</v>
      </c>
      <c r="I9" s="1211" t="str">
        <f>C4</f>
        <v>@)&amp;^ c;f/ d;fGt</v>
      </c>
      <c r="J9" s="1210" t="s">
        <v>222</v>
      </c>
    </row>
    <row r="10" spans="1:10" ht="18.75" customHeight="1">
      <c r="A10" s="668" t="s">
        <v>485</v>
      </c>
      <c r="B10" s="1510">
        <v>30.5</v>
      </c>
      <c r="C10" s="1510">
        <v>31.5</v>
      </c>
      <c r="D10" s="1475">
        <v>3.2786885245901676</v>
      </c>
      <c r="E10" s="1506">
        <v>66</v>
      </c>
      <c r="F10" s="1506">
        <v>62.87</v>
      </c>
      <c r="G10" s="1510">
        <v>-4.7424242424242466</v>
      </c>
      <c r="H10" s="1510">
        <v>247.39</v>
      </c>
      <c r="I10" s="1510">
        <v>299.76</v>
      </c>
      <c r="J10" s="2019">
        <v>21.169004405998628</v>
      </c>
    </row>
    <row r="11" spans="1:10" ht="18.75" customHeight="1" thickBot="1">
      <c r="A11" s="453" t="s">
        <v>484</v>
      </c>
      <c r="B11" s="1505">
        <v>7.7</v>
      </c>
      <c r="C11" s="1505">
        <v>8.9</v>
      </c>
      <c r="D11" s="122">
        <v>15.58441558441559</v>
      </c>
      <c r="E11" s="1504">
        <v>71.8</v>
      </c>
      <c r="F11" s="1504">
        <v>63.94</v>
      </c>
      <c r="G11" s="1505">
        <v>-10.947075208913649</v>
      </c>
      <c r="H11" s="1505">
        <v>275.59999999999997</v>
      </c>
      <c r="I11" s="1505">
        <v>645.07999999999993</v>
      </c>
      <c r="J11" s="1814">
        <v>134.06386066763426</v>
      </c>
    </row>
    <row r="12" spans="1:10" ht="12.75" customHeight="1" thickTop="1" thickBot="1"/>
    <row r="13" spans="1:10" s="922" customFormat="1" ht="16.5" thickTop="1">
      <c r="A13" s="2518" t="s">
        <v>81</v>
      </c>
      <c r="B13" s="2520" t="s">
        <v>125</v>
      </c>
      <c r="C13" s="2520"/>
      <c r="D13" s="2521"/>
      <c r="E13" s="946"/>
      <c r="F13" s="946"/>
      <c r="G13" s="946"/>
      <c r="H13" s="946"/>
      <c r="I13" s="946"/>
      <c r="J13" s="946"/>
    </row>
    <row r="14" spans="1:10" s="922" customFormat="1" ht="15.75">
      <c r="A14" s="2519"/>
      <c r="B14" s="1211" t="str">
        <f>B4</f>
        <v>@)&amp;% c;f/ d;fGt</v>
      </c>
      <c r="C14" s="1211" t="str">
        <f>C4</f>
        <v>@)&amp;^ c;f/ d;fGt</v>
      </c>
      <c r="D14" s="1210" t="s">
        <v>222</v>
      </c>
      <c r="E14" s="946"/>
      <c r="F14" s="946"/>
      <c r="G14" s="946"/>
      <c r="H14" s="946"/>
      <c r="I14" s="946"/>
      <c r="J14" s="946"/>
    </row>
    <row r="15" spans="1:10" s="460" customFormat="1" ht="18.75" customHeight="1">
      <c r="A15" s="458" t="s">
        <v>487</v>
      </c>
      <c r="B15" s="1511">
        <v>604815</v>
      </c>
      <c r="C15" s="1511">
        <v>894547</v>
      </c>
      <c r="D15" s="1512">
        <v>47.904235179352362</v>
      </c>
      <c r="E15" s="459"/>
      <c r="F15" s="459"/>
      <c r="G15" s="459"/>
    </row>
    <row r="16" spans="1:10" ht="18.75" customHeight="1">
      <c r="A16" s="461" t="s">
        <v>486</v>
      </c>
      <c r="B16" s="1506">
        <v>412297</v>
      </c>
      <c r="C16" s="1506">
        <v>669468</v>
      </c>
      <c r="D16" s="1513">
        <v>62.375180998163948</v>
      </c>
      <c r="E16" s="462"/>
      <c r="F16" s="462"/>
      <c r="G16" s="462"/>
    </row>
    <row r="17" spans="1:9" ht="18.75" customHeight="1" thickBot="1">
      <c r="A17" s="529" t="s">
        <v>158</v>
      </c>
      <c r="B17" s="1504">
        <v>192518</v>
      </c>
      <c r="C17" s="1504">
        <v>225079</v>
      </c>
      <c r="D17" s="1734">
        <v>16.91322369856325</v>
      </c>
    </row>
    <row r="18" spans="1:9" ht="20.25" customHeight="1" thickTop="1">
      <c r="A18" s="459" t="s">
        <v>546</v>
      </c>
      <c r="H18" s="459"/>
      <c r="I18" s="459"/>
    </row>
    <row r="19" spans="1:9">
      <c r="A19" s="462" t="s">
        <v>601</v>
      </c>
      <c r="H19" s="462"/>
      <c r="I19" s="462"/>
    </row>
    <row r="20" spans="1:9">
      <c r="A20" s="530" t="s">
        <v>597</v>
      </c>
    </row>
  </sheetData>
  <mergeCells count="12">
    <mergeCell ref="A1:J1"/>
    <mergeCell ref="A2:J2"/>
    <mergeCell ref="A3:A4"/>
    <mergeCell ref="B3:D3"/>
    <mergeCell ref="E3:G3"/>
    <mergeCell ref="H3:J3"/>
    <mergeCell ref="A8:A9"/>
    <mergeCell ref="B8:D8"/>
    <mergeCell ref="E8:G8"/>
    <mergeCell ref="H8:J8"/>
    <mergeCell ref="A13:A14"/>
    <mergeCell ref="B13:D13"/>
  </mergeCells>
  <printOptions horizontalCentered="1"/>
  <pageMargins left="0.39370078740157483" right="0.39370078740157483" top="0.78740157480314965" bottom="0" header="0" footer="0.31496062992125984"/>
  <pageSetup paperSize="9"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7"/>
  <sheetViews>
    <sheetView view="pageBreakPreview" topLeftCell="A13" zoomScaleSheetLayoutView="100" workbookViewId="0">
      <selection activeCell="K10" sqref="K10"/>
    </sheetView>
  </sheetViews>
  <sheetFormatPr defaultColWidth="9.140625" defaultRowHeight="12.75"/>
  <cols>
    <col min="1" max="1" width="23.28515625" style="51" bestFit="1" customWidth="1"/>
    <col min="2" max="2" width="11.42578125" style="51" bestFit="1" customWidth="1"/>
    <col min="3" max="3" width="11" style="51" bestFit="1" customWidth="1"/>
    <col min="4" max="4" width="11.85546875" style="51" bestFit="1" customWidth="1"/>
    <col min="5" max="5" width="12.5703125" style="51" customWidth="1"/>
    <col min="6" max="6" width="13.7109375" style="51" customWidth="1"/>
    <col min="7" max="16384" width="9.140625" style="51"/>
  </cols>
  <sheetData>
    <row r="1" spans="1:6" ht="18">
      <c r="A1" s="2348" t="s">
        <v>289</v>
      </c>
      <c r="B1" s="2348"/>
      <c r="C1" s="2348"/>
      <c r="D1" s="2348"/>
      <c r="E1" s="2348"/>
      <c r="F1" s="2348"/>
    </row>
    <row r="2" spans="1:6" ht="20.25">
      <c r="A2" s="2759" t="s">
        <v>833</v>
      </c>
      <c r="B2" s="2759"/>
      <c r="C2" s="2759"/>
      <c r="D2" s="2759"/>
      <c r="E2" s="2759"/>
      <c r="F2" s="2759"/>
    </row>
    <row r="3" spans="1:6" ht="19.5">
      <c r="A3" s="2782"/>
      <c r="B3" s="2782"/>
      <c r="C3" s="2782"/>
      <c r="D3" s="2782"/>
      <c r="E3" s="2782"/>
      <c r="F3" s="2782"/>
    </row>
    <row r="4" spans="1:6" ht="18.75" thickBot="1">
      <c r="A4" s="52"/>
      <c r="B4" s="52"/>
      <c r="C4" s="52"/>
      <c r="D4" s="52"/>
      <c r="E4" s="52"/>
      <c r="F4" s="151" t="s">
        <v>317</v>
      </c>
    </row>
    <row r="5" spans="1:6" s="1064" customFormat="1" ht="18.75" customHeight="1" thickTop="1">
      <c r="A5" s="2356" t="s">
        <v>81</v>
      </c>
      <c r="B5" s="2351" t="s">
        <v>82</v>
      </c>
      <c r="C5" s="2351"/>
      <c r="D5" s="2351"/>
      <c r="E5" s="2352" t="s">
        <v>222</v>
      </c>
      <c r="F5" s="2353"/>
    </row>
    <row r="6" spans="1:6" s="1064" customFormat="1" ht="18.75" customHeight="1">
      <c r="A6" s="2357"/>
      <c r="B6" s="2218" t="s">
        <v>87</v>
      </c>
      <c r="C6" s="2218" t="s">
        <v>90</v>
      </c>
      <c r="D6" s="2218" t="s">
        <v>91</v>
      </c>
      <c r="E6" s="2354"/>
      <c r="F6" s="2355"/>
    </row>
    <row r="7" spans="1:6" s="1064" customFormat="1" ht="30.75" customHeight="1">
      <c r="A7" s="2357"/>
      <c r="B7" s="1232" t="s">
        <v>717</v>
      </c>
      <c r="C7" s="1232" t="s">
        <v>730</v>
      </c>
      <c r="D7" s="1232" t="s">
        <v>739</v>
      </c>
      <c r="E7" s="1232" t="s">
        <v>728</v>
      </c>
      <c r="F7" s="1308" t="s">
        <v>740</v>
      </c>
    </row>
    <row r="8" spans="1:6" ht="18.75" customHeight="1">
      <c r="A8" s="185" t="s">
        <v>341</v>
      </c>
      <c r="B8" s="772">
        <f>S5.1!B7+S5.1!G7+S5.1!L7+S5.1!Q7+S5.1!B27+S5.1!G27+S5.1!L27+S5.1!Q27</f>
        <v>5396.25</v>
      </c>
      <c r="C8" s="772">
        <f>S5.1!C7+S5.1!H7+S5.1!M7+S5.1!R7+S5.1!C27+S5.1!H27+S5.1!M27+S5.1!R27</f>
        <v>7276.82</v>
      </c>
      <c r="D8" s="772">
        <f>S5.1!D7+S5.1!I7+S5.1!N7+S5.1!S7+S5.1!D27+S5.1!I27+S5.1!N27+S5.1!S27</f>
        <v>12456.200000000003</v>
      </c>
      <c r="E8" s="707">
        <f>C8/B8*100-100</f>
        <v>34.849571461663174</v>
      </c>
      <c r="F8" s="708">
        <f>D8/C8*100-100</f>
        <v>71.176420469380901</v>
      </c>
    </row>
    <row r="9" spans="1:6" ht="18.75" customHeight="1">
      <c r="A9" s="185" t="s">
        <v>342</v>
      </c>
      <c r="B9" s="772">
        <f>S5.1!B8+S5.1!G8+S5.1!L8+S5.1!Q8+S5.1!B28+S5.1!G28+S5.1!L28+S5.1!Q28</f>
        <v>3628.5899999999997</v>
      </c>
      <c r="C9" s="772">
        <f>S5.1!C8+S5.1!H8+S5.1!M8+S5.1!R8+S5.1!C28+S5.1!H28+S5.1!M28+S5.1!R28</f>
        <v>4854.3499999999995</v>
      </c>
      <c r="D9" s="772">
        <f>S5.1!D8+S5.1!I8+S5.1!N8+S5.1!S8+S5.1!D28+S5.1!I28+S5.1!N28+S5.1!S28</f>
        <v>10835.95</v>
      </c>
      <c r="E9" s="707">
        <f t="shared" ref="E9:E23" si="0">C9/B9*100-100</f>
        <v>33.780614508665906</v>
      </c>
      <c r="F9" s="708">
        <f t="shared" ref="F9:F23" si="1">D9/C9*100-100</f>
        <v>123.22144056361824</v>
      </c>
    </row>
    <row r="10" spans="1:6" ht="18.75" customHeight="1">
      <c r="A10" s="185" t="s">
        <v>343</v>
      </c>
      <c r="B10" s="772">
        <f>S5.1!B9+S5.1!G9+S5.1!L9+S5.1!Q9+S5.1!B29+S5.1!G29+S5.1!L29+S5.1!Q29</f>
        <v>2558.12</v>
      </c>
      <c r="C10" s="772">
        <f>S5.1!C9+S5.1!H9+S5.1!M9+S5.1!R9+S5.1!C29+S5.1!H29+S5.1!M29+S5.1!R29</f>
        <v>3046.0100000000007</v>
      </c>
      <c r="D10" s="772">
        <f>S5.1!D9+S5.1!I9+S5.1!N9+S5.1!S9+S5.1!D29+S5.1!I29+S5.1!N29+S5.1!S29</f>
        <v>3583.7499999999995</v>
      </c>
      <c r="E10" s="707">
        <f t="shared" si="0"/>
        <v>19.072209278689073</v>
      </c>
      <c r="F10" s="708">
        <f t="shared" si="1"/>
        <v>17.653914465152738</v>
      </c>
    </row>
    <row r="11" spans="1:6" ht="18.75" customHeight="1">
      <c r="A11" s="185" t="s">
        <v>76</v>
      </c>
      <c r="B11" s="772">
        <f>S5.1!B10+S5.1!G10+S5.1!L10+S5.1!Q10+S5.1!B30+S5.1!G30+S5.1!L30+S5.1!Q30</f>
        <v>80.540000000000006</v>
      </c>
      <c r="C11" s="772">
        <f>S5.1!C10+S5.1!H10+S5.1!M10+S5.1!R10+S5.1!C30+S5.1!H30+S5.1!M30+S5.1!R30</f>
        <v>93.06</v>
      </c>
      <c r="D11" s="772">
        <f>S5.1!D10+S5.1!I10+S5.1!N10+S5.1!S10+S5.1!D30+S5.1!I30+S5.1!N30+S5.1!S30</f>
        <v>93.870000000000019</v>
      </c>
      <c r="E11" s="707">
        <f t="shared" si="0"/>
        <v>15.545070772287062</v>
      </c>
      <c r="F11" s="708">
        <f t="shared" si="1"/>
        <v>0.87040618955514049</v>
      </c>
    </row>
    <row r="12" spans="1:6" ht="18.75" customHeight="1">
      <c r="A12" s="185" t="s">
        <v>77</v>
      </c>
      <c r="B12" s="772">
        <f>S5.1!B11+S5.1!G11+S5.1!L11+S5.1!Q11+S5.1!B31+S5.1!G31+S5.1!L31+S5.1!Q31</f>
        <v>1073.5200000000002</v>
      </c>
      <c r="C12" s="772">
        <f>S5.1!C11+S5.1!H11+S5.1!M11+S5.1!R11+S5.1!C31+S5.1!H31+S5.1!M31+S5.1!R31</f>
        <v>1012.9599999999999</v>
      </c>
      <c r="D12" s="772">
        <f>S5.1!D11+S5.1!I11+S5.1!N11+S5.1!S11+S5.1!D31+S5.1!I31+S5.1!N31+S5.1!S31</f>
        <v>1137.0100000000004</v>
      </c>
      <c r="E12" s="707">
        <f t="shared" si="0"/>
        <v>-5.6412549370296006</v>
      </c>
      <c r="F12" s="708">
        <f t="shared" si="1"/>
        <v>12.246288106144434</v>
      </c>
    </row>
    <row r="13" spans="1:6" ht="18.75" customHeight="1">
      <c r="A13" s="185" t="s">
        <v>344</v>
      </c>
      <c r="B13" s="772">
        <f>S5.1!B12+S5.1!G12+S5.1!L12+S5.1!Q12+S5.1!B32+S5.1!G32+S5.1!L32+S5.1!Q32</f>
        <v>2148.7200000000003</v>
      </c>
      <c r="C13" s="772">
        <f>S5.1!C12+S5.1!H12+S5.1!M12+S5.1!R12+S5.1!C32+S5.1!H32+S5.1!M32+S5.1!R32</f>
        <v>3244.8900000000003</v>
      </c>
      <c r="D13" s="772">
        <f>S5.1!D12+S5.1!I12+S5.1!N12+S5.1!S12+S5.1!D32+S5.1!I32+S5.1!N32+S5.1!S32</f>
        <v>4266.47</v>
      </c>
      <c r="E13" s="707">
        <f t="shared" si="0"/>
        <v>51.01502289735285</v>
      </c>
      <c r="F13" s="708">
        <f t="shared" si="1"/>
        <v>31.482731309844098</v>
      </c>
    </row>
    <row r="14" spans="1:6" ht="18.75" customHeight="1">
      <c r="A14" s="185" t="s">
        <v>345</v>
      </c>
      <c r="B14" s="772">
        <f>S5.1!B13+S5.1!G13+S5.1!L13+S5.1!Q13+S5.1!B33+S5.1!G33+S5.1!L33+S5.1!Q33</f>
        <v>627.81999999999994</v>
      </c>
      <c r="C14" s="772">
        <f>S5.1!C13+S5.1!H13+S5.1!M13+S5.1!R13+S5.1!C33+S5.1!H33+S5.1!M33+S5.1!R33</f>
        <v>922.41999999999985</v>
      </c>
      <c r="D14" s="772">
        <f>S5.1!D13+S5.1!I13+S5.1!N13+S5.1!S13+S5.1!D33+S5.1!I33+S5.1!N33+S5.1!S33</f>
        <v>1748.7</v>
      </c>
      <c r="E14" s="707">
        <f t="shared" si="0"/>
        <v>46.924277659201664</v>
      </c>
      <c r="F14" s="708">
        <f t="shared" si="1"/>
        <v>89.577415927668568</v>
      </c>
    </row>
    <row r="15" spans="1:6" ht="18.75" customHeight="1">
      <c r="A15" s="185" t="s">
        <v>346</v>
      </c>
      <c r="B15" s="772">
        <f>S5.1!B14+S5.1!G14+S5.1!L14+S5.1!Q14+S5.1!B34+S5.1!G34+S5.1!L34+S5.1!Q34</f>
        <v>964.57999999999993</v>
      </c>
      <c r="C15" s="772">
        <f>S5.1!C14+S5.1!H14+S5.1!M14+S5.1!R14+S5.1!C34+S5.1!H34+S5.1!M34+S5.1!R34</f>
        <v>1149.1599999999999</v>
      </c>
      <c r="D15" s="772">
        <f>S5.1!D14+S5.1!I14+S5.1!N14+S5.1!S14+S5.1!D34+S5.1!I34+S5.1!N34+S5.1!S34</f>
        <v>2001.2599999999998</v>
      </c>
      <c r="E15" s="707">
        <f t="shared" si="0"/>
        <v>19.135789670115486</v>
      </c>
      <c r="F15" s="708">
        <f t="shared" si="1"/>
        <v>74.149813777019745</v>
      </c>
    </row>
    <row r="16" spans="1:6" ht="18.75" customHeight="1">
      <c r="A16" s="185" t="s">
        <v>347</v>
      </c>
      <c r="B16" s="772">
        <f>S5.1!B15+S5.1!G15+S5.1!L15+S5.1!Q15+S5.1!B35+S5.1!G35+S5.1!L35+S5.1!Q35</f>
        <v>1822.54</v>
      </c>
      <c r="C16" s="772">
        <f>S5.1!C15+S5.1!H15+S5.1!M15+S5.1!R15+S5.1!C35+S5.1!H35+S5.1!M35+S5.1!R35</f>
        <v>2704.39</v>
      </c>
      <c r="D16" s="772">
        <f>S5.1!D15+S5.1!I15+S5.1!N15+S5.1!S15+S5.1!D35+S5.1!I35+S5.1!N35+S5.1!S35</f>
        <v>3934.9900000000007</v>
      </c>
      <c r="E16" s="707">
        <f t="shared" si="0"/>
        <v>48.385769310961621</v>
      </c>
      <c r="F16" s="708">
        <f t="shared" si="1"/>
        <v>45.503791982665263</v>
      </c>
    </row>
    <row r="17" spans="1:6" ht="18.75" customHeight="1">
      <c r="A17" s="185" t="s">
        <v>348</v>
      </c>
      <c r="B17" s="772">
        <f>S5.1!B16+S5.1!G16+S5.1!L16+S5.1!Q16+S5.1!B36+S5.1!G36+S5.1!L36+S5.1!Q36</f>
        <v>15247.39</v>
      </c>
      <c r="C17" s="772">
        <f>S5.1!C16+S5.1!H16+S5.1!M16+S5.1!R16+S5.1!C36+S5.1!H36+S5.1!M36+S5.1!R36</f>
        <v>18723.259999999998</v>
      </c>
      <c r="D17" s="772">
        <f>S5.1!D16+S5.1!I16+S5.1!N16+S5.1!S16+S5.1!D36+S5.1!I36+S5.1!N36+S5.1!S36</f>
        <v>26459.130000000005</v>
      </c>
      <c r="E17" s="707">
        <f t="shared" si="0"/>
        <v>22.796491727436631</v>
      </c>
      <c r="F17" s="708">
        <f t="shared" si="1"/>
        <v>41.316896736999894</v>
      </c>
    </row>
    <row r="18" spans="1:6" ht="18.75" customHeight="1">
      <c r="A18" s="185" t="s">
        <v>349</v>
      </c>
      <c r="B18" s="772">
        <f>S5.1!B17+S5.1!G17+S5.1!L17+S5.1!Q17+S5.1!B37+S5.1!G37+S5.1!L37+S5.1!Q37</f>
        <v>17412.18</v>
      </c>
      <c r="C18" s="772">
        <f>S5.1!C17+S5.1!H17+S5.1!M17+S5.1!R17+S5.1!C37+S5.1!H37+S5.1!M37+S5.1!R37</f>
        <v>23873.59</v>
      </c>
      <c r="D18" s="772">
        <f>S5.1!D17+S5.1!I17+S5.1!N17+S5.1!S17+S5.1!D37+S5.1!I37+S5.1!N37+S5.1!S37</f>
        <v>32771.24</v>
      </c>
      <c r="E18" s="707">
        <f t="shared" si="0"/>
        <v>37.108564234920607</v>
      </c>
      <c r="F18" s="708">
        <f t="shared" si="1"/>
        <v>37.269845046346177</v>
      </c>
    </row>
    <row r="19" spans="1:6" ht="18.75" customHeight="1">
      <c r="A19" s="185" t="s">
        <v>350</v>
      </c>
      <c r="B19" s="772">
        <f>S5.1!B18+S5.1!G18+S5.1!L18+S5.1!Q18+S5.1!B38+S5.1!G38+S5.1!L38+S5.1!Q38</f>
        <v>133.44999999999999</v>
      </c>
      <c r="C19" s="772">
        <f>S5.1!C18+S5.1!H18+S5.1!M18+S5.1!R18+S5.1!C38+S5.1!H38+S5.1!M38+S5.1!R38</f>
        <v>332.11</v>
      </c>
      <c r="D19" s="772">
        <f>S5.1!D18+S5.1!I18+S5.1!N18+S5.1!S18+S5.1!D38+S5.1!I38+S5.1!N38+S5.1!S38</f>
        <v>513.75</v>
      </c>
      <c r="E19" s="707">
        <f t="shared" si="0"/>
        <v>148.86474334956915</v>
      </c>
      <c r="F19" s="708">
        <f t="shared" si="1"/>
        <v>54.692722290807268</v>
      </c>
    </row>
    <row r="20" spans="1:6" ht="18.75" customHeight="1">
      <c r="A20" s="185" t="s">
        <v>78</v>
      </c>
      <c r="B20" s="772">
        <f>S5.1!B19+S5.1!G19+S5.1!L19+S5.1!Q19+S5.1!B39+S5.1!G39+S5.1!L39+S5.1!Q39</f>
        <v>32419.82</v>
      </c>
      <c r="C20" s="772">
        <f>S5.1!C19+S5.1!H19+S5.1!M19+S5.1!R19+S5.1!C39+S5.1!H39+S5.1!M39+S5.1!R39</f>
        <v>38807.32</v>
      </c>
      <c r="D20" s="772">
        <f>S5.1!D19+S5.1!I19+S5.1!N19+S5.1!S19+S5.1!D39+S5.1!I39+S5.1!N39+S5.1!S39</f>
        <v>48472.810000000005</v>
      </c>
      <c r="E20" s="707">
        <f t="shared" si="0"/>
        <v>19.702453622506226</v>
      </c>
      <c r="F20" s="708">
        <f t="shared" si="1"/>
        <v>24.906357872690023</v>
      </c>
    </row>
    <row r="21" spans="1:6" ht="18.75" customHeight="1">
      <c r="A21" s="185" t="s">
        <v>351</v>
      </c>
      <c r="B21" s="772">
        <f>S5.1!B20+S5.1!G20+S5.1!L20+S5.1!Q20+S5.1!B40+S5.1!G40+S5.1!L40+S5.1!Q40</f>
        <v>62.970000000000006</v>
      </c>
      <c r="C21" s="772">
        <f>S5.1!C20+S5.1!H20+S5.1!M20+S5.1!R20+S5.1!C40+S5.1!H40+S5.1!M40+S5.1!R40</f>
        <v>35.81</v>
      </c>
      <c r="D21" s="772">
        <f>S5.1!D20+S5.1!I20+S5.1!N20+S5.1!S20+S5.1!D40+S5.1!I40+S5.1!N40+S5.1!S40</f>
        <v>199.66000000000003</v>
      </c>
      <c r="E21" s="707">
        <f t="shared" si="0"/>
        <v>-43.131649992059721</v>
      </c>
      <c r="F21" s="708">
        <f t="shared" si="1"/>
        <v>457.55375593409667</v>
      </c>
    </row>
    <row r="22" spans="1:6" ht="18.75" customHeight="1">
      <c r="A22" s="185" t="s">
        <v>318</v>
      </c>
      <c r="B22" s="772">
        <f>S5.1!B21+S5.1!G21+S5.1!L21+S5.1!Q21+S5.1!B41+S5.1!G41+S5.1!L41+S5.1!Q41</f>
        <v>4080.34</v>
      </c>
      <c r="C22" s="772">
        <f>S5.1!C21+S5.1!H21+S5.1!M21+S5.1!R21+S5.1!C41+S5.1!H41+S5.1!M41+S5.1!R41</f>
        <v>5865.1100000000006</v>
      </c>
      <c r="D22" s="772">
        <f>S5.1!D21+S5.1!I21+S5.1!N21+S5.1!S21+S5.1!D41+S5.1!I41+S5.1!N41+S5.1!S41</f>
        <v>10705.48</v>
      </c>
      <c r="E22" s="707">
        <f t="shared" si="0"/>
        <v>43.740717685290917</v>
      </c>
      <c r="F22" s="708">
        <f t="shared" si="1"/>
        <v>82.528204927102792</v>
      </c>
    </row>
    <row r="23" spans="1:6" s="113" customFormat="1" ht="18.75" customHeight="1" thickBot="1">
      <c r="A23" s="186" t="s">
        <v>82</v>
      </c>
      <c r="B23" s="323">
        <f>SUM(B8:B22)</f>
        <v>87656.829999999987</v>
      </c>
      <c r="C23" s="323">
        <f>SUM(C8:C22)</f>
        <v>111941.26</v>
      </c>
      <c r="D23" s="323">
        <f>SUM(D8:D22)</f>
        <v>159180.27000000002</v>
      </c>
      <c r="E23" s="709">
        <f t="shared" si="0"/>
        <v>27.703979256379682</v>
      </c>
      <c r="F23" s="710">
        <f t="shared" si="1"/>
        <v>42.199819798347846</v>
      </c>
    </row>
    <row r="24" spans="1:6" ht="16.5" customHeight="1" thickTop="1">
      <c r="A24" s="2349" t="s">
        <v>410</v>
      </c>
      <c r="B24" s="2349"/>
      <c r="C24" s="2349"/>
      <c r="D24" s="2349"/>
      <c r="E24" s="2349"/>
      <c r="F24" s="2349"/>
    </row>
    <row r="25" spans="1:6">
      <c r="A25" s="2350" t="s">
        <v>326</v>
      </c>
      <c r="B25" s="2350"/>
      <c r="C25" s="2350"/>
      <c r="D25" s="2350"/>
      <c r="E25" s="2350"/>
      <c r="F25" s="2350"/>
    </row>
    <row r="26" spans="1:6" ht="14.25">
      <c r="A26" s="345" t="s">
        <v>447</v>
      </c>
    </row>
    <row r="27" spans="1:6" ht="14.25">
      <c r="A27" s="2312" t="s">
        <v>815</v>
      </c>
      <c r="B27" s="2312"/>
      <c r="C27" s="2312"/>
      <c r="D27" s="2312"/>
      <c r="E27" s="2312"/>
    </row>
  </sheetData>
  <mergeCells count="8">
    <mergeCell ref="A27:E27"/>
    <mergeCell ref="A1:F1"/>
    <mergeCell ref="A2:F2"/>
    <mergeCell ref="A24:F24"/>
    <mergeCell ref="A25:F25"/>
    <mergeCell ref="B5:D5"/>
    <mergeCell ref="E5:F6"/>
    <mergeCell ref="A5:A7"/>
  </mergeCells>
  <printOptions horizontalCentered="1"/>
  <pageMargins left="0.59055118110236227" right="0.39370078740157483" top="0.98425196850393704" bottom="0" header="0" footer="0"/>
  <pageSetup paperSize="9" scale="95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I42"/>
  <sheetViews>
    <sheetView view="pageBreakPreview" zoomScale="85" zoomScaleSheetLayoutView="85" workbookViewId="0">
      <selection sqref="A1:XFD1"/>
    </sheetView>
  </sheetViews>
  <sheetFormatPr defaultColWidth="9.140625" defaultRowHeight="15"/>
  <cols>
    <col min="1" max="1" width="33.7109375" style="451" customWidth="1"/>
    <col min="2" max="9" width="14.28515625" style="451" customWidth="1"/>
    <col min="10" max="247" width="9.140625" style="451"/>
    <col min="248" max="248" width="33.7109375" style="451" customWidth="1"/>
    <col min="249" max="251" width="16.7109375" style="451" customWidth="1"/>
    <col min="252" max="16384" width="9.140625" style="451"/>
  </cols>
  <sheetData>
    <row r="1" spans="1:9" s="1929" customFormat="1" ht="26.25">
      <c r="A1" s="2522" t="s">
        <v>547</v>
      </c>
      <c r="B1" s="2522"/>
      <c r="C1" s="2522"/>
      <c r="D1" s="2522"/>
      <c r="E1" s="2522"/>
      <c r="F1" s="2522"/>
      <c r="G1" s="2522"/>
      <c r="H1" s="2522"/>
      <c r="I1" s="2522"/>
    </row>
    <row r="2" spans="1:9" s="1926" customFormat="1" ht="29.25" thickBot="1">
      <c r="A2" s="2515" t="s">
        <v>561</v>
      </c>
      <c r="B2" s="2515"/>
      <c r="C2" s="2515"/>
      <c r="D2" s="2515"/>
      <c r="E2" s="2515"/>
      <c r="F2" s="2515"/>
      <c r="G2" s="2515"/>
      <c r="H2" s="2515"/>
      <c r="I2" s="2515"/>
    </row>
    <row r="3" spans="1:9" s="1209" customFormat="1" ht="16.5" thickTop="1">
      <c r="A3" s="2523" t="s">
        <v>81</v>
      </c>
      <c r="B3" s="2520" t="s">
        <v>384</v>
      </c>
      <c r="C3" s="2520"/>
      <c r="D3" s="2520" t="s">
        <v>250</v>
      </c>
      <c r="E3" s="2520"/>
      <c r="F3" s="2520" t="s">
        <v>251</v>
      </c>
      <c r="G3" s="2520"/>
      <c r="H3" s="2520" t="s">
        <v>252</v>
      </c>
      <c r="I3" s="2521"/>
    </row>
    <row r="4" spans="1:9" s="1209" customFormat="1" ht="15.75">
      <c r="A4" s="2524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932" t="str">
        <f>C4</f>
        <v>@)&amp;^ c;f/ d;fGt</v>
      </c>
    </row>
    <row r="5" spans="1:9" ht="14.25" customHeight="1">
      <c r="A5" s="463" t="s">
        <v>500</v>
      </c>
      <c r="B5" s="637"/>
      <c r="C5" s="637"/>
      <c r="D5" s="637"/>
      <c r="E5" s="637"/>
      <c r="F5" s="637"/>
      <c r="G5" s="637"/>
      <c r="H5" s="637"/>
      <c r="I5" s="936"/>
    </row>
    <row r="6" spans="1:9" ht="14.25" customHeight="1">
      <c r="A6" s="464" t="s">
        <v>498</v>
      </c>
      <c r="B6" s="1514">
        <v>432</v>
      </c>
      <c r="C6" s="1514">
        <v>432</v>
      </c>
      <c r="D6" s="610">
        <v>365</v>
      </c>
      <c r="E6" s="610">
        <v>369</v>
      </c>
      <c r="F6" s="593">
        <v>359</v>
      </c>
      <c r="G6" s="593">
        <v>384</v>
      </c>
      <c r="H6" s="1516">
        <v>513</v>
      </c>
      <c r="I6" s="2030">
        <v>504</v>
      </c>
    </row>
    <row r="7" spans="1:9" ht="14.25" customHeight="1">
      <c r="A7" s="464" t="s">
        <v>492</v>
      </c>
      <c r="B7" s="1514">
        <v>137065</v>
      </c>
      <c r="C7" s="1514">
        <v>140600</v>
      </c>
      <c r="D7" s="610">
        <v>96236</v>
      </c>
      <c r="E7" s="610">
        <v>112000</v>
      </c>
      <c r="F7" s="593">
        <v>88964</v>
      </c>
      <c r="G7" s="593">
        <v>80262</v>
      </c>
      <c r="H7" s="1516">
        <v>85360</v>
      </c>
      <c r="I7" s="2030">
        <v>87880</v>
      </c>
    </row>
    <row r="8" spans="1:9" ht="14.25" customHeight="1">
      <c r="A8" s="464" t="s">
        <v>491</v>
      </c>
      <c r="B8" s="593">
        <v>2341</v>
      </c>
      <c r="C8" s="593">
        <v>2249</v>
      </c>
      <c r="D8" s="610">
        <v>2092</v>
      </c>
      <c r="E8" s="610">
        <v>2095</v>
      </c>
      <c r="F8" s="593">
        <v>2908</v>
      </c>
      <c r="G8" s="593">
        <v>2908</v>
      </c>
      <c r="H8" s="1517">
        <v>2702</v>
      </c>
      <c r="I8" s="2031">
        <v>2702</v>
      </c>
    </row>
    <row r="9" spans="1:9" ht="14.25" customHeight="1">
      <c r="A9" s="465" t="s">
        <v>499</v>
      </c>
      <c r="B9" s="593"/>
      <c r="C9" s="593"/>
      <c r="D9" s="610"/>
      <c r="E9" s="610"/>
      <c r="F9" s="1515"/>
      <c r="G9" s="1515"/>
      <c r="H9" s="1518"/>
      <c r="I9" s="2032"/>
    </row>
    <row r="10" spans="1:9" ht="14.25" customHeight="1">
      <c r="A10" s="464" t="s">
        <v>498</v>
      </c>
      <c r="B10" s="593">
        <v>168</v>
      </c>
      <c r="C10" s="593">
        <v>170</v>
      </c>
      <c r="D10" s="610">
        <v>151</v>
      </c>
      <c r="E10" s="610">
        <v>144</v>
      </c>
      <c r="F10" s="1515">
        <v>172</v>
      </c>
      <c r="G10" s="1515">
        <v>171</v>
      </c>
      <c r="H10" s="1518">
        <v>79</v>
      </c>
      <c r="I10" s="2032">
        <v>81</v>
      </c>
    </row>
    <row r="11" spans="1:9" ht="14.25" customHeight="1">
      <c r="A11" s="464" t="s">
        <v>492</v>
      </c>
      <c r="B11" s="593">
        <v>49568</v>
      </c>
      <c r="C11" s="593">
        <v>50000</v>
      </c>
      <c r="D11" s="610">
        <v>46291</v>
      </c>
      <c r="E11" s="610">
        <v>48511</v>
      </c>
      <c r="F11" s="1515">
        <v>80704</v>
      </c>
      <c r="G11" s="1515">
        <v>82647</v>
      </c>
      <c r="H11" s="1518"/>
      <c r="I11" s="2032"/>
    </row>
    <row r="12" spans="1:9" ht="14.25" customHeight="1">
      <c r="A12" s="464" t="s">
        <v>491</v>
      </c>
      <c r="B12" s="593">
        <v>1176</v>
      </c>
      <c r="C12" s="593">
        <v>1500</v>
      </c>
      <c r="D12" s="610">
        <v>3081</v>
      </c>
      <c r="E12" s="610">
        <v>0</v>
      </c>
      <c r="F12" s="1515">
        <v>2595</v>
      </c>
      <c r="G12" s="1515">
        <v>2691</v>
      </c>
      <c r="H12" s="1518"/>
      <c r="I12" s="2032"/>
    </row>
    <row r="13" spans="1:9" ht="14.25" customHeight="1">
      <c r="A13" s="466" t="s">
        <v>497</v>
      </c>
      <c r="B13" s="593"/>
      <c r="C13" s="593"/>
      <c r="D13" s="610"/>
      <c r="E13" s="610"/>
      <c r="F13" s="1515"/>
      <c r="G13" s="1515"/>
      <c r="H13" s="1518"/>
      <c r="I13" s="2032"/>
    </row>
    <row r="14" spans="1:9" ht="14.25" customHeight="1">
      <c r="A14" s="464" t="s">
        <v>496</v>
      </c>
      <c r="B14" s="593">
        <v>6</v>
      </c>
      <c r="C14" s="593">
        <v>6</v>
      </c>
      <c r="D14" s="610">
        <v>4</v>
      </c>
      <c r="E14" s="610">
        <v>6</v>
      </c>
      <c r="F14" s="1515">
        <v>41</v>
      </c>
      <c r="G14" s="1515">
        <v>9</v>
      </c>
      <c r="H14" s="1518">
        <v>12</v>
      </c>
      <c r="I14" s="2032">
        <v>12</v>
      </c>
    </row>
    <row r="15" spans="1:9" ht="14.25" customHeight="1">
      <c r="A15" s="464" t="s">
        <v>495</v>
      </c>
      <c r="B15" s="593">
        <v>280</v>
      </c>
      <c r="C15" s="593">
        <v>280</v>
      </c>
      <c r="D15" s="610">
        <v>280</v>
      </c>
      <c r="E15" s="610">
        <v>480</v>
      </c>
      <c r="F15" s="1515">
        <v>3318</v>
      </c>
      <c r="G15" s="1515">
        <v>6114</v>
      </c>
      <c r="H15" s="1518">
        <v>728</v>
      </c>
      <c r="I15" s="2032">
        <v>728</v>
      </c>
    </row>
    <row r="16" spans="1:9" ht="14.25" customHeight="1">
      <c r="A16" s="464" t="s">
        <v>491</v>
      </c>
      <c r="B16" s="593"/>
      <c r="C16" s="593"/>
      <c r="D16" s="610">
        <v>0</v>
      </c>
      <c r="E16" s="610">
        <v>173</v>
      </c>
      <c r="F16" s="1515">
        <v>778</v>
      </c>
      <c r="G16" s="1515">
        <v>817</v>
      </c>
      <c r="H16" s="1518">
        <v>0</v>
      </c>
      <c r="I16" s="2032">
        <v>0</v>
      </c>
    </row>
    <row r="17" spans="1:9" ht="14.25" customHeight="1">
      <c r="A17" s="466" t="s">
        <v>494</v>
      </c>
      <c r="B17" s="593"/>
      <c r="C17" s="593"/>
      <c r="D17" s="610"/>
      <c r="E17" s="610"/>
      <c r="F17" s="1515"/>
      <c r="G17" s="1515"/>
      <c r="H17" s="1518"/>
      <c r="I17" s="2032"/>
    </row>
    <row r="18" spans="1:9" ht="14.25" customHeight="1">
      <c r="A18" s="464" t="s">
        <v>493</v>
      </c>
      <c r="B18" s="593">
        <v>10</v>
      </c>
      <c r="C18" s="593">
        <v>10</v>
      </c>
      <c r="D18" s="610">
        <v>18</v>
      </c>
      <c r="E18" s="610">
        <v>18</v>
      </c>
      <c r="F18" s="1515">
        <v>43</v>
      </c>
      <c r="G18" s="1515">
        <v>43</v>
      </c>
      <c r="H18" s="1518">
        <v>16</v>
      </c>
      <c r="I18" s="2032">
        <v>16</v>
      </c>
    </row>
    <row r="19" spans="1:9" ht="14.25" customHeight="1">
      <c r="A19" s="464" t="s">
        <v>492</v>
      </c>
      <c r="B19" s="593">
        <v>1030</v>
      </c>
      <c r="C19" s="593">
        <v>1083</v>
      </c>
      <c r="D19" s="610">
        <v>5780</v>
      </c>
      <c r="E19" s="610">
        <v>7539</v>
      </c>
      <c r="F19" s="1515">
        <v>16370</v>
      </c>
      <c r="G19" s="1515">
        <v>18078</v>
      </c>
      <c r="H19" s="1518">
        <v>3889</v>
      </c>
      <c r="I19" s="2032">
        <v>4936</v>
      </c>
    </row>
    <row r="20" spans="1:9" ht="14.25" customHeight="1" thickBot="1">
      <c r="A20" s="468" t="s">
        <v>491</v>
      </c>
      <c r="B20" s="520"/>
      <c r="C20" s="520"/>
      <c r="D20" s="520"/>
      <c r="E20" s="520"/>
      <c r="F20" s="518"/>
      <c r="G20" s="518"/>
      <c r="H20" s="519"/>
      <c r="I20" s="519"/>
    </row>
    <row r="21" spans="1:9" ht="17.25" thickTop="1" thickBot="1">
      <c r="A21" s="470"/>
      <c r="B21" s="454"/>
      <c r="C21" s="454"/>
    </row>
    <row r="22" spans="1:9" s="922" customFormat="1" ht="16.5" thickTop="1">
      <c r="A22" s="2523" t="s">
        <v>81</v>
      </c>
      <c r="B22" s="2520" t="s">
        <v>253</v>
      </c>
      <c r="C22" s="2520"/>
      <c r="D22" s="2520" t="s">
        <v>82</v>
      </c>
      <c r="E22" s="2520"/>
      <c r="F22" s="2521"/>
      <c r="G22" s="946"/>
      <c r="H22" s="946"/>
      <c r="I22" s="946"/>
    </row>
    <row r="23" spans="1:9" s="922" customFormat="1" ht="15.75">
      <c r="A23" s="2524"/>
      <c r="B23" s="1211" t="str">
        <f>B4</f>
        <v>@)&amp;% c;f/ d;fGt</v>
      </c>
      <c r="C23" s="1211" t="str">
        <f>C4</f>
        <v>@)&amp;^ c;f/ d;fGt</v>
      </c>
      <c r="D23" s="1211" t="str">
        <f>B4</f>
        <v>@)&amp;% c;f/ d;fGt</v>
      </c>
      <c r="E23" s="1211" t="str">
        <f>C4</f>
        <v>@)&amp;^ c;f/ d;fGt</v>
      </c>
      <c r="F23" s="1210" t="s">
        <v>222</v>
      </c>
      <c r="G23" s="946"/>
      <c r="H23" s="946"/>
      <c r="I23" s="946"/>
    </row>
    <row r="24" spans="1:9" ht="14.25" customHeight="1">
      <c r="A24" s="463" t="s">
        <v>500</v>
      </c>
      <c r="B24" s="549"/>
      <c r="C24" s="549"/>
      <c r="D24" s="585"/>
      <c r="E24" s="585"/>
      <c r="F24" s="941"/>
    </row>
    <row r="25" spans="1:9" ht="14.25" customHeight="1">
      <c r="A25" s="471" t="s">
        <v>498</v>
      </c>
      <c r="B25" s="1519">
        <v>372</v>
      </c>
      <c r="C25" s="1519">
        <v>303</v>
      </c>
      <c r="D25" s="587">
        <v>2041</v>
      </c>
      <c r="E25" s="1042">
        <v>1992</v>
      </c>
      <c r="F25" s="941">
        <v>-2.400783929446348</v>
      </c>
    </row>
    <row r="26" spans="1:9" ht="14.25" customHeight="1">
      <c r="A26" s="471" t="s">
        <v>492</v>
      </c>
      <c r="B26" s="1519">
        <v>203000</v>
      </c>
      <c r="C26" s="1519">
        <v>122596</v>
      </c>
      <c r="D26" s="587">
        <v>610625</v>
      </c>
      <c r="E26" s="587">
        <v>543338</v>
      </c>
      <c r="F26" s="941">
        <v>-11.019365404298881</v>
      </c>
    </row>
    <row r="27" spans="1:9" ht="14.25" customHeight="1">
      <c r="A27" s="471" t="s">
        <v>491</v>
      </c>
      <c r="B27" s="1519">
        <v>1936</v>
      </c>
      <c r="C27" s="1519">
        <v>1938</v>
      </c>
      <c r="D27" s="587">
        <v>11979</v>
      </c>
      <c r="E27" s="587">
        <v>11892</v>
      </c>
      <c r="F27" s="941">
        <v>-0.72627097420485143</v>
      </c>
    </row>
    <row r="28" spans="1:9" ht="14.25" customHeight="1">
      <c r="A28" s="465" t="s">
        <v>499</v>
      </c>
      <c r="B28" s="1520"/>
      <c r="C28" s="1520"/>
      <c r="D28" s="587"/>
      <c r="E28" s="587"/>
      <c r="F28" s="941"/>
    </row>
    <row r="29" spans="1:9" ht="14.25" customHeight="1">
      <c r="A29" s="471" t="s">
        <v>498</v>
      </c>
      <c r="B29" s="1520">
        <v>10</v>
      </c>
      <c r="C29" s="1520">
        <v>10</v>
      </c>
      <c r="D29" s="587">
        <v>580</v>
      </c>
      <c r="E29" s="587">
        <v>576</v>
      </c>
      <c r="F29" s="941">
        <v>-0.68965517241379359</v>
      </c>
    </row>
    <row r="30" spans="1:9" ht="14.25" customHeight="1">
      <c r="A30" s="471" t="s">
        <v>492</v>
      </c>
      <c r="B30" s="1520"/>
      <c r="C30" s="1520"/>
      <c r="D30" s="587">
        <v>176563</v>
      </c>
      <c r="E30" s="587">
        <v>181158</v>
      </c>
      <c r="F30" s="941">
        <v>2.6024705062782232</v>
      </c>
    </row>
    <row r="31" spans="1:9" ht="14.25" customHeight="1">
      <c r="A31" s="471" t="s">
        <v>491</v>
      </c>
      <c r="B31" s="1520"/>
      <c r="C31" s="1520"/>
      <c r="D31" s="741">
        <v>6852</v>
      </c>
      <c r="E31" s="587">
        <v>4191</v>
      </c>
      <c r="F31" s="941">
        <v>-38.835376532399302</v>
      </c>
    </row>
    <row r="32" spans="1:9" ht="14.25" customHeight="1">
      <c r="A32" s="466" t="s">
        <v>497</v>
      </c>
      <c r="B32" s="1520"/>
      <c r="C32" s="1520"/>
      <c r="D32" s="741"/>
      <c r="E32" s="587"/>
      <c r="F32" s="941"/>
    </row>
    <row r="33" spans="1:6" ht="14.25" customHeight="1">
      <c r="A33" s="471" t="s">
        <v>496</v>
      </c>
      <c r="B33" s="1520">
        <v>17</v>
      </c>
      <c r="C33" s="1520">
        <v>3</v>
      </c>
      <c r="D33" s="741">
        <v>80</v>
      </c>
      <c r="E33" s="587">
        <v>36</v>
      </c>
      <c r="F33" s="941">
        <v>-55</v>
      </c>
    </row>
    <row r="34" spans="1:6" ht="14.25" customHeight="1">
      <c r="A34" s="471" t="s">
        <v>495</v>
      </c>
      <c r="B34" s="1520">
        <v>1210</v>
      </c>
      <c r="C34" s="1520">
        <v>355</v>
      </c>
      <c r="D34" s="741">
        <v>5816</v>
      </c>
      <c r="E34" s="587">
        <v>7957</v>
      </c>
      <c r="F34" s="941">
        <v>36.812242090784054</v>
      </c>
    </row>
    <row r="35" spans="1:6" ht="14.25" customHeight="1">
      <c r="A35" s="471" t="s">
        <v>491</v>
      </c>
      <c r="B35" s="1520">
        <v>43</v>
      </c>
      <c r="C35" s="1520">
        <v>45</v>
      </c>
      <c r="D35" s="741">
        <v>821</v>
      </c>
      <c r="E35" s="741">
        <v>1035</v>
      </c>
      <c r="F35" s="941">
        <v>26.065773447015843</v>
      </c>
    </row>
    <row r="36" spans="1:6" ht="14.25" customHeight="1">
      <c r="A36" s="466" t="s">
        <v>494</v>
      </c>
      <c r="B36" s="1520"/>
      <c r="C36" s="1520"/>
      <c r="D36" s="587"/>
      <c r="E36" s="587"/>
      <c r="F36" s="455"/>
    </row>
    <row r="37" spans="1:6" ht="14.25" customHeight="1">
      <c r="A37" s="471" t="s">
        <v>493</v>
      </c>
      <c r="B37" s="1520">
        <v>16</v>
      </c>
      <c r="C37" s="1520">
        <v>16</v>
      </c>
      <c r="D37" s="741">
        <v>103</v>
      </c>
      <c r="E37" s="741">
        <v>103</v>
      </c>
      <c r="F37" s="941">
        <v>0</v>
      </c>
    </row>
    <row r="38" spans="1:6" ht="14.25" customHeight="1">
      <c r="A38" s="471" t="s">
        <v>492</v>
      </c>
      <c r="B38" s="1520">
        <v>1808</v>
      </c>
      <c r="C38" s="1520">
        <v>2472</v>
      </c>
      <c r="D38" s="741">
        <v>28877</v>
      </c>
      <c r="E38" s="741">
        <v>34108</v>
      </c>
      <c r="F38" s="941">
        <v>18.114762613844931</v>
      </c>
    </row>
    <row r="39" spans="1:6" ht="14.25" customHeight="1" thickBot="1">
      <c r="A39" s="472" t="s">
        <v>491</v>
      </c>
      <c r="B39" s="518"/>
      <c r="C39" s="518"/>
      <c r="D39" s="456"/>
      <c r="E39" s="456"/>
      <c r="F39" s="469"/>
    </row>
    <row r="40" spans="1:6" ht="20.25" customHeight="1" thickTop="1">
      <c r="A40" s="473" t="s">
        <v>567</v>
      </c>
    </row>
    <row r="41" spans="1:6">
      <c r="A41" s="474" t="s">
        <v>503</v>
      </c>
    </row>
    <row r="42" spans="1:6">
      <c r="A42" s="474" t="s">
        <v>715</v>
      </c>
    </row>
  </sheetData>
  <mergeCells count="10">
    <mergeCell ref="A1:I1"/>
    <mergeCell ref="A2:I2"/>
    <mergeCell ref="H3:I3"/>
    <mergeCell ref="A22:A23"/>
    <mergeCell ref="B22:C22"/>
    <mergeCell ref="D22:F22"/>
    <mergeCell ref="A3:A4"/>
    <mergeCell ref="B3:C3"/>
    <mergeCell ref="D3:E3"/>
    <mergeCell ref="F3:G3"/>
  </mergeCells>
  <printOptions horizontalCentered="1"/>
  <pageMargins left="0" right="0" top="0.78740157480314965" bottom="0" header="0" footer="0"/>
  <pageSetup paperSize="9" scale="80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I25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26.5703125" style="451" customWidth="1"/>
    <col min="2" max="9" width="14.28515625" style="451" customWidth="1"/>
    <col min="10" max="247" width="9.140625" style="451"/>
    <col min="248" max="248" width="33.7109375" style="451" customWidth="1"/>
    <col min="249" max="251" width="16.7109375" style="451" customWidth="1"/>
    <col min="252" max="16384" width="9.140625" style="451"/>
  </cols>
  <sheetData>
    <row r="1" spans="1:9" ht="18">
      <c r="A1" s="2558" t="s">
        <v>550</v>
      </c>
      <c r="B1" s="2558"/>
      <c r="C1" s="2558"/>
      <c r="D1" s="2558"/>
      <c r="E1" s="2558"/>
      <c r="F1" s="2558"/>
      <c r="G1" s="2558"/>
      <c r="H1" s="2558"/>
      <c r="I1" s="2558"/>
    </row>
    <row r="2" spans="1:9" s="1927" customFormat="1" ht="21.75" thickBot="1">
      <c r="A2" s="2602" t="s">
        <v>563</v>
      </c>
      <c r="B2" s="2602"/>
      <c r="C2" s="2602"/>
      <c r="D2" s="2602"/>
      <c r="E2" s="2602"/>
      <c r="F2" s="2602"/>
      <c r="G2" s="2602"/>
      <c r="H2" s="2602"/>
      <c r="I2" s="2602"/>
    </row>
    <row r="3" spans="1:9" s="1209" customFormat="1" ht="16.5" thickTop="1">
      <c r="A3" s="2634" t="s">
        <v>81</v>
      </c>
      <c r="B3" s="2636" t="str">
        <f>'[3]Tab 19'!B3:C3</f>
        <v>jf/f</v>
      </c>
      <c r="C3" s="2636"/>
      <c r="D3" s="2636" t="str">
        <f>'[3]Tab 19'!D3:E3</f>
        <v>k;f{</v>
      </c>
      <c r="E3" s="2636"/>
      <c r="F3" s="2636" t="str">
        <f>'[3]Tab 19'!F3:G3</f>
        <v>lrtjg</v>
      </c>
      <c r="G3" s="2636"/>
      <c r="H3" s="2636" t="s">
        <v>252</v>
      </c>
      <c r="I3" s="2637"/>
    </row>
    <row r="4" spans="1:9" s="1209" customFormat="1" ht="15.75">
      <c r="A4" s="2635"/>
      <c r="B4" s="1925" t="s">
        <v>727</v>
      </c>
      <c r="C4" s="1925" t="s">
        <v>742</v>
      </c>
      <c r="D4" s="1925" t="str">
        <f>B4</f>
        <v>@)&amp;% c;f/ d;fGt</v>
      </c>
      <c r="E4" s="1925" t="str">
        <f>C4</f>
        <v>@)&amp;^ c;f/ d;fGt</v>
      </c>
      <c r="F4" s="1925" t="str">
        <f>B4</f>
        <v>@)&amp;% c;f/ d;fGt</v>
      </c>
      <c r="G4" s="1925" t="str">
        <f>C4</f>
        <v>@)&amp;^ c;f/ d;fGt</v>
      </c>
      <c r="H4" s="1925" t="str">
        <f>B4</f>
        <v>@)&amp;% c;f/ d;fGt</v>
      </c>
      <c r="I4" s="2034" t="str">
        <f>C4</f>
        <v>@)&amp;^ c;f/ d;fGt</v>
      </c>
    </row>
    <row r="5" spans="1:9" ht="16.5">
      <c r="A5" s="463" t="s">
        <v>511</v>
      </c>
      <c r="B5" s="740"/>
      <c r="C5" s="740"/>
      <c r="D5" s="740"/>
      <c r="E5" s="740"/>
      <c r="F5" s="740"/>
      <c r="G5" s="740"/>
      <c r="H5" s="586"/>
      <c r="I5" s="586"/>
    </row>
    <row r="6" spans="1:9" ht="16.5">
      <c r="A6" s="464" t="s">
        <v>509</v>
      </c>
      <c r="B6" s="1514">
        <v>1</v>
      </c>
      <c r="C6" s="1514">
        <v>1</v>
      </c>
      <c r="D6" s="610">
        <v>2</v>
      </c>
      <c r="E6" s="610">
        <v>1</v>
      </c>
      <c r="F6" s="593">
        <v>3</v>
      </c>
      <c r="G6" s="593">
        <v>4</v>
      </c>
      <c r="H6" s="1516">
        <v>2</v>
      </c>
      <c r="I6" s="2030">
        <v>2</v>
      </c>
    </row>
    <row r="7" spans="1:9" ht="16.5">
      <c r="A7" s="464" t="s">
        <v>508</v>
      </c>
      <c r="B7" s="1514">
        <v>10</v>
      </c>
      <c r="C7" s="1514">
        <v>10</v>
      </c>
      <c r="D7" s="610">
        <v>60</v>
      </c>
      <c r="E7" s="610">
        <v>59</v>
      </c>
      <c r="F7" s="593">
        <v>127</v>
      </c>
      <c r="G7" s="593">
        <v>128</v>
      </c>
      <c r="H7" s="1516">
        <v>24</v>
      </c>
      <c r="I7" s="2030">
        <v>25</v>
      </c>
    </row>
    <row r="8" spans="1:9" ht="16.5">
      <c r="A8" s="464" t="s">
        <v>507</v>
      </c>
      <c r="B8" s="593">
        <v>50</v>
      </c>
      <c r="C8" s="593">
        <v>50</v>
      </c>
      <c r="D8" s="610">
        <v>280</v>
      </c>
      <c r="E8" s="610">
        <v>320</v>
      </c>
      <c r="F8" s="593">
        <v>630</v>
      </c>
      <c r="G8" s="593">
        <v>645</v>
      </c>
      <c r="H8" s="1517">
        <v>110</v>
      </c>
      <c r="I8" s="2031">
        <v>120</v>
      </c>
    </row>
    <row r="9" spans="1:9" ht="16.5">
      <c r="A9" s="465" t="s">
        <v>510</v>
      </c>
      <c r="B9" s="593"/>
      <c r="C9" s="593"/>
      <c r="D9" s="610"/>
      <c r="E9" s="610"/>
      <c r="F9" s="1515"/>
      <c r="G9" s="1515"/>
      <c r="H9" s="1518"/>
      <c r="I9" s="2032"/>
    </row>
    <row r="10" spans="1:9" ht="16.5">
      <c r="A10" s="464" t="s">
        <v>509</v>
      </c>
      <c r="B10" s="593">
        <v>0</v>
      </c>
      <c r="C10" s="593">
        <v>0</v>
      </c>
      <c r="D10" s="610">
        <v>31</v>
      </c>
      <c r="E10" s="610">
        <v>31</v>
      </c>
      <c r="F10" s="1515">
        <v>16</v>
      </c>
      <c r="G10" s="1515">
        <v>16</v>
      </c>
      <c r="H10" s="1518">
        <v>3</v>
      </c>
      <c r="I10" s="2032">
        <v>3</v>
      </c>
    </row>
    <row r="11" spans="1:9" ht="16.5">
      <c r="A11" s="464" t="s">
        <v>508</v>
      </c>
      <c r="B11" s="593">
        <v>0</v>
      </c>
      <c r="C11" s="593">
        <v>0</v>
      </c>
      <c r="D11" s="610">
        <v>461</v>
      </c>
      <c r="E11" s="610">
        <v>461</v>
      </c>
      <c r="F11" s="1515">
        <v>790</v>
      </c>
      <c r="G11" s="1515">
        <v>795</v>
      </c>
      <c r="H11" s="1518">
        <v>30</v>
      </c>
      <c r="I11" s="2032">
        <v>34</v>
      </c>
    </row>
    <row r="12" spans="1:9" ht="17.25" thickBot="1">
      <c r="A12" s="468" t="s">
        <v>507</v>
      </c>
      <c r="B12" s="1467">
        <v>0</v>
      </c>
      <c r="C12" s="1467">
        <v>0</v>
      </c>
      <c r="D12" s="1813">
        <v>485</v>
      </c>
      <c r="E12" s="1813">
        <v>485</v>
      </c>
      <c r="F12" s="1467">
        <v>2159</v>
      </c>
      <c r="G12" s="1467">
        <v>2159</v>
      </c>
      <c r="H12" s="1521">
        <v>60</v>
      </c>
      <c r="I12" s="2033">
        <v>60</v>
      </c>
    </row>
    <row r="13" spans="1:9" ht="17.25" thickTop="1" thickBot="1">
      <c r="A13" s="470"/>
      <c r="B13" s="454"/>
      <c r="C13" s="454"/>
    </row>
    <row r="14" spans="1:9" ht="16.5" thickTop="1">
      <c r="A14" s="2523" t="s">
        <v>81</v>
      </c>
      <c r="B14" s="2520" t="s">
        <v>253</v>
      </c>
      <c r="C14" s="2520"/>
      <c r="D14" s="2520" t="s">
        <v>82</v>
      </c>
      <c r="E14" s="2520"/>
      <c r="F14" s="2521"/>
    </row>
    <row r="15" spans="1:9" ht="15.75">
      <c r="A15" s="2524"/>
      <c r="B15" s="1211" t="str">
        <f>B4</f>
        <v>@)&amp;% c;f/ d;fGt</v>
      </c>
      <c r="C15" s="1211" t="str">
        <f>C4</f>
        <v>@)&amp;^ c;f/ d;fGt</v>
      </c>
      <c r="D15" s="1211" t="str">
        <f>B4</f>
        <v>@)&amp;% c;f/ d;fGt</v>
      </c>
      <c r="E15" s="1211" t="str">
        <f>C4</f>
        <v>@)&amp;^ c;f/ d;fGt</v>
      </c>
      <c r="F15" s="1210" t="s">
        <v>222</v>
      </c>
    </row>
    <row r="16" spans="1:9" ht="16.5">
      <c r="A16" s="463" t="s">
        <v>511</v>
      </c>
      <c r="B16" s="637"/>
      <c r="C16" s="637"/>
      <c r="D16" s="587"/>
      <c r="E16" s="587"/>
      <c r="F16" s="941"/>
    </row>
    <row r="17" spans="1:6" ht="16.5">
      <c r="A17" s="464" t="s">
        <v>509</v>
      </c>
      <c r="B17" s="1519">
        <v>2</v>
      </c>
      <c r="C17" s="1519">
        <v>2</v>
      </c>
      <c r="D17" s="587">
        <v>10</v>
      </c>
      <c r="E17" s="587">
        <v>10</v>
      </c>
      <c r="F17" s="941">
        <v>0</v>
      </c>
    </row>
    <row r="18" spans="1:6" ht="16.5">
      <c r="A18" s="464" t="s">
        <v>508</v>
      </c>
      <c r="B18" s="1519">
        <v>12</v>
      </c>
      <c r="C18" s="1519">
        <v>10</v>
      </c>
      <c r="D18" s="587">
        <v>233</v>
      </c>
      <c r="E18" s="587">
        <v>232</v>
      </c>
      <c r="F18" s="941">
        <v>-0.42918454935622208</v>
      </c>
    </row>
    <row r="19" spans="1:6" ht="16.5">
      <c r="A19" s="464" t="s">
        <v>507</v>
      </c>
      <c r="B19" s="1519">
        <v>65</v>
      </c>
      <c r="C19" s="1519">
        <v>65</v>
      </c>
      <c r="D19" s="587">
        <v>1135</v>
      </c>
      <c r="E19" s="587">
        <v>1200</v>
      </c>
      <c r="F19" s="941">
        <v>5.7268722466960327</v>
      </c>
    </row>
    <row r="20" spans="1:6" ht="16.5">
      <c r="A20" s="465" t="s">
        <v>510</v>
      </c>
      <c r="B20" s="1520"/>
      <c r="C20" s="1520"/>
      <c r="D20" s="587"/>
      <c r="E20" s="587"/>
      <c r="F20" s="941"/>
    </row>
    <row r="21" spans="1:6" ht="16.5">
      <c r="A21" s="464" t="s">
        <v>509</v>
      </c>
      <c r="B21" s="1520">
        <v>20</v>
      </c>
      <c r="C21" s="1520">
        <v>17</v>
      </c>
      <c r="D21" s="587">
        <v>70</v>
      </c>
      <c r="E21" s="587">
        <v>67</v>
      </c>
      <c r="F21" s="941">
        <v>-4.2857142857142776</v>
      </c>
    </row>
    <row r="22" spans="1:6" ht="16.5">
      <c r="A22" s="464" t="s">
        <v>508</v>
      </c>
      <c r="B22" s="1520">
        <v>40</v>
      </c>
      <c r="C22" s="1520">
        <v>25</v>
      </c>
      <c r="D22" s="587">
        <v>1321</v>
      </c>
      <c r="E22" s="587">
        <v>1315</v>
      </c>
      <c r="F22" s="941">
        <v>-0.45420136260409549</v>
      </c>
    </row>
    <row r="23" spans="1:6" ht="17.25" thickBot="1">
      <c r="A23" s="468" t="s">
        <v>507</v>
      </c>
      <c r="B23" s="1522">
        <v>320</v>
      </c>
      <c r="C23" s="1522">
        <v>305</v>
      </c>
      <c r="D23" s="938">
        <v>3024</v>
      </c>
      <c r="E23" s="938">
        <v>3009</v>
      </c>
      <c r="F23" s="945">
        <v>-0.49603174603174693</v>
      </c>
    </row>
    <row r="24" spans="1:6" ht="19.5" customHeight="1" thickTop="1">
      <c r="A24" s="473" t="s">
        <v>568</v>
      </c>
    </row>
    <row r="25" spans="1:6">
      <c r="A25" s="474" t="s">
        <v>721</v>
      </c>
    </row>
  </sheetData>
  <mergeCells count="10">
    <mergeCell ref="A14:A15"/>
    <mergeCell ref="B14:C14"/>
    <mergeCell ref="D14:F14"/>
    <mergeCell ref="A1:I1"/>
    <mergeCell ref="A2:I2"/>
    <mergeCell ref="A3:A4"/>
    <mergeCell ref="B3:C3"/>
    <mergeCell ref="D3:E3"/>
    <mergeCell ref="F3:G3"/>
    <mergeCell ref="H3:I3"/>
  </mergeCells>
  <printOptions horizontalCentered="1"/>
  <pageMargins left="0" right="0" top="1" bottom="0" header="0" footer="0"/>
  <pageSetup paperSize="9" scale="97" orientation="landscape" horizontalDpi="300" verticalDpi="300" r:id="rId1"/>
</worksheet>
</file>

<file path=xl/worksheets/sheet122.xml><?xml version="1.0" encoding="utf-8"?>
<worksheet xmlns="http://schemas.openxmlformats.org/spreadsheetml/2006/main" xmlns:r="http://schemas.openxmlformats.org/officeDocument/2006/relationships">
  <sheetPr>
    <tabColor rgb="FF00B0F0"/>
  </sheetPr>
  <dimension ref="A8:J24"/>
  <sheetViews>
    <sheetView view="pageBreakPreview" zoomScale="70" zoomScaleSheetLayoutView="70" workbookViewId="0">
      <selection activeCell="A11" sqref="A11:XFD13"/>
    </sheetView>
  </sheetViews>
  <sheetFormatPr defaultColWidth="9.140625" defaultRowHeight="12.75"/>
  <cols>
    <col min="1" max="16384" width="9.140625" style="51"/>
  </cols>
  <sheetData>
    <row r="8" spans="7:9">
      <c r="G8" s="71"/>
      <c r="H8" s="71"/>
      <c r="I8" s="71"/>
    </row>
    <row r="9" spans="7:9">
      <c r="G9" s="71"/>
      <c r="H9" s="71"/>
      <c r="I9" s="71"/>
    </row>
    <row r="10" spans="7:9">
      <c r="G10" s="71"/>
      <c r="H10" s="71"/>
      <c r="I10" s="71"/>
    </row>
    <row r="11" spans="7:9">
      <c r="G11" s="71"/>
      <c r="H11" s="71"/>
      <c r="I11" s="71"/>
    </row>
    <row r="12" spans="7:9">
      <c r="G12" s="71"/>
      <c r="H12" s="71"/>
      <c r="I12" s="71"/>
    </row>
    <row r="13" spans="7:9">
      <c r="G13" s="71"/>
      <c r="H13" s="71"/>
      <c r="I13" s="71"/>
    </row>
    <row r="14" spans="7:9">
      <c r="G14" s="71"/>
      <c r="H14" s="71"/>
      <c r="I14" s="71"/>
    </row>
    <row r="15" spans="7:9">
      <c r="G15" s="71"/>
      <c r="H15" s="71"/>
      <c r="I15" s="71"/>
    </row>
    <row r="24" spans="1:10" ht="39.75">
      <c r="A24" s="2453" t="s">
        <v>126</v>
      </c>
      <c r="B24" s="2453"/>
      <c r="C24" s="2453"/>
      <c r="D24" s="2453"/>
      <c r="E24" s="2453"/>
      <c r="F24" s="2453"/>
      <c r="G24" s="2453"/>
      <c r="H24" s="2453"/>
      <c r="I24" s="2453"/>
      <c r="J24" s="2453"/>
    </row>
  </sheetData>
  <mergeCells count="1">
    <mergeCell ref="A24:J24"/>
  </mergeCells>
  <pageMargins left="0.7" right="0.7" top="0.75" bottom="0.75" header="0.3" footer="0.3"/>
  <pageSetup orientation="portrait" horizontalDpi="300" verticalDpi="300" r:id="rId1"/>
</worksheet>
</file>

<file path=xl/worksheets/sheet1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P64"/>
  <sheetViews>
    <sheetView view="pageBreakPreview" zoomScale="55" zoomScaleSheetLayoutView="55" workbookViewId="0">
      <pane xSplit="1" topLeftCell="B1" activePane="topRight" state="frozen"/>
      <selection activeCell="A3" sqref="A3"/>
      <selection pane="topRight" activeCell="S23" sqref="S23"/>
    </sheetView>
  </sheetViews>
  <sheetFormatPr defaultRowHeight="12.75"/>
  <cols>
    <col min="1" max="1" width="18.5703125" customWidth="1"/>
    <col min="2" max="2" width="16.42578125" customWidth="1"/>
    <col min="3" max="3" width="16" customWidth="1"/>
    <col min="4" max="4" width="13.28515625" customWidth="1"/>
    <col min="5" max="6" width="13.28515625" style="838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19" width="13.28515625" customWidth="1"/>
    <col min="20" max="21" width="13.28515625" style="838" customWidth="1"/>
    <col min="22" max="24" width="13.28515625" customWidth="1"/>
    <col min="25" max="26" width="13.28515625" style="838" customWidth="1"/>
  </cols>
  <sheetData>
    <row r="1" spans="1:224" ht="22.5" hidden="1" customHeight="1">
      <c r="A1" s="2628" t="s">
        <v>276</v>
      </c>
      <c r="B1" s="2628"/>
      <c r="C1" s="2628"/>
      <c r="D1" s="2628"/>
      <c r="E1" s="2628"/>
      <c r="F1" s="2628"/>
      <c r="G1" s="2628"/>
      <c r="H1" s="2628"/>
      <c r="I1" s="2628"/>
      <c r="J1" s="2628"/>
      <c r="K1" s="2628"/>
      <c r="L1" s="2628"/>
      <c r="M1" s="2628"/>
      <c r="N1" s="2628"/>
      <c r="O1" s="2628"/>
      <c r="P1" s="2628"/>
      <c r="Q1" s="2628"/>
      <c r="R1" s="2628"/>
      <c r="S1" s="2628"/>
      <c r="T1" s="2628"/>
      <c r="U1" s="2628"/>
    </row>
    <row r="2" spans="1:224" ht="22.5" hidden="1" customHeight="1">
      <c r="A2" s="2643" t="s">
        <v>277</v>
      </c>
      <c r="B2" s="2643"/>
      <c r="C2" s="2643"/>
      <c r="D2" s="2643"/>
      <c r="E2" s="2643"/>
      <c r="F2" s="2643"/>
      <c r="G2" s="2643"/>
      <c r="H2" s="2643"/>
      <c r="I2" s="2643"/>
      <c r="J2" s="2643"/>
      <c r="K2" s="2643"/>
      <c r="L2" s="2643"/>
      <c r="M2" s="2643"/>
      <c r="N2" s="2643"/>
      <c r="O2" s="2643"/>
      <c r="P2" s="2643"/>
      <c r="Q2" s="2643"/>
      <c r="R2" s="2643"/>
      <c r="S2" s="2643"/>
      <c r="T2" s="2643"/>
      <c r="U2" s="2643"/>
    </row>
    <row r="3" spans="1:224" s="1894" customFormat="1" ht="34.5">
      <c r="A3" s="2456" t="s">
        <v>301</v>
      </c>
      <c r="B3" s="2456"/>
      <c r="C3" s="2456"/>
      <c r="D3" s="2456"/>
      <c r="E3" s="2456"/>
      <c r="F3" s="2456"/>
      <c r="G3" s="2456"/>
      <c r="H3" s="2456"/>
      <c r="I3" s="2456"/>
      <c r="J3" s="2456"/>
      <c r="K3" s="2456"/>
      <c r="L3" s="2456"/>
      <c r="M3" s="2456"/>
      <c r="N3" s="2456"/>
      <c r="O3" s="2456"/>
      <c r="P3" s="2456"/>
      <c r="Q3" s="2456"/>
      <c r="R3" s="2456"/>
      <c r="S3" s="2456"/>
      <c r="T3" s="2456"/>
      <c r="U3" s="2456"/>
      <c r="V3" s="2456"/>
      <c r="W3" s="2456"/>
      <c r="X3" s="2456"/>
      <c r="Y3" s="2456"/>
      <c r="Z3" s="2456"/>
      <c r="AA3" s="1937"/>
      <c r="AB3" s="1937"/>
      <c r="AC3" s="1937"/>
      <c r="AD3" s="1937"/>
      <c r="AE3" s="1937"/>
      <c r="AF3" s="1937"/>
      <c r="AG3" s="1937"/>
      <c r="AH3" s="1937"/>
      <c r="AI3" s="1937"/>
      <c r="AJ3" s="1937"/>
      <c r="AK3" s="1937"/>
      <c r="AL3" s="1937"/>
      <c r="AM3" s="1937"/>
      <c r="AN3" s="1937"/>
      <c r="AO3" s="1937"/>
      <c r="AP3" s="1937"/>
      <c r="AQ3" s="1937"/>
      <c r="AR3" s="1937"/>
      <c r="AS3" s="1937"/>
      <c r="AT3" s="1937"/>
      <c r="AU3" s="1937"/>
      <c r="AV3" s="1937"/>
      <c r="AW3" s="1937"/>
      <c r="AX3" s="1937"/>
      <c r="AY3" s="1937"/>
      <c r="AZ3" s="1937"/>
      <c r="BA3" s="1937"/>
      <c r="BB3" s="1937"/>
      <c r="BC3" s="1937"/>
      <c r="BD3" s="1937"/>
      <c r="BE3" s="1937"/>
      <c r="BF3" s="1937"/>
      <c r="BG3" s="1937"/>
      <c r="BH3" s="1937"/>
      <c r="BI3" s="1937"/>
      <c r="BJ3" s="1937"/>
      <c r="BK3" s="1937"/>
      <c r="BL3" s="1937"/>
      <c r="BM3" s="1937"/>
      <c r="BN3" s="1937"/>
      <c r="BO3" s="1937"/>
      <c r="BP3" s="1937"/>
      <c r="BQ3" s="1937"/>
      <c r="BR3" s="1937"/>
      <c r="BS3" s="1937"/>
      <c r="BT3" s="1937"/>
      <c r="BU3" s="1937"/>
      <c r="BV3" s="1937"/>
      <c r="BW3" s="1937"/>
      <c r="BX3" s="1937"/>
      <c r="BY3" s="1937"/>
      <c r="BZ3" s="1937"/>
      <c r="CA3" s="1937"/>
      <c r="CB3" s="1937"/>
      <c r="CC3" s="1937"/>
      <c r="CD3" s="1937"/>
      <c r="CE3" s="1937"/>
      <c r="CF3" s="1937"/>
      <c r="CG3" s="1937"/>
      <c r="CH3" s="1937"/>
      <c r="CI3" s="1937"/>
      <c r="CJ3" s="1937"/>
      <c r="CK3" s="1937"/>
      <c r="CL3" s="1937"/>
      <c r="CM3" s="1937"/>
      <c r="CN3" s="1937"/>
      <c r="CO3" s="1937"/>
      <c r="CP3" s="1937"/>
      <c r="CQ3" s="1937"/>
      <c r="CR3" s="1937"/>
      <c r="CS3" s="1937"/>
      <c r="CT3" s="1937"/>
      <c r="CU3" s="1937"/>
      <c r="CV3" s="1937"/>
      <c r="CW3" s="1937"/>
      <c r="CX3" s="1937"/>
      <c r="CY3" s="1937"/>
      <c r="CZ3" s="1937"/>
      <c r="DA3" s="1937"/>
      <c r="DB3" s="1937"/>
      <c r="DC3" s="1937"/>
      <c r="DD3" s="1937"/>
      <c r="DE3" s="1937"/>
      <c r="DF3" s="1937"/>
      <c r="DG3" s="1937"/>
      <c r="DH3" s="1937"/>
      <c r="DI3" s="1937"/>
      <c r="DJ3" s="1937"/>
      <c r="DK3" s="1937"/>
      <c r="DL3" s="1937"/>
      <c r="DM3" s="1937"/>
      <c r="DN3" s="1937"/>
      <c r="DO3" s="1937"/>
      <c r="DP3" s="1937"/>
      <c r="DQ3" s="1937"/>
      <c r="DR3" s="1937"/>
      <c r="DS3" s="1937"/>
      <c r="DT3" s="1937"/>
      <c r="DU3" s="1937"/>
      <c r="DV3" s="1937"/>
      <c r="DW3" s="1937"/>
      <c r="DX3" s="1937"/>
      <c r="DY3" s="1937"/>
      <c r="DZ3" s="1937"/>
      <c r="EA3" s="1937"/>
      <c r="EB3" s="1937"/>
      <c r="EC3" s="1937"/>
      <c r="ED3" s="1937"/>
      <c r="EE3" s="1937"/>
      <c r="EF3" s="1937"/>
      <c r="EG3" s="1937"/>
      <c r="EH3" s="1937"/>
      <c r="EI3" s="1937"/>
      <c r="EJ3" s="1937"/>
      <c r="EK3" s="1937"/>
      <c r="EL3" s="1937"/>
      <c r="EM3" s="1937"/>
      <c r="EN3" s="1937"/>
      <c r="EO3" s="1937"/>
      <c r="EP3" s="1937"/>
      <c r="EQ3" s="1937"/>
      <c r="ER3" s="1937"/>
      <c r="ES3" s="1937"/>
      <c r="ET3" s="1937"/>
      <c r="EU3" s="1937"/>
      <c r="EV3" s="1937"/>
      <c r="EW3" s="1937"/>
      <c r="EX3" s="1937"/>
      <c r="EY3" s="1937"/>
      <c r="EZ3" s="1937"/>
      <c r="FA3" s="1937"/>
      <c r="FB3" s="1937"/>
      <c r="FC3" s="1937"/>
      <c r="FD3" s="1937"/>
      <c r="FE3" s="1937"/>
      <c r="FF3" s="1937"/>
      <c r="FG3" s="1937"/>
      <c r="FH3" s="1937"/>
      <c r="FI3" s="1937"/>
      <c r="FJ3" s="1937"/>
      <c r="FK3" s="1937"/>
      <c r="FL3" s="1937"/>
      <c r="FM3" s="1937"/>
      <c r="FN3" s="1937"/>
      <c r="FO3" s="1937"/>
      <c r="FP3" s="1937"/>
      <c r="FQ3" s="1937"/>
      <c r="FR3" s="1937"/>
      <c r="FS3" s="1937"/>
      <c r="FT3" s="1937"/>
      <c r="FU3" s="1937"/>
      <c r="FV3" s="1937"/>
      <c r="FW3" s="1937"/>
      <c r="FX3" s="1937"/>
      <c r="FY3" s="1937"/>
      <c r="FZ3" s="1937"/>
      <c r="GA3" s="1937"/>
      <c r="GB3" s="1937"/>
      <c r="GC3" s="1937"/>
      <c r="GD3" s="1937"/>
      <c r="GE3" s="1937"/>
      <c r="GF3" s="1937"/>
      <c r="GG3" s="1937"/>
      <c r="GH3" s="1937"/>
      <c r="GI3" s="1937"/>
      <c r="GJ3" s="1937"/>
      <c r="GK3" s="1937"/>
      <c r="GL3" s="1937"/>
      <c r="GM3" s="1937"/>
      <c r="GN3" s="1937"/>
      <c r="GO3" s="1937"/>
      <c r="GP3" s="1937"/>
      <c r="GQ3" s="1937"/>
      <c r="GR3" s="1937"/>
      <c r="GS3" s="1937"/>
      <c r="GT3" s="1937"/>
      <c r="GU3" s="1937"/>
      <c r="GV3" s="1937"/>
    </row>
    <row r="4" spans="1:224" s="1894" customFormat="1" ht="34.5">
      <c r="A4" s="2456" t="s">
        <v>331</v>
      </c>
      <c r="B4" s="2456"/>
      <c r="C4" s="2456"/>
      <c r="D4" s="2456"/>
      <c r="E4" s="2456"/>
      <c r="F4" s="2456"/>
      <c r="G4" s="2456"/>
      <c r="H4" s="2456"/>
      <c r="I4" s="2456"/>
      <c r="J4" s="2456"/>
      <c r="K4" s="2456"/>
      <c r="L4" s="2456"/>
      <c r="M4" s="2456"/>
      <c r="N4" s="2456"/>
      <c r="O4" s="2456"/>
      <c r="P4" s="2456"/>
      <c r="Q4" s="2456"/>
      <c r="R4" s="2456"/>
      <c r="S4" s="2456"/>
      <c r="T4" s="2456"/>
      <c r="U4" s="2456"/>
      <c r="V4" s="2456"/>
      <c r="W4" s="2456"/>
      <c r="X4" s="2456"/>
      <c r="Y4" s="2456"/>
      <c r="Z4" s="2456"/>
      <c r="AA4" s="1937"/>
      <c r="AB4" s="1937"/>
      <c r="AC4" s="1937"/>
      <c r="AD4" s="1937"/>
      <c r="AE4" s="1937"/>
      <c r="AF4" s="1937"/>
      <c r="AG4" s="1937"/>
      <c r="AH4" s="1937"/>
      <c r="AI4" s="1937"/>
      <c r="AJ4" s="1937"/>
      <c r="AK4" s="1937"/>
      <c r="AL4" s="1937"/>
      <c r="AM4" s="1937"/>
      <c r="AN4" s="1937"/>
      <c r="AO4" s="1937"/>
      <c r="AP4" s="1937"/>
      <c r="AQ4" s="1937"/>
      <c r="AR4" s="1937"/>
      <c r="AS4" s="1937"/>
      <c r="AT4" s="1937"/>
      <c r="AU4" s="1937"/>
      <c r="AV4" s="1937"/>
      <c r="AW4" s="1937"/>
      <c r="AX4" s="1937"/>
      <c r="AY4" s="1937"/>
      <c r="AZ4" s="1937"/>
      <c r="BA4" s="1937"/>
      <c r="BB4" s="1937"/>
      <c r="BC4" s="1937"/>
      <c r="BD4" s="1937"/>
      <c r="BE4" s="1937"/>
      <c r="BF4" s="1937"/>
      <c r="BG4" s="1937"/>
      <c r="BH4" s="1937"/>
      <c r="BI4" s="1937"/>
      <c r="BJ4" s="1937"/>
      <c r="BK4" s="1937"/>
      <c r="BL4" s="1937"/>
      <c r="BM4" s="1937"/>
      <c r="BN4" s="1937"/>
      <c r="BO4" s="1937"/>
      <c r="BP4" s="1937"/>
      <c r="BQ4" s="1937"/>
      <c r="BR4" s="1937"/>
      <c r="BS4" s="1937"/>
      <c r="BT4" s="1937"/>
      <c r="BU4" s="1937"/>
      <c r="BV4" s="1937"/>
      <c r="BW4" s="1937"/>
      <c r="BX4" s="1937"/>
      <c r="BY4" s="1937"/>
      <c r="BZ4" s="1937"/>
      <c r="CA4" s="1937"/>
      <c r="CB4" s="1937"/>
      <c r="CC4" s="1937"/>
      <c r="CD4" s="1937"/>
      <c r="CE4" s="1937"/>
      <c r="CF4" s="1937"/>
      <c r="CG4" s="1937"/>
      <c r="CH4" s="1937"/>
      <c r="CI4" s="1937"/>
      <c r="CJ4" s="1937"/>
      <c r="CK4" s="1937"/>
      <c r="CL4" s="1937"/>
      <c r="CM4" s="1937"/>
      <c r="CN4" s="1937"/>
      <c r="CO4" s="1937"/>
      <c r="CP4" s="1937"/>
      <c r="CQ4" s="1937"/>
      <c r="CR4" s="1937"/>
      <c r="CS4" s="1937"/>
      <c r="CT4" s="1937"/>
      <c r="CU4" s="1937"/>
      <c r="CV4" s="1937"/>
      <c r="CW4" s="1937"/>
      <c r="CX4" s="1937"/>
      <c r="CY4" s="1937"/>
      <c r="CZ4" s="1937"/>
      <c r="DA4" s="1937"/>
      <c r="DB4" s="1937"/>
      <c r="DC4" s="1937"/>
      <c r="DD4" s="1937"/>
      <c r="DE4" s="1937"/>
      <c r="DF4" s="1937"/>
      <c r="DG4" s="1937"/>
      <c r="DH4" s="1937"/>
      <c r="DI4" s="1937"/>
      <c r="DJ4" s="1937"/>
      <c r="DK4" s="1937"/>
      <c r="DL4" s="1937"/>
      <c r="DM4" s="1937"/>
      <c r="DN4" s="1937"/>
      <c r="DO4" s="1937"/>
      <c r="DP4" s="1937"/>
      <c r="DQ4" s="1937"/>
      <c r="DR4" s="1937"/>
      <c r="DS4" s="1937"/>
      <c r="DT4" s="1937"/>
      <c r="DU4" s="1937"/>
      <c r="DV4" s="1937"/>
      <c r="DW4" s="1937"/>
      <c r="DX4" s="1937"/>
      <c r="DY4" s="1937"/>
      <c r="DZ4" s="1937"/>
      <c r="EA4" s="1937"/>
      <c r="EB4" s="1937"/>
      <c r="EC4" s="1937"/>
      <c r="ED4" s="1937"/>
      <c r="EE4" s="1937"/>
      <c r="EF4" s="1937"/>
      <c r="EG4" s="1937"/>
      <c r="EH4" s="1937"/>
      <c r="EI4" s="1937"/>
      <c r="EJ4" s="1937"/>
      <c r="EK4" s="1937"/>
      <c r="EL4" s="1937"/>
      <c r="EM4" s="1937"/>
      <c r="EN4" s="1937"/>
      <c r="EO4" s="1937"/>
      <c r="EP4" s="1937"/>
      <c r="EQ4" s="1937"/>
      <c r="ER4" s="1937"/>
      <c r="ES4" s="1937"/>
      <c r="ET4" s="1937"/>
      <c r="EU4" s="1937"/>
      <c r="EV4" s="1937"/>
      <c r="EW4" s="1937"/>
      <c r="EX4" s="1937"/>
      <c r="EY4" s="1937"/>
      <c r="EZ4" s="1937"/>
      <c r="FA4" s="1937"/>
      <c r="FB4" s="1937"/>
      <c r="FC4" s="1937"/>
      <c r="FD4" s="1937"/>
      <c r="FE4" s="1937"/>
      <c r="FF4" s="1937"/>
      <c r="FG4" s="1937"/>
      <c r="FH4" s="1937"/>
      <c r="FI4" s="1937"/>
      <c r="FJ4" s="1937"/>
      <c r="FK4" s="1937"/>
      <c r="FL4" s="1937"/>
      <c r="FM4" s="1937"/>
      <c r="FN4" s="1937"/>
      <c r="FO4" s="1937"/>
      <c r="FP4" s="1937"/>
      <c r="FQ4" s="1937"/>
      <c r="FR4" s="1937"/>
      <c r="FS4" s="1937"/>
      <c r="FT4" s="1937"/>
      <c r="FU4" s="1937"/>
      <c r="FV4" s="1937"/>
      <c r="FW4" s="1937"/>
      <c r="FX4" s="1937"/>
      <c r="FY4" s="1937"/>
      <c r="FZ4" s="1937"/>
      <c r="GA4" s="1937"/>
      <c r="GB4" s="1937"/>
      <c r="GC4" s="1937"/>
      <c r="GD4" s="1937"/>
      <c r="GE4" s="1937"/>
      <c r="GF4" s="1937"/>
      <c r="GG4" s="1937"/>
      <c r="GH4" s="1937"/>
      <c r="GI4" s="1937"/>
      <c r="GJ4" s="1937"/>
      <c r="GK4" s="1937"/>
      <c r="GL4" s="1937"/>
      <c r="GM4" s="1937"/>
      <c r="GN4" s="1937"/>
      <c r="GO4" s="1937"/>
      <c r="GP4" s="1937"/>
      <c r="GQ4" s="1937"/>
      <c r="GR4" s="1937"/>
      <c r="GS4" s="1937"/>
      <c r="GT4" s="1937"/>
      <c r="GU4" s="1937"/>
      <c r="GV4" s="1937"/>
    </row>
    <row r="5" spans="1:224" s="13" customFormat="1" ht="12" customHeight="1" thickBot="1">
      <c r="A5" s="160"/>
      <c r="B5" s="160"/>
      <c r="C5" s="160"/>
      <c r="D5" s="160"/>
      <c r="E5" s="1085"/>
      <c r="F5" s="1085"/>
      <c r="G5" s="160"/>
      <c r="H5" s="160"/>
      <c r="I5" s="160"/>
      <c r="J5" s="1085"/>
      <c r="K5" s="1085"/>
      <c r="L5" s="160"/>
      <c r="M5" s="160"/>
      <c r="N5" s="160"/>
      <c r="O5" s="1085"/>
      <c r="P5" s="1085"/>
      <c r="Q5" s="160"/>
      <c r="R5" s="160"/>
      <c r="S5" s="160"/>
      <c r="T5" s="2638"/>
      <c r="U5" s="2638"/>
      <c r="V5" s="12"/>
      <c r="W5" s="12"/>
      <c r="X5" s="12"/>
      <c r="Y5" s="2638" t="s">
        <v>233</v>
      </c>
      <c r="Z5" s="2638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</row>
    <row r="6" spans="1:224" s="1054" customFormat="1" ht="15" customHeight="1" thickTop="1">
      <c r="A6" s="2315" t="s">
        <v>263</v>
      </c>
      <c r="B6" s="2454" t="s">
        <v>273</v>
      </c>
      <c r="C6" s="2454"/>
      <c r="D6" s="2454"/>
      <c r="E6" s="2454"/>
      <c r="F6" s="2454"/>
      <c r="G6" s="2454" t="s">
        <v>278</v>
      </c>
      <c r="H6" s="2454"/>
      <c r="I6" s="2454"/>
      <c r="J6" s="2454"/>
      <c r="K6" s="2454"/>
      <c r="L6" s="2644" t="s">
        <v>279</v>
      </c>
      <c r="M6" s="2644"/>
      <c r="N6" s="2644"/>
      <c r="O6" s="2644"/>
      <c r="P6" s="2644"/>
      <c r="Q6" s="2454" t="s">
        <v>274</v>
      </c>
      <c r="R6" s="2454"/>
      <c r="S6" s="2454"/>
      <c r="T6" s="2454"/>
      <c r="U6" s="2454"/>
      <c r="V6" s="2454" t="s">
        <v>390</v>
      </c>
      <c r="W6" s="2454"/>
      <c r="X6" s="2454"/>
      <c r="Y6" s="2454"/>
      <c r="Z6" s="2455"/>
      <c r="AA6" s="1056"/>
      <c r="AB6" s="1056"/>
      <c r="AC6" s="1056"/>
      <c r="AD6" s="1056"/>
      <c r="AE6" s="1056"/>
      <c r="AF6" s="1056"/>
      <c r="AG6" s="1056"/>
      <c r="AH6" s="1056"/>
      <c r="AI6" s="1056"/>
      <c r="AJ6" s="1056"/>
      <c r="AK6" s="1056"/>
      <c r="AL6" s="1056"/>
      <c r="AM6" s="1056"/>
      <c r="AN6" s="1056"/>
      <c r="AO6" s="1056"/>
      <c r="AP6" s="1056"/>
      <c r="AQ6" s="1056"/>
      <c r="AR6" s="1056"/>
      <c r="AS6" s="1056"/>
      <c r="AT6" s="1056"/>
      <c r="AU6" s="1056"/>
      <c r="AV6" s="1056"/>
      <c r="AW6" s="1056"/>
      <c r="AX6" s="1056"/>
      <c r="AY6" s="1056"/>
      <c r="AZ6" s="1056"/>
      <c r="BA6" s="1056"/>
      <c r="BB6" s="1056"/>
      <c r="BC6" s="1056"/>
      <c r="BD6" s="1056"/>
      <c r="BE6" s="1056"/>
      <c r="BF6" s="1056"/>
      <c r="BG6" s="1056"/>
      <c r="BH6" s="1056"/>
      <c r="BI6" s="1056"/>
      <c r="BJ6" s="1056"/>
      <c r="BK6" s="1056"/>
      <c r="BL6" s="1056"/>
      <c r="BM6" s="1056"/>
      <c r="BN6" s="1056"/>
      <c r="BO6" s="1056"/>
      <c r="BP6" s="1056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  <c r="GG6" s="1056"/>
      <c r="GH6" s="1056"/>
      <c r="GI6" s="1056"/>
      <c r="GJ6" s="1056"/>
      <c r="GK6" s="1056"/>
      <c r="GL6" s="1056"/>
      <c r="GM6" s="1056"/>
      <c r="GN6" s="1056"/>
      <c r="GO6" s="1056"/>
      <c r="GP6" s="1056"/>
      <c r="GQ6" s="1056"/>
      <c r="GR6" s="1056"/>
      <c r="GS6" s="1056"/>
      <c r="GT6" s="1056"/>
      <c r="GU6" s="1056"/>
      <c r="GV6" s="1056"/>
      <c r="GW6" s="1056"/>
      <c r="GX6" s="1056"/>
      <c r="GY6" s="1056"/>
      <c r="GZ6" s="1056"/>
      <c r="HA6" s="1056"/>
      <c r="HB6" s="1056"/>
      <c r="HC6" s="1056"/>
      <c r="HD6" s="1056"/>
      <c r="HE6" s="1056"/>
      <c r="HF6" s="1056"/>
      <c r="HG6" s="1056"/>
      <c r="HH6" s="1056"/>
      <c r="HI6" s="1056"/>
      <c r="HJ6" s="1056"/>
      <c r="HK6" s="1056"/>
      <c r="HL6" s="1056"/>
      <c r="HM6" s="1056"/>
      <c r="HN6" s="1056"/>
      <c r="HO6" s="1056"/>
      <c r="HP6" s="1056"/>
    </row>
    <row r="7" spans="1:224" s="1054" customFormat="1" ht="16.5" customHeight="1">
      <c r="A7" s="2316"/>
      <c r="B7" s="1060" t="s">
        <v>87</v>
      </c>
      <c r="C7" s="1060" t="s">
        <v>90</v>
      </c>
      <c r="D7" s="1060" t="s">
        <v>91</v>
      </c>
      <c r="E7" s="2342" t="s">
        <v>88</v>
      </c>
      <c r="F7" s="2342" t="s">
        <v>89</v>
      </c>
      <c r="G7" s="1060" t="s">
        <v>87</v>
      </c>
      <c r="H7" s="1060" t="s">
        <v>90</v>
      </c>
      <c r="I7" s="1060" t="s">
        <v>91</v>
      </c>
      <c r="J7" s="2342" t="s">
        <v>88</v>
      </c>
      <c r="K7" s="2342" t="s">
        <v>89</v>
      </c>
      <c r="L7" s="1060" t="s">
        <v>87</v>
      </c>
      <c r="M7" s="1060" t="s">
        <v>90</v>
      </c>
      <c r="N7" s="1060" t="s">
        <v>91</v>
      </c>
      <c r="O7" s="2342" t="s">
        <v>88</v>
      </c>
      <c r="P7" s="2342" t="s">
        <v>89</v>
      </c>
      <c r="Q7" s="1060" t="s">
        <v>87</v>
      </c>
      <c r="R7" s="1060" t="s">
        <v>90</v>
      </c>
      <c r="S7" s="1060" t="s">
        <v>91</v>
      </c>
      <c r="T7" s="2342" t="s">
        <v>88</v>
      </c>
      <c r="U7" s="2342" t="s">
        <v>89</v>
      </c>
      <c r="V7" s="1060" t="s">
        <v>87</v>
      </c>
      <c r="W7" s="1060" t="s">
        <v>90</v>
      </c>
      <c r="X7" s="1060" t="s">
        <v>91</v>
      </c>
      <c r="Y7" s="2342" t="s">
        <v>88</v>
      </c>
      <c r="Z7" s="2345" t="s">
        <v>89</v>
      </c>
      <c r="AA7" s="1056"/>
      <c r="AB7" s="1056"/>
      <c r="AC7" s="1056"/>
      <c r="AD7" s="1056"/>
      <c r="AE7" s="1056"/>
      <c r="AF7" s="1056"/>
      <c r="AG7" s="1056"/>
      <c r="AH7" s="1056"/>
      <c r="AI7" s="1056"/>
      <c r="AJ7" s="1056"/>
      <c r="AK7" s="1056"/>
      <c r="AL7" s="1056"/>
      <c r="AM7" s="1056"/>
      <c r="AN7" s="1056"/>
      <c r="AO7" s="1056"/>
      <c r="AP7" s="1056"/>
      <c r="AQ7" s="1056"/>
      <c r="AR7" s="1056"/>
      <c r="AS7" s="1056"/>
      <c r="AT7" s="1056"/>
      <c r="AU7" s="1056"/>
      <c r="AV7" s="1056"/>
      <c r="AW7" s="1056"/>
      <c r="AX7" s="1056"/>
      <c r="AY7" s="1056"/>
      <c r="AZ7" s="1056"/>
      <c r="BA7" s="1056"/>
      <c r="BB7" s="1056"/>
      <c r="BC7" s="1056"/>
      <c r="BD7" s="1056"/>
      <c r="BE7" s="1056"/>
      <c r="BF7" s="1056"/>
      <c r="BG7" s="1056"/>
      <c r="BH7" s="1056"/>
      <c r="BI7" s="1056"/>
      <c r="BJ7" s="1056"/>
      <c r="BK7" s="1056"/>
      <c r="BL7" s="1056"/>
      <c r="BM7" s="1056"/>
      <c r="BN7" s="1056"/>
      <c r="BO7" s="1056"/>
      <c r="BP7" s="1056"/>
      <c r="BQ7" s="1056"/>
      <c r="BR7" s="1056"/>
      <c r="BS7" s="1056"/>
      <c r="BT7" s="1056"/>
      <c r="BU7" s="1056"/>
      <c r="BV7" s="1056"/>
      <c r="BW7" s="1056"/>
      <c r="BX7" s="1056"/>
      <c r="BY7" s="1056"/>
      <c r="BZ7" s="1056"/>
      <c r="CA7" s="1056"/>
      <c r="CB7" s="1056"/>
      <c r="CC7" s="1056"/>
      <c r="CD7" s="1056"/>
      <c r="CE7" s="1056"/>
      <c r="CF7" s="1056"/>
      <c r="CG7" s="1056"/>
      <c r="CH7" s="1056"/>
      <c r="CI7" s="1056"/>
      <c r="CJ7" s="1056"/>
      <c r="CK7" s="1056"/>
      <c r="CL7" s="1056"/>
      <c r="CM7" s="1056"/>
      <c r="CN7" s="1056"/>
      <c r="CO7" s="1056"/>
      <c r="CP7" s="1056"/>
      <c r="CQ7" s="1056"/>
      <c r="CR7" s="1056"/>
      <c r="CS7" s="1056"/>
      <c r="CT7" s="1056"/>
      <c r="CU7" s="1056"/>
      <c r="CV7" s="1056"/>
      <c r="CW7" s="1056"/>
      <c r="CX7" s="1056"/>
      <c r="CY7" s="1056"/>
      <c r="CZ7" s="1056"/>
      <c r="DA7" s="1056"/>
      <c r="DB7" s="1056"/>
      <c r="DC7" s="1056"/>
      <c r="DD7" s="1056"/>
      <c r="DE7" s="1056"/>
      <c r="DF7" s="1056"/>
      <c r="DG7" s="1056"/>
      <c r="DH7" s="1056"/>
      <c r="DI7" s="1056"/>
      <c r="DJ7" s="1056"/>
      <c r="DK7" s="1056"/>
      <c r="DL7" s="1056"/>
      <c r="DM7" s="1056"/>
      <c r="DN7" s="1056"/>
      <c r="DO7" s="1056"/>
      <c r="DP7" s="1056"/>
      <c r="DQ7" s="1056"/>
      <c r="DR7" s="1056"/>
      <c r="DS7" s="1056"/>
      <c r="DT7" s="1056"/>
      <c r="DU7" s="1056"/>
      <c r="DV7" s="1056"/>
      <c r="DW7" s="1056"/>
      <c r="DX7" s="1056"/>
      <c r="DY7" s="1056"/>
      <c r="DZ7" s="1056"/>
      <c r="EA7" s="1056"/>
      <c r="EB7" s="1056"/>
      <c r="EC7" s="1056"/>
      <c r="ED7" s="1056"/>
      <c r="EE7" s="1056"/>
      <c r="EF7" s="1056"/>
      <c r="EG7" s="1056"/>
      <c r="EH7" s="1056"/>
      <c r="EI7" s="1056"/>
      <c r="EJ7" s="1056"/>
      <c r="EK7" s="1056"/>
      <c r="EL7" s="1056"/>
      <c r="EM7" s="1056"/>
      <c r="EN7" s="1056"/>
      <c r="EO7" s="1056"/>
      <c r="EP7" s="1056"/>
      <c r="EQ7" s="1056"/>
      <c r="ER7" s="1056"/>
      <c r="ES7" s="1056"/>
      <c r="ET7" s="1056"/>
      <c r="EU7" s="1056"/>
      <c r="EV7" s="1056"/>
      <c r="EW7" s="1056"/>
      <c r="EX7" s="1056"/>
      <c r="EY7" s="1056"/>
      <c r="EZ7" s="1056"/>
      <c r="FA7" s="1056"/>
      <c r="FB7" s="1056"/>
      <c r="FC7" s="1056"/>
      <c r="FD7" s="1056"/>
      <c r="FE7" s="1056"/>
      <c r="FF7" s="1056"/>
      <c r="FG7" s="1056"/>
      <c r="FH7" s="1056"/>
      <c r="FI7" s="1056"/>
      <c r="FJ7" s="1056"/>
      <c r="FK7" s="1056"/>
      <c r="FL7" s="1056"/>
      <c r="FM7" s="1056"/>
      <c r="FN7" s="1056"/>
      <c r="FO7" s="1056"/>
      <c r="FP7" s="1056"/>
      <c r="FQ7" s="1056"/>
      <c r="FR7" s="1056"/>
      <c r="FS7" s="1056"/>
      <c r="FT7" s="1056"/>
      <c r="FU7" s="1056"/>
      <c r="FV7" s="1056"/>
      <c r="FW7" s="1056"/>
      <c r="FX7" s="1056"/>
      <c r="FY7" s="1056"/>
      <c r="FZ7" s="1056"/>
      <c r="GA7" s="1056"/>
      <c r="GB7" s="1056"/>
      <c r="GC7" s="1056"/>
      <c r="GD7" s="1056"/>
      <c r="GE7" s="1056"/>
      <c r="GF7" s="1056"/>
      <c r="GG7" s="1056"/>
      <c r="GH7" s="1056"/>
      <c r="GI7" s="1056"/>
      <c r="GJ7" s="1056"/>
      <c r="GK7" s="1056"/>
      <c r="GL7" s="1056"/>
      <c r="GM7" s="1056"/>
      <c r="GN7" s="1056"/>
      <c r="GO7" s="1056"/>
      <c r="GP7" s="1056"/>
      <c r="GQ7" s="1056"/>
      <c r="GR7" s="1056"/>
      <c r="GS7" s="1056"/>
      <c r="GT7" s="1056"/>
      <c r="GU7" s="1056"/>
      <c r="GV7" s="1056"/>
      <c r="GW7" s="1056"/>
      <c r="GX7" s="1056"/>
      <c r="GY7" s="1056"/>
      <c r="GZ7" s="1056"/>
      <c r="HA7" s="1056"/>
      <c r="HB7" s="1056"/>
      <c r="HC7" s="1056"/>
      <c r="HD7" s="1056"/>
      <c r="HE7" s="1056"/>
      <c r="HF7" s="1056"/>
      <c r="HG7" s="1056"/>
      <c r="HH7" s="1056"/>
      <c r="HI7" s="1056"/>
      <c r="HJ7" s="1056"/>
      <c r="HK7" s="1056"/>
      <c r="HL7" s="1056"/>
      <c r="HM7" s="1056"/>
      <c r="HN7" s="1056"/>
      <c r="HO7" s="1056"/>
      <c r="HP7" s="1056"/>
    </row>
    <row r="8" spans="1:224" s="1054" customFormat="1" ht="30.75" customHeight="1">
      <c r="A8" s="2316"/>
      <c r="B8" s="1876" t="s">
        <v>669</v>
      </c>
      <c r="C8" s="1876" t="s">
        <v>725</v>
      </c>
      <c r="D8" s="1876" t="s">
        <v>737</v>
      </c>
      <c r="E8" s="2342"/>
      <c r="F8" s="2342"/>
      <c r="G8" s="1876" t="str">
        <f>B8</f>
        <v xml:space="preserve">cf=j= @)&amp;#÷&amp;$
-;fpg–c;f/_                </v>
      </c>
      <c r="H8" s="1876" t="str">
        <f t="shared" ref="H8:I8" si="0">C8</f>
        <v xml:space="preserve">cf=j= @)&amp;$÷&amp;%
-;fpg–c;f/_                </v>
      </c>
      <c r="I8" s="1876" t="str">
        <f t="shared" si="0"/>
        <v xml:space="preserve">cf=j= @)&amp;%÷&amp;^
-;fpg–c;f/_                </v>
      </c>
      <c r="J8" s="2342"/>
      <c r="K8" s="2342"/>
      <c r="L8" s="1876" t="str">
        <f>B8</f>
        <v xml:space="preserve">cf=j= @)&amp;#÷&amp;$
-;fpg–c;f/_                </v>
      </c>
      <c r="M8" s="1876" t="str">
        <f t="shared" ref="M8:N8" si="1">C8</f>
        <v xml:space="preserve">cf=j= @)&amp;$÷&amp;%
-;fpg–c;f/_                </v>
      </c>
      <c r="N8" s="1876" t="str">
        <f t="shared" si="1"/>
        <v xml:space="preserve">cf=j= @)&amp;%÷&amp;^
-;fpg–c;f/_                </v>
      </c>
      <c r="O8" s="2342"/>
      <c r="P8" s="2342"/>
      <c r="Q8" s="1876" t="str">
        <f>B8</f>
        <v xml:space="preserve">cf=j= @)&amp;#÷&amp;$
-;fpg–c;f/_                </v>
      </c>
      <c r="R8" s="1876" t="str">
        <f t="shared" ref="R8:S8" si="2">C8</f>
        <v xml:space="preserve">cf=j= @)&amp;$÷&amp;%
-;fpg–c;f/_                </v>
      </c>
      <c r="S8" s="1876" t="str">
        <f t="shared" si="2"/>
        <v xml:space="preserve">cf=j= @)&amp;%÷&amp;^
-;fpg–c;f/_                </v>
      </c>
      <c r="T8" s="2342"/>
      <c r="U8" s="2342"/>
      <c r="V8" s="1876" t="str">
        <f>B8</f>
        <v xml:space="preserve">cf=j= @)&amp;#÷&amp;$
-;fpg–c;f/_                </v>
      </c>
      <c r="W8" s="1876" t="str">
        <f t="shared" ref="W8:X8" si="3">C8</f>
        <v xml:space="preserve">cf=j= @)&amp;$÷&amp;%
-;fpg–c;f/_                </v>
      </c>
      <c r="X8" s="1876" t="str">
        <f t="shared" si="3"/>
        <v xml:space="preserve">cf=j= @)&amp;%÷&amp;^
-;fpg–c;f/_                </v>
      </c>
      <c r="Y8" s="2342"/>
      <c r="Z8" s="2345"/>
      <c r="AA8" s="1056"/>
      <c r="AB8" s="1056"/>
      <c r="AC8" s="1056"/>
      <c r="AD8" s="1056"/>
      <c r="AE8" s="1056"/>
      <c r="AF8" s="1056"/>
      <c r="AG8" s="1056"/>
      <c r="AH8" s="1056"/>
      <c r="AI8" s="1056"/>
      <c r="AJ8" s="1056"/>
      <c r="AK8" s="1056"/>
      <c r="AL8" s="1056"/>
      <c r="AM8" s="1056"/>
      <c r="AN8" s="1056"/>
      <c r="AO8" s="1056"/>
      <c r="AP8" s="1056"/>
      <c r="AQ8" s="1056"/>
      <c r="AR8" s="1056"/>
      <c r="AS8" s="1056"/>
      <c r="AT8" s="1056"/>
      <c r="AU8" s="1056"/>
      <c r="AV8" s="1056"/>
      <c r="AW8" s="1056"/>
      <c r="AX8" s="1056"/>
      <c r="AY8" s="1056"/>
      <c r="AZ8" s="1056"/>
      <c r="BA8" s="1056"/>
      <c r="BB8" s="1056"/>
      <c r="BC8" s="1056"/>
      <c r="BD8" s="1056"/>
      <c r="BE8" s="1056"/>
      <c r="BF8" s="1056"/>
      <c r="BG8" s="1056"/>
      <c r="BH8" s="1056"/>
      <c r="BI8" s="1056"/>
      <c r="BJ8" s="1056"/>
      <c r="BK8" s="1056"/>
      <c r="BL8" s="1056"/>
      <c r="BM8" s="1056"/>
      <c r="BN8" s="1056"/>
      <c r="BO8" s="1056"/>
      <c r="BP8" s="1056"/>
      <c r="BQ8" s="1056"/>
      <c r="BR8" s="1056"/>
      <c r="BS8" s="1056"/>
      <c r="BT8" s="1056"/>
      <c r="BU8" s="1056"/>
      <c r="BV8" s="1056"/>
      <c r="BW8" s="1056"/>
      <c r="BX8" s="1056"/>
      <c r="BY8" s="1056"/>
      <c r="BZ8" s="1056"/>
      <c r="CA8" s="1056"/>
      <c r="CB8" s="1056"/>
      <c r="CC8" s="1056"/>
      <c r="CD8" s="1056"/>
      <c r="CE8" s="1056"/>
      <c r="CF8" s="1056"/>
      <c r="CG8" s="1056"/>
      <c r="CH8" s="1056"/>
      <c r="CI8" s="1056"/>
      <c r="CJ8" s="1056"/>
      <c r="CK8" s="1056"/>
      <c r="CL8" s="1056"/>
      <c r="CM8" s="1056"/>
      <c r="CN8" s="1056"/>
      <c r="CO8" s="1056"/>
      <c r="CP8" s="1056"/>
      <c r="CQ8" s="1056"/>
      <c r="CR8" s="1056"/>
      <c r="CS8" s="1056"/>
      <c r="CT8" s="1056"/>
      <c r="CU8" s="1056"/>
      <c r="CV8" s="1056"/>
      <c r="CW8" s="1056"/>
      <c r="CX8" s="1056"/>
      <c r="CY8" s="1056"/>
      <c r="CZ8" s="1056"/>
      <c r="DA8" s="1056"/>
      <c r="DB8" s="1056"/>
      <c r="DC8" s="1056"/>
      <c r="DD8" s="1056"/>
      <c r="DE8" s="1056"/>
      <c r="DF8" s="1056"/>
      <c r="DG8" s="1056"/>
      <c r="DH8" s="1056"/>
      <c r="DI8" s="1056"/>
      <c r="DJ8" s="1056"/>
      <c r="DK8" s="1056"/>
      <c r="DL8" s="1056"/>
      <c r="DM8" s="1056"/>
      <c r="DN8" s="1056"/>
      <c r="DO8" s="1056"/>
      <c r="DP8" s="1056"/>
      <c r="DQ8" s="1056"/>
      <c r="DR8" s="1056"/>
      <c r="DS8" s="1056"/>
      <c r="DT8" s="1056"/>
      <c r="DU8" s="1056"/>
      <c r="DV8" s="1056"/>
      <c r="DW8" s="1056"/>
      <c r="DX8" s="1056"/>
      <c r="DY8" s="1056"/>
      <c r="DZ8" s="1056"/>
      <c r="EA8" s="1056"/>
      <c r="EB8" s="1056"/>
      <c r="EC8" s="1056"/>
      <c r="ED8" s="1056"/>
      <c r="EE8" s="1056"/>
      <c r="EF8" s="1056"/>
      <c r="EG8" s="1056"/>
      <c r="EH8" s="1056"/>
      <c r="EI8" s="1056"/>
      <c r="EJ8" s="1056"/>
      <c r="EK8" s="1056"/>
      <c r="EL8" s="1056"/>
      <c r="EM8" s="1056"/>
      <c r="EN8" s="1056"/>
      <c r="EO8" s="1056"/>
      <c r="EP8" s="1056"/>
      <c r="EQ8" s="1056"/>
      <c r="ER8" s="1056"/>
      <c r="ES8" s="1056"/>
      <c r="ET8" s="1056"/>
      <c r="EU8" s="1056"/>
      <c r="EV8" s="1056"/>
      <c r="EW8" s="1056"/>
      <c r="EX8" s="1056"/>
      <c r="EY8" s="1056"/>
      <c r="EZ8" s="1056"/>
      <c r="FA8" s="1056"/>
      <c r="FB8" s="1056"/>
      <c r="FC8" s="1056"/>
      <c r="FD8" s="1056"/>
      <c r="FE8" s="1056"/>
      <c r="FF8" s="1056"/>
      <c r="FG8" s="1056"/>
      <c r="FH8" s="1056"/>
      <c r="FI8" s="1056"/>
      <c r="FJ8" s="1056"/>
      <c r="FK8" s="1056"/>
      <c r="FL8" s="1056"/>
      <c r="FM8" s="1056"/>
      <c r="FN8" s="1056"/>
      <c r="FO8" s="1056"/>
      <c r="FP8" s="1056"/>
      <c r="FQ8" s="1056"/>
      <c r="FR8" s="1056"/>
      <c r="FS8" s="1056"/>
      <c r="FT8" s="1056"/>
      <c r="FU8" s="1056"/>
      <c r="FV8" s="1056"/>
      <c r="FW8" s="1056"/>
      <c r="FX8" s="1056"/>
      <c r="FY8" s="1056"/>
      <c r="FZ8" s="1056"/>
      <c r="GA8" s="1056"/>
      <c r="GB8" s="1056"/>
      <c r="GC8" s="1056"/>
      <c r="GD8" s="1056"/>
      <c r="GE8" s="1056"/>
      <c r="GF8" s="1056"/>
      <c r="GG8" s="1056"/>
      <c r="GH8" s="1056"/>
      <c r="GI8" s="1056"/>
      <c r="GJ8" s="1056"/>
      <c r="GK8" s="1056"/>
      <c r="GL8" s="1056"/>
      <c r="GM8" s="1056"/>
      <c r="GN8" s="1056"/>
      <c r="GO8" s="1056"/>
      <c r="GP8" s="1056"/>
      <c r="GQ8" s="1056"/>
      <c r="GR8" s="1056"/>
      <c r="GS8" s="1056"/>
      <c r="GT8" s="1056"/>
      <c r="GU8" s="1056"/>
      <c r="GV8" s="1056"/>
      <c r="GW8" s="1056"/>
      <c r="GX8" s="1056"/>
      <c r="GY8" s="1056"/>
      <c r="GZ8" s="1056"/>
      <c r="HA8" s="1056"/>
      <c r="HB8" s="1056"/>
      <c r="HC8" s="1056"/>
      <c r="HD8" s="1056"/>
      <c r="HE8" s="1056"/>
      <c r="HF8" s="1056"/>
      <c r="HG8" s="1056"/>
      <c r="HH8" s="1056"/>
      <c r="HI8" s="1056"/>
      <c r="HJ8" s="1056"/>
      <c r="HK8" s="1056"/>
      <c r="HL8" s="1056"/>
      <c r="HM8" s="1056"/>
      <c r="HN8" s="1056"/>
      <c r="HO8" s="1056"/>
      <c r="HP8" s="1056"/>
    </row>
    <row r="9" spans="1:224" s="104" customFormat="1" ht="14.25" customHeight="1">
      <c r="A9" s="128" t="s">
        <v>265</v>
      </c>
      <c r="B9" s="1476">
        <v>70344</v>
      </c>
      <c r="C9" s="1476">
        <v>69797.960000000006</v>
      </c>
      <c r="D9" s="1476">
        <v>66908</v>
      </c>
      <c r="E9" s="1511">
        <v>-0.776242465597619</v>
      </c>
      <c r="F9" s="1511">
        <v>-4.1404648502621058</v>
      </c>
      <c r="G9" s="1476">
        <v>52692</v>
      </c>
      <c r="H9" s="1476">
        <v>51956.5</v>
      </c>
      <c r="I9" s="1476">
        <v>50215</v>
      </c>
      <c r="J9" s="1511">
        <v>-1.3958475669930976</v>
      </c>
      <c r="K9" s="1511">
        <v>-3.3518424066286201</v>
      </c>
      <c r="L9" s="1476">
        <v>44440.55</v>
      </c>
      <c r="M9" s="1476">
        <v>42336</v>
      </c>
      <c r="N9" s="1476">
        <v>44024</v>
      </c>
      <c r="O9" s="1511">
        <v>-4.7356524615469482</v>
      </c>
      <c r="P9" s="1511">
        <v>3.9871504157218425</v>
      </c>
      <c r="Q9" s="1476">
        <v>61905</v>
      </c>
      <c r="R9" s="1476">
        <v>60432.5</v>
      </c>
      <c r="S9" s="1476">
        <v>55255</v>
      </c>
      <c r="T9" s="847">
        <v>-2.3786446975204001</v>
      </c>
      <c r="U9" s="847">
        <v>-8.5674099201588518</v>
      </c>
      <c r="V9" s="1476">
        <v>72143</v>
      </c>
      <c r="W9" s="1476">
        <v>70892</v>
      </c>
      <c r="X9" s="1476">
        <v>72084.5</v>
      </c>
      <c r="Y9" s="847">
        <v>-1.734055972166388</v>
      </c>
      <c r="Z9" s="850">
        <v>1.6821362071884067</v>
      </c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</row>
    <row r="10" spans="1:224" s="104" customFormat="1" ht="14.25" customHeight="1">
      <c r="A10" s="129" t="s">
        <v>3</v>
      </c>
      <c r="B10" s="1764">
        <v>24600</v>
      </c>
      <c r="C10" s="1764">
        <v>23286</v>
      </c>
      <c r="D10" s="1476">
        <v>20387</v>
      </c>
      <c r="E10" s="1506">
        <v>-5.3414634146341484</v>
      </c>
      <c r="F10" s="1506">
        <v>-12.449540496435631</v>
      </c>
      <c r="G10" s="1476">
        <v>12415</v>
      </c>
      <c r="H10" s="1476">
        <v>11752</v>
      </c>
      <c r="I10" s="1476">
        <v>11284</v>
      </c>
      <c r="J10" s="1506">
        <v>-5.3403141361256559</v>
      </c>
      <c r="K10" s="1506">
        <v>-3.9823008849557482</v>
      </c>
      <c r="L10" s="1476">
        <v>14930</v>
      </c>
      <c r="M10" s="1476">
        <v>14133</v>
      </c>
      <c r="N10" s="1476">
        <v>14576</v>
      </c>
      <c r="O10" s="1506">
        <v>-5.3382451440053558</v>
      </c>
      <c r="P10" s="1506">
        <v>3.13450788933703</v>
      </c>
      <c r="Q10" s="1476">
        <v>12195</v>
      </c>
      <c r="R10" s="1476">
        <v>11544</v>
      </c>
      <c r="S10" s="1476">
        <v>12374</v>
      </c>
      <c r="T10" s="782">
        <v>-5.3382533825338356</v>
      </c>
      <c r="U10" s="782">
        <v>7.1898821898821836</v>
      </c>
      <c r="V10" s="1476">
        <v>16900</v>
      </c>
      <c r="W10" s="1476">
        <v>15997</v>
      </c>
      <c r="X10" s="1476">
        <v>15879</v>
      </c>
      <c r="Y10" s="782">
        <v>-5.3431952662721898</v>
      </c>
      <c r="Z10" s="783">
        <v>-0.73763830718259271</v>
      </c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</row>
    <row r="11" spans="1:224" s="104" customFormat="1" ht="14.25" customHeight="1">
      <c r="A11" s="129" t="s">
        <v>4</v>
      </c>
      <c r="B11" s="1764">
        <v>20583</v>
      </c>
      <c r="C11" s="1764">
        <v>20583</v>
      </c>
      <c r="D11" s="1476">
        <v>20583</v>
      </c>
      <c r="E11" s="1506">
        <v>0</v>
      </c>
      <c r="F11" s="1506">
        <v>0</v>
      </c>
      <c r="G11" s="1476">
        <v>25973</v>
      </c>
      <c r="H11" s="1476">
        <v>25946</v>
      </c>
      <c r="I11" s="1476">
        <v>25303</v>
      </c>
      <c r="J11" s="1506">
        <v>-0.10395410618720291</v>
      </c>
      <c r="K11" s="1506">
        <v>-2.4782240036999923</v>
      </c>
      <c r="L11" s="1476">
        <v>15977</v>
      </c>
      <c r="M11" s="1476">
        <v>14700</v>
      </c>
      <c r="N11" s="1476">
        <v>16325</v>
      </c>
      <c r="O11" s="1506">
        <v>-7.9927395631219866</v>
      </c>
      <c r="P11" s="1506">
        <v>11.054421768707485</v>
      </c>
      <c r="Q11" s="1476">
        <v>19371</v>
      </c>
      <c r="R11" s="1476">
        <v>19364</v>
      </c>
      <c r="S11" s="1476">
        <v>19364</v>
      </c>
      <c r="T11" s="782">
        <v>-3.6136492695277411E-2</v>
      </c>
      <c r="U11" s="782">
        <v>0</v>
      </c>
      <c r="V11" s="1476">
        <v>30500</v>
      </c>
      <c r="W11" s="1476">
        <v>30200</v>
      </c>
      <c r="X11" s="1476">
        <v>31040</v>
      </c>
      <c r="Y11" s="782">
        <v>-0.98360655737704406</v>
      </c>
      <c r="Z11" s="783">
        <v>2.7814569536423761</v>
      </c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  <c r="HL11" s="72"/>
      <c r="HM11" s="72"/>
      <c r="HN11" s="72"/>
      <c r="HO11" s="72"/>
      <c r="HP11" s="72"/>
    </row>
    <row r="12" spans="1:224" s="104" customFormat="1" ht="14.25" customHeight="1">
      <c r="A12" s="16" t="s">
        <v>5</v>
      </c>
      <c r="B12" s="1764">
        <v>6820</v>
      </c>
      <c r="C12" s="1764">
        <v>6820</v>
      </c>
      <c r="D12" s="1476">
        <v>6820</v>
      </c>
      <c r="E12" s="1506">
        <v>0</v>
      </c>
      <c r="F12" s="1506">
        <v>0</v>
      </c>
      <c r="G12" s="1476">
        <v>1875</v>
      </c>
      <c r="H12" s="1476">
        <v>1800</v>
      </c>
      <c r="I12" s="1476">
        <v>1798</v>
      </c>
      <c r="J12" s="1506">
        <v>-4</v>
      </c>
      <c r="K12" s="1506">
        <v>-0.11111111111110006</v>
      </c>
      <c r="L12" s="1476">
        <v>425</v>
      </c>
      <c r="M12" s="1476">
        <v>350</v>
      </c>
      <c r="N12" s="1476">
        <v>405</v>
      </c>
      <c r="O12" s="1506">
        <v>-17.64705882352942</v>
      </c>
      <c r="P12" s="1506">
        <v>15.714285714285722</v>
      </c>
      <c r="Q12" s="1476">
        <v>3911</v>
      </c>
      <c r="R12" s="1476">
        <v>3910</v>
      </c>
      <c r="S12" s="1476">
        <v>3910</v>
      </c>
      <c r="T12" s="782">
        <v>-2.5568908207617369E-2</v>
      </c>
      <c r="U12" s="782">
        <v>0</v>
      </c>
      <c r="V12" s="1476">
        <v>5500</v>
      </c>
      <c r="W12" s="1476">
        <v>5300</v>
      </c>
      <c r="X12" s="1476">
        <v>5560</v>
      </c>
      <c r="Y12" s="782">
        <v>-3.6363636363636402</v>
      </c>
      <c r="Z12" s="783">
        <v>4.9056603773584868</v>
      </c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  <c r="HH12" s="72"/>
      <c r="HI12" s="72"/>
      <c r="HJ12" s="72"/>
      <c r="HK12" s="72"/>
      <c r="HL12" s="72"/>
      <c r="HM12" s="72"/>
      <c r="HN12" s="72"/>
      <c r="HO12" s="72"/>
      <c r="HP12" s="72"/>
    </row>
    <row r="13" spans="1:224" s="104" customFormat="1" ht="14.25" customHeight="1">
      <c r="A13" s="129" t="s">
        <v>6</v>
      </c>
      <c r="B13" s="1764">
        <v>14767</v>
      </c>
      <c r="C13" s="1764">
        <v>15500</v>
      </c>
      <c r="D13" s="1476">
        <v>15500</v>
      </c>
      <c r="E13" s="1506">
        <v>4.9637705695130876</v>
      </c>
      <c r="F13" s="1506">
        <v>0</v>
      </c>
      <c r="G13" s="1476">
        <v>6340</v>
      </c>
      <c r="H13" s="1476">
        <v>5980</v>
      </c>
      <c r="I13" s="1476">
        <v>5801</v>
      </c>
      <c r="J13" s="1506">
        <v>-5.6782334384858046</v>
      </c>
      <c r="K13" s="1506">
        <v>-2.9933110367892937</v>
      </c>
      <c r="L13" s="1476">
        <v>7915</v>
      </c>
      <c r="M13" s="1476">
        <v>7850</v>
      </c>
      <c r="N13" s="1476">
        <v>7510</v>
      </c>
      <c r="O13" s="1506">
        <v>-0.82122552116234715</v>
      </c>
      <c r="P13" s="1506">
        <v>-4.3312101910828034</v>
      </c>
      <c r="Q13" s="1476">
        <v>16606</v>
      </c>
      <c r="R13" s="1476">
        <v>16606</v>
      </c>
      <c r="S13" s="1476">
        <v>11605</v>
      </c>
      <c r="T13" s="782">
        <v>0</v>
      </c>
      <c r="U13" s="782">
        <v>-30.115620859930146</v>
      </c>
      <c r="V13" s="1476">
        <v>16200</v>
      </c>
      <c r="W13" s="1476">
        <v>16100</v>
      </c>
      <c r="X13" s="1476">
        <v>16405</v>
      </c>
      <c r="Y13" s="782">
        <v>-0.61728395061729202</v>
      </c>
      <c r="Z13" s="783">
        <v>1.8944099378882129</v>
      </c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  <c r="HH13" s="72"/>
      <c r="HI13" s="72"/>
      <c r="HJ13" s="72"/>
      <c r="HK13" s="72"/>
      <c r="HL13" s="72"/>
      <c r="HM13" s="72"/>
      <c r="HN13" s="72"/>
      <c r="HO13" s="72"/>
      <c r="HP13" s="72"/>
    </row>
    <row r="14" spans="1:224" s="104" customFormat="1" ht="14.25" customHeight="1">
      <c r="A14" s="129" t="s">
        <v>7</v>
      </c>
      <c r="B14" s="1764">
        <v>131</v>
      </c>
      <c r="C14" s="1764">
        <v>131</v>
      </c>
      <c r="D14" s="1476">
        <v>131</v>
      </c>
      <c r="E14" s="1506">
        <v>0</v>
      </c>
      <c r="F14" s="1506">
        <v>0</v>
      </c>
      <c r="G14" s="1476">
        <v>4</v>
      </c>
      <c r="H14" s="1476">
        <v>3.5</v>
      </c>
      <c r="I14" s="1476">
        <v>3</v>
      </c>
      <c r="J14" s="1506">
        <v>-12.5</v>
      </c>
      <c r="K14" s="1506">
        <v>-14.285714285714292</v>
      </c>
      <c r="L14" s="1476">
        <v>27.5</v>
      </c>
      <c r="M14" s="1476">
        <v>25</v>
      </c>
      <c r="N14" s="1476">
        <v>18</v>
      </c>
      <c r="O14" s="1506">
        <v>-9.0909090909090935</v>
      </c>
      <c r="P14" s="1506">
        <v>-28</v>
      </c>
      <c r="Q14" s="1476">
        <v>108</v>
      </c>
      <c r="R14" s="1476">
        <v>108</v>
      </c>
      <c r="S14" s="1476">
        <v>108</v>
      </c>
      <c r="T14" s="782">
        <v>0</v>
      </c>
      <c r="U14" s="782">
        <v>0</v>
      </c>
      <c r="V14" s="1476">
        <v>6</v>
      </c>
      <c r="W14" s="1476">
        <v>6</v>
      </c>
      <c r="X14" s="1476">
        <v>6</v>
      </c>
      <c r="Y14" s="782">
        <v>0</v>
      </c>
      <c r="Z14" s="783">
        <v>0</v>
      </c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  <c r="HH14" s="72"/>
      <c r="HI14" s="72"/>
      <c r="HJ14" s="72"/>
      <c r="HK14" s="72"/>
      <c r="HL14" s="72"/>
      <c r="HM14" s="72"/>
      <c r="HN14" s="72"/>
      <c r="HO14" s="72"/>
      <c r="HP14" s="72"/>
    </row>
    <row r="15" spans="1:224" s="104" customFormat="1" ht="14.25" customHeight="1">
      <c r="A15" s="129" t="s">
        <v>8</v>
      </c>
      <c r="B15" s="1764">
        <v>14</v>
      </c>
      <c r="C15" s="1764">
        <v>15.96</v>
      </c>
      <c r="D15" s="1476">
        <v>16</v>
      </c>
      <c r="E15" s="1506">
        <v>14.000000000000014</v>
      </c>
      <c r="F15" s="1506">
        <v>0.25062656641603098</v>
      </c>
      <c r="G15" s="1476">
        <v>175</v>
      </c>
      <c r="H15" s="1476">
        <v>170</v>
      </c>
      <c r="I15" s="1476">
        <v>170</v>
      </c>
      <c r="J15" s="1506">
        <v>-2.8571428571428612</v>
      </c>
      <c r="K15" s="1506">
        <v>0</v>
      </c>
      <c r="L15" s="1476">
        <v>14.8</v>
      </c>
      <c r="M15" s="1476">
        <v>20</v>
      </c>
      <c r="N15" s="1476">
        <v>16</v>
      </c>
      <c r="O15" s="1506">
        <v>35.13513513513513</v>
      </c>
      <c r="P15" s="1506">
        <v>-20</v>
      </c>
      <c r="Q15" s="1476">
        <v>392</v>
      </c>
      <c r="R15" s="1476">
        <v>394</v>
      </c>
      <c r="S15" s="1476">
        <v>394</v>
      </c>
      <c r="T15" s="782">
        <v>0.51020408163265074</v>
      </c>
      <c r="U15" s="782">
        <v>0</v>
      </c>
      <c r="V15" s="1476">
        <v>220</v>
      </c>
      <c r="W15" s="1476">
        <v>230</v>
      </c>
      <c r="X15" s="1476">
        <v>230</v>
      </c>
      <c r="Y15" s="782">
        <v>4.5454545454545467</v>
      </c>
      <c r="Z15" s="783">
        <v>0</v>
      </c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  <c r="HH15" s="72"/>
      <c r="HI15" s="72"/>
      <c r="HJ15" s="72"/>
      <c r="HK15" s="72"/>
      <c r="HL15" s="72"/>
      <c r="HM15" s="72"/>
      <c r="HN15" s="72"/>
      <c r="HO15" s="72"/>
      <c r="HP15" s="72"/>
    </row>
    <row r="16" spans="1:224" s="104" customFormat="1" ht="14.25" customHeight="1">
      <c r="A16" s="129" t="s">
        <v>9</v>
      </c>
      <c r="B16" s="1764">
        <v>1705</v>
      </c>
      <c r="C16" s="1764">
        <v>1705</v>
      </c>
      <c r="D16" s="1476">
        <v>1710</v>
      </c>
      <c r="E16" s="1506">
        <v>0</v>
      </c>
      <c r="F16" s="1506">
        <v>0.29325513196481268</v>
      </c>
      <c r="G16" s="1476">
        <v>790</v>
      </c>
      <c r="H16" s="1476">
        <v>880</v>
      </c>
      <c r="I16" s="1476">
        <v>900</v>
      </c>
      <c r="J16" s="1506">
        <v>11.392405063291136</v>
      </c>
      <c r="K16" s="1506">
        <v>2.2727272727272663</v>
      </c>
      <c r="L16" s="1476">
        <v>1888</v>
      </c>
      <c r="M16" s="1476">
        <v>1888</v>
      </c>
      <c r="N16" s="1476">
        <v>1916</v>
      </c>
      <c r="O16" s="1506">
        <v>0</v>
      </c>
      <c r="P16" s="1506">
        <v>1.4830508474576334</v>
      </c>
      <c r="Q16" s="1476">
        <v>2520</v>
      </c>
      <c r="R16" s="1476">
        <v>2519</v>
      </c>
      <c r="S16" s="1476">
        <v>2519</v>
      </c>
      <c r="T16" s="782">
        <v>-3.9682539682544871E-2</v>
      </c>
      <c r="U16" s="782">
        <v>0</v>
      </c>
      <c r="V16" s="1476">
        <v>885</v>
      </c>
      <c r="W16" s="1476">
        <v>1055</v>
      </c>
      <c r="X16" s="1476">
        <v>910</v>
      </c>
      <c r="Y16" s="782">
        <v>19.209039548022602</v>
      </c>
      <c r="Z16" s="783">
        <v>-13.744075829383888</v>
      </c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  <c r="HH16" s="72"/>
      <c r="HI16" s="72"/>
      <c r="HJ16" s="72"/>
      <c r="HK16" s="72"/>
      <c r="HL16" s="72"/>
      <c r="HM16" s="72"/>
      <c r="HN16" s="72"/>
      <c r="HO16" s="72"/>
      <c r="HP16" s="72"/>
    </row>
    <row r="17" spans="1:224" s="104" customFormat="1" ht="14.25" customHeight="1">
      <c r="A17" s="129" t="s">
        <v>10</v>
      </c>
      <c r="B17" s="1764">
        <v>42</v>
      </c>
      <c r="C17" s="1764">
        <v>42</v>
      </c>
      <c r="D17" s="1476">
        <v>42</v>
      </c>
      <c r="E17" s="1506">
        <v>0</v>
      </c>
      <c r="F17" s="1506">
        <v>0</v>
      </c>
      <c r="G17" s="1476">
        <v>42</v>
      </c>
      <c r="H17" s="1476">
        <v>42</v>
      </c>
      <c r="I17" s="1476">
        <v>42</v>
      </c>
      <c r="J17" s="1506">
        <v>0</v>
      </c>
      <c r="K17" s="1506">
        <v>0</v>
      </c>
      <c r="L17" s="1476">
        <v>18</v>
      </c>
      <c r="M17" s="1476">
        <v>20</v>
      </c>
      <c r="N17" s="1476">
        <v>12</v>
      </c>
      <c r="O17" s="1506">
        <v>11.111111111111114</v>
      </c>
      <c r="P17" s="1506">
        <v>-40</v>
      </c>
      <c r="Q17" s="1476">
        <v>60</v>
      </c>
      <c r="R17" s="1476">
        <v>60</v>
      </c>
      <c r="S17" s="1476">
        <v>60</v>
      </c>
      <c r="T17" s="782">
        <v>0</v>
      </c>
      <c r="U17" s="782">
        <v>0</v>
      </c>
      <c r="V17" s="1476">
        <v>26</v>
      </c>
      <c r="W17" s="1476">
        <v>28</v>
      </c>
      <c r="X17" s="1476">
        <v>26</v>
      </c>
      <c r="Y17" s="782">
        <v>7.6923076923076934</v>
      </c>
      <c r="Z17" s="783">
        <v>-7.1428571428571388</v>
      </c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  <c r="HH17" s="72"/>
      <c r="HI17" s="72"/>
      <c r="HJ17" s="72"/>
      <c r="HK17" s="72"/>
      <c r="HL17" s="72"/>
      <c r="HM17" s="72"/>
      <c r="HN17" s="72"/>
      <c r="HO17" s="72"/>
      <c r="HP17" s="72"/>
    </row>
    <row r="18" spans="1:224" s="104" customFormat="1" ht="14.25" customHeight="1">
      <c r="A18" s="129" t="s">
        <v>11</v>
      </c>
      <c r="B18" s="1764"/>
      <c r="C18" s="1764"/>
      <c r="D18" s="1476"/>
      <c r="E18" s="1506"/>
      <c r="F18" s="1506"/>
      <c r="G18" s="1476"/>
      <c r="H18" s="1476"/>
      <c r="I18" s="1476"/>
      <c r="J18" s="1506"/>
      <c r="K18" s="1506"/>
      <c r="L18" s="1680"/>
      <c r="M18" s="1680"/>
      <c r="N18" s="1476"/>
      <c r="O18" s="1506"/>
      <c r="P18" s="1506"/>
      <c r="Q18" s="1476"/>
      <c r="R18" s="1476"/>
      <c r="S18" s="1476"/>
      <c r="T18" s="782"/>
      <c r="U18" s="782"/>
      <c r="V18" s="1476"/>
      <c r="W18" s="1476"/>
      <c r="X18" s="1476">
        <v>0</v>
      </c>
      <c r="Y18" s="782"/>
      <c r="Z18" s="783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  <c r="HH18" s="72"/>
      <c r="HI18" s="72"/>
      <c r="HJ18" s="72"/>
      <c r="HK18" s="72"/>
      <c r="HL18" s="72"/>
      <c r="HM18" s="72"/>
      <c r="HN18" s="72"/>
      <c r="HO18" s="72"/>
      <c r="HP18" s="72"/>
    </row>
    <row r="19" spans="1:224" s="104" customFormat="1" ht="14.25" customHeight="1">
      <c r="A19" s="129" t="s">
        <v>12</v>
      </c>
      <c r="B19" s="1764"/>
      <c r="C19" s="1764"/>
      <c r="D19" s="1476"/>
      <c r="E19" s="1506"/>
      <c r="F19" s="1506"/>
      <c r="G19" s="1476"/>
      <c r="H19" s="1476"/>
      <c r="I19" s="1476"/>
      <c r="J19" s="1506"/>
      <c r="K19" s="1506"/>
      <c r="L19" s="1680"/>
      <c r="M19" s="1680"/>
      <c r="N19" s="1476"/>
      <c r="O19" s="1506"/>
      <c r="P19" s="1506"/>
      <c r="Q19" s="1476"/>
      <c r="R19" s="1476"/>
      <c r="S19" s="1476"/>
      <c r="T19" s="782"/>
      <c r="U19" s="782"/>
      <c r="V19" s="1476"/>
      <c r="W19" s="1476"/>
      <c r="X19" s="1476">
        <v>0</v>
      </c>
      <c r="Y19" s="782"/>
      <c r="Z19" s="783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2"/>
      <c r="HI19" s="72"/>
      <c r="HJ19" s="72"/>
      <c r="HK19" s="72"/>
      <c r="HL19" s="72"/>
      <c r="HM19" s="72"/>
      <c r="HN19" s="72"/>
      <c r="HO19" s="72"/>
      <c r="HP19" s="72"/>
    </row>
    <row r="20" spans="1:224" s="104" customFormat="1" ht="14.25" customHeight="1">
      <c r="A20" s="129" t="s">
        <v>13</v>
      </c>
      <c r="B20" s="1764">
        <v>242</v>
      </c>
      <c r="C20" s="1764">
        <v>242</v>
      </c>
      <c r="D20" s="1476">
        <v>240</v>
      </c>
      <c r="E20" s="1506">
        <v>0</v>
      </c>
      <c r="F20" s="1506">
        <v>-0.8264462809917319</v>
      </c>
      <c r="G20" s="1476">
        <v>314</v>
      </c>
      <c r="H20" s="1476">
        <v>300</v>
      </c>
      <c r="I20" s="1476">
        <v>300</v>
      </c>
      <c r="J20" s="1506">
        <v>-4.4585987261146443</v>
      </c>
      <c r="K20" s="1506">
        <v>0</v>
      </c>
      <c r="L20" s="1476">
        <v>455</v>
      </c>
      <c r="M20" s="1476">
        <v>450</v>
      </c>
      <c r="N20" s="1476">
        <v>460</v>
      </c>
      <c r="O20" s="1506">
        <v>-1.098901098901095</v>
      </c>
      <c r="P20" s="1506">
        <v>2.2222222222222143</v>
      </c>
      <c r="Q20" s="1476">
        <v>795</v>
      </c>
      <c r="R20" s="1476">
        <v>795</v>
      </c>
      <c r="S20" s="1476">
        <v>795</v>
      </c>
      <c r="T20" s="782">
        <v>0</v>
      </c>
      <c r="U20" s="782">
        <v>0</v>
      </c>
      <c r="V20" s="1476">
        <v>180</v>
      </c>
      <c r="W20" s="1476">
        <v>220</v>
      </c>
      <c r="X20" s="1476">
        <v>200</v>
      </c>
      <c r="Y20" s="782">
        <v>22.222222222222229</v>
      </c>
      <c r="Z20" s="783">
        <v>-9.0909090909090935</v>
      </c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  <c r="HG20" s="72"/>
      <c r="HH20" s="72"/>
      <c r="HI20" s="72"/>
      <c r="HJ20" s="72"/>
      <c r="HK20" s="72"/>
      <c r="HL20" s="72"/>
      <c r="HM20" s="72"/>
      <c r="HN20" s="72"/>
      <c r="HO20" s="72"/>
      <c r="HP20" s="72"/>
    </row>
    <row r="21" spans="1:224" s="104" customFormat="1" ht="14.25" customHeight="1">
      <c r="A21" s="129" t="s">
        <v>14</v>
      </c>
      <c r="B21" s="1764">
        <v>857</v>
      </c>
      <c r="C21" s="1764">
        <v>894</v>
      </c>
      <c r="D21" s="1476">
        <v>900</v>
      </c>
      <c r="E21" s="1506">
        <v>4.3173862310384976</v>
      </c>
      <c r="F21" s="1506">
        <v>0.67114093959732202</v>
      </c>
      <c r="G21" s="1476">
        <v>4097</v>
      </c>
      <c r="H21" s="1476">
        <v>4429</v>
      </c>
      <c r="I21" s="1476">
        <v>3986</v>
      </c>
      <c r="J21" s="1506">
        <v>8.1034903587991209</v>
      </c>
      <c r="K21" s="1506">
        <v>-10.002257846014899</v>
      </c>
      <c r="L21" s="1476">
        <v>1613.5</v>
      </c>
      <c r="M21" s="1476">
        <v>1650</v>
      </c>
      <c r="N21" s="1476">
        <v>1595</v>
      </c>
      <c r="O21" s="1506">
        <v>2.2621629996901049</v>
      </c>
      <c r="P21" s="1506">
        <v>-3.3333333333333286</v>
      </c>
      <c r="Q21" s="1476">
        <v>5324</v>
      </c>
      <c r="R21" s="1476">
        <v>4509.5</v>
      </c>
      <c r="S21" s="1476">
        <v>3504</v>
      </c>
      <c r="T21" s="782">
        <v>-15.298647633358371</v>
      </c>
      <c r="U21" s="782">
        <v>-22.297372214214434</v>
      </c>
      <c r="V21" s="1476">
        <v>1397</v>
      </c>
      <c r="W21" s="1476">
        <v>1427</v>
      </c>
      <c r="X21" s="1476">
        <v>1499</v>
      </c>
      <c r="Y21" s="782">
        <v>2.1474588403722237</v>
      </c>
      <c r="Z21" s="783">
        <v>5.0455501051156233</v>
      </c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  <c r="HF21" s="72"/>
      <c r="HG21" s="72"/>
      <c r="HH21" s="72"/>
      <c r="HI21" s="72"/>
      <c r="HJ21" s="72"/>
      <c r="HK21" s="72"/>
      <c r="HL21" s="72"/>
      <c r="HM21" s="72"/>
      <c r="HN21" s="72"/>
      <c r="HO21" s="72"/>
      <c r="HP21" s="72"/>
    </row>
    <row r="22" spans="1:224" s="104" customFormat="1" ht="14.25" customHeight="1">
      <c r="A22" s="129" t="s">
        <v>15</v>
      </c>
      <c r="B22" s="1764">
        <v>583</v>
      </c>
      <c r="C22" s="1764">
        <v>579</v>
      </c>
      <c r="D22" s="1476">
        <v>579</v>
      </c>
      <c r="E22" s="1506">
        <v>-0.6861063464837116</v>
      </c>
      <c r="F22" s="1506">
        <v>0</v>
      </c>
      <c r="G22" s="1476">
        <v>667</v>
      </c>
      <c r="H22" s="1476">
        <v>654</v>
      </c>
      <c r="I22" s="1476">
        <v>628</v>
      </c>
      <c r="J22" s="1506">
        <v>-1.9490254872563781</v>
      </c>
      <c r="K22" s="1506">
        <v>-3.9755351681957194</v>
      </c>
      <c r="L22" s="1476">
        <v>1176.75</v>
      </c>
      <c r="M22" s="1476">
        <v>1250</v>
      </c>
      <c r="N22" s="1476">
        <v>1191</v>
      </c>
      <c r="O22" s="1506">
        <v>6.2247716167410232</v>
      </c>
      <c r="P22" s="1506">
        <v>-4.7199999999999989</v>
      </c>
      <c r="Q22" s="1476">
        <v>623</v>
      </c>
      <c r="R22" s="1476">
        <v>623</v>
      </c>
      <c r="S22" s="1476">
        <v>622</v>
      </c>
      <c r="T22" s="782">
        <v>0</v>
      </c>
      <c r="U22" s="782">
        <v>-0.1605136436597121</v>
      </c>
      <c r="V22" s="1476">
        <v>329</v>
      </c>
      <c r="W22" s="1476">
        <v>329</v>
      </c>
      <c r="X22" s="1476">
        <v>329.5</v>
      </c>
      <c r="Y22" s="782">
        <v>0</v>
      </c>
      <c r="Z22" s="783">
        <v>0.15197568389058347</v>
      </c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  <c r="HH22" s="72"/>
      <c r="HI22" s="72"/>
      <c r="HJ22" s="72"/>
      <c r="HK22" s="72"/>
      <c r="HL22" s="72"/>
      <c r="HM22" s="72"/>
      <c r="HN22" s="72"/>
      <c r="HO22" s="72"/>
      <c r="HP22" s="72"/>
    </row>
    <row r="23" spans="1:224" s="104" customFormat="1" ht="14.25" customHeight="1">
      <c r="A23" s="128" t="s">
        <v>719</v>
      </c>
      <c r="B23" s="744">
        <v>2607</v>
      </c>
      <c r="C23" s="744">
        <v>2900</v>
      </c>
      <c r="D23" s="744">
        <v>2920</v>
      </c>
      <c r="E23" s="1511">
        <v>11.238971998465658</v>
      </c>
      <c r="F23" s="1511">
        <v>0.68965517241379359</v>
      </c>
      <c r="G23" s="744">
        <v>3175</v>
      </c>
      <c r="H23" s="744">
        <v>3208</v>
      </c>
      <c r="I23" s="744">
        <v>3750</v>
      </c>
      <c r="J23" s="1511">
        <v>1.0393700787401485</v>
      </c>
      <c r="K23" s="1511">
        <v>16.895261845386543</v>
      </c>
      <c r="L23" s="744">
        <v>3469.5</v>
      </c>
      <c r="M23" s="744">
        <v>3560</v>
      </c>
      <c r="N23" s="744">
        <v>3476</v>
      </c>
      <c r="O23" s="1511">
        <v>2.608445020896383</v>
      </c>
      <c r="P23" s="1511">
        <v>-2.3595505617977466</v>
      </c>
      <c r="Q23" s="744">
        <v>1543</v>
      </c>
      <c r="R23" s="744">
        <v>1622</v>
      </c>
      <c r="S23" s="744">
        <v>1675</v>
      </c>
      <c r="T23" s="847">
        <v>5.1198963058975977</v>
      </c>
      <c r="U23" s="847">
        <v>3.2675709001233031</v>
      </c>
      <c r="V23" s="744">
        <v>2510</v>
      </c>
      <c r="W23" s="744">
        <v>2660</v>
      </c>
      <c r="X23" s="744">
        <v>2694</v>
      </c>
      <c r="Y23" s="847">
        <v>5.9760956175298787</v>
      </c>
      <c r="Z23" s="850">
        <v>1.2781954887218063</v>
      </c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  <c r="HG23" s="72"/>
      <c r="HH23" s="72"/>
      <c r="HI23" s="72"/>
      <c r="HJ23" s="72"/>
      <c r="HK23" s="72"/>
      <c r="HL23" s="72"/>
      <c r="HM23" s="72"/>
      <c r="HN23" s="72"/>
      <c r="HO23" s="72"/>
      <c r="HP23" s="72"/>
    </row>
    <row r="24" spans="1:224" s="104" customFormat="1" ht="14.25" customHeight="1">
      <c r="A24" s="129" t="s">
        <v>335</v>
      </c>
      <c r="B24" s="1476">
        <v>2607</v>
      </c>
      <c r="C24" s="1476">
        <v>2900</v>
      </c>
      <c r="D24" s="1476">
        <v>2920</v>
      </c>
      <c r="E24" s="1506">
        <v>11.238971998465658</v>
      </c>
      <c r="F24" s="1506">
        <v>0.68965517241379359</v>
      </c>
      <c r="G24" s="1476">
        <v>3175</v>
      </c>
      <c r="H24" s="1476">
        <v>3208</v>
      </c>
      <c r="I24" s="1476">
        <v>3750</v>
      </c>
      <c r="J24" s="1506">
        <v>1.0393700787401485</v>
      </c>
      <c r="K24" s="1506">
        <v>16.895261845386543</v>
      </c>
      <c r="L24" s="1476">
        <v>3469.5</v>
      </c>
      <c r="M24" s="1476">
        <v>3560</v>
      </c>
      <c r="N24" s="1476">
        <v>3476</v>
      </c>
      <c r="O24" s="1506">
        <v>2.608445020896383</v>
      </c>
      <c r="P24" s="1506">
        <v>-2.3595505617977466</v>
      </c>
      <c r="Q24" s="1476">
        <v>1543</v>
      </c>
      <c r="R24" s="1476">
        <v>1622</v>
      </c>
      <c r="S24" s="1476">
        <v>1675</v>
      </c>
      <c r="T24" s="782">
        <v>5.1198963058975977</v>
      </c>
      <c r="U24" s="782">
        <v>3.2675709001233031</v>
      </c>
      <c r="V24" s="1476">
        <v>2510</v>
      </c>
      <c r="W24" s="1476">
        <v>2660</v>
      </c>
      <c r="X24" s="1476">
        <v>2694</v>
      </c>
      <c r="Y24" s="782">
        <v>5.9760956175298787</v>
      </c>
      <c r="Z24" s="783">
        <v>1.2781954887218063</v>
      </c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  <c r="HH24" s="72"/>
      <c r="HI24" s="72"/>
      <c r="HJ24" s="72"/>
      <c r="HK24" s="72"/>
      <c r="HL24" s="72"/>
      <c r="HM24" s="72"/>
      <c r="HN24" s="72"/>
      <c r="HO24" s="72"/>
      <c r="HP24" s="72"/>
    </row>
    <row r="25" spans="1:224" s="104" customFormat="1" ht="14.25" customHeight="1">
      <c r="A25" s="128" t="s">
        <v>17</v>
      </c>
      <c r="B25" s="744">
        <v>2612.1</v>
      </c>
      <c r="C25" s="744">
        <v>2976</v>
      </c>
      <c r="D25" s="744">
        <v>3021</v>
      </c>
      <c r="E25" s="1511">
        <v>13.931319627885614</v>
      </c>
      <c r="F25" s="1511">
        <v>1.5120967741935516</v>
      </c>
      <c r="G25" s="744">
        <v>3546</v>
      </c>
      <c r="H25" s="744">
        <v>3656</v>
      </c>
      <c r="I25" s="744">
        <v>3739</v>
      </c>
      <c r="J25" s="1511">
        <v>3.1020868584320311</v>
      </c>
      <c r="K25" s="1511">
        <v>2.270240700218821</v>
      </c>
      <c r="L25" s="744">
        <v>3320.5</v>
      </c>
      <c r="M25" s="744">
        <v>3288</v>
      </c>
      <c r="N25" s="744">
        <v>3363</v>
      </c>
      <c r="O25" s="1511">
        <v>-0.97876825779250964</v>
      </c>
      <c r="P25" s="1511">
        <v>2.2810218978102057</v>
      </c>
      <c r="Q25" s="744">
        <v>1967</v>
      </c>
      <c r="R25" s="744">
        <v>2471</v>
      </c>
      <c r="S25" s="744">
        <v>2346</v>
      </c>
      <c r="T25" s="847">
        <v>25.62277580071175</v>
      </c>
      <c r="U25" s="847">
        <v>-5.0586806960744752</v>
      </c>
      <c r="V25" s="744">
        <v>4174</v>
      </c>
      <c r="W25" s="744">
        <v>4351</v>
      </c>
      <c r="X25" s="744">
        <v>4256</v>
      </c>
      <c r="Y25" s="847">
        <v>4.2405366554863377</v>
      </c>
      <c r="Z25" s="850">
        <v>-2.1834061135371172</v>
      </c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  <c r="HG25" s="72"/>
      <c r="HH25" s="72"/>
      <c r="HI25" s="72"/>
      <c r="HJ25" s="72"/>
      <c r="HK25" s="72"/>
      <c r="HL25" s="72"/>
      <c r="HM25" s="72"/>
      <c r="HN25" s="72"/>
      <c r="HO25" s="72"/>
      <c r="HP25" s="72"/>
    </row>
    <row r="26" spans="1:224" s="104" customFormat="1" ht="14.25" customHeight="1">
      <c r="A26" s="129" t="s">
        <v>18</v>
      </c>
      <c r="B26" s="1476">
        <v>780</v>
      </c>
      <c r="C26" s="1476">
        <v>810</v>
      </c>
      <c r="D26" s="1476">
        <v>820</v>
      </c>
      <c r="E26" s="1506">
        <v>3.8461538461538538</v>
      </c>
      <c r="F26" s="1506">
        <v>1.2345679012345698</v>
      </c>
      <c r="G26" s="1476">
        <v>1394</v>
      </c>
      <c r="H26" s="1476">
        <v>1477</v>
      </c>
      <c r="I26" s="1476">
        <v>1551</v>
      </c>
      <c r="J26" s="1506">
        <v>5.9540889526542315</v>
      </c>
      <c r="K26" s="1506">
        <v>5.0101557210561793</v>
      </c>
      <c r="L26" s="1476">
        <v>494.5</v>
      </c>
      <c r="M26" s="1476">
        <v>350</v>
      </c>
      <c r="N26" s="1476">
        <v>495</v>
      </c>
      <c r="O26" s="1506">
        <v>-29.221435793731047</v>
      </c>
      <c r="P26" s="1506">
        <v>41.428571428571445</v>
      </c>
      <c r="Q26" s="1476">
        <v>902</v>
      </c>
      <c r="R26" s="1476">
        <v>885</v>
      </c>
      <c r="S26" s="1476">
        <v>760</v>
      </c>
      <c r="T26" s="782">
        <v>-1.8847006651884612</v>
      </c>
      <c r="U26" s="782">
        <v>-14.124293785310741</v>
      </c>
      <c r="V26" s="1476">
        <v>2013</v>
      </c>
      <c r="W26" s="1476">
        <v>2063</v>
      </c>
      <c r="X26" s="1476">
        <v>2068</v>
      </c>
      <c r="Y26" s="782">
        <v>2.4838549428713321</v>
      </c>
      <c r="Z26" s="783">
        <v>0.24236548715464323</v>
      </c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  <c r="HG26" s="72"/>
      <c r="HH26" s="72"/>
      <c r="HI26" s="72"/>
      <c r="HJ26" s="72"/>
      <c r="HK26" s="72"/>
      <c r="HL26" s="72"/>
      <c r="HM26" s="72"/>
      <c r="HN26" s="72"/>
      <c r="HO26" s="72"/>
      <c r="HP26" s="72"/>
    </row>
    <row r="27" spans="1:224" s="104" customFormat="1" ht="14.25" customHeight="1">
      <c r="A27" s="129" t="s">
        <v>19</v>
      </c>
      <c r="B27" s="1476">
        <v>65</v>
      </c>
      <c r="C27" s="1476">
        <v>65</v>
      </c>
      <c r="D27" s="1476">
        <v>66</v>
      </c>
      <c r="E27" s="1506">
        <v>0</v>
      </c>
      <c r="F27" s="1506">
        <v>1.538461538461533</v>
      </c>
      <c r="G27" s="1476">
        <v>279</v>
      </c>
      <c r="H27" s="1476">
        <v>282</v>
      </c>
      <c r="I27" s="1476">
        <v>281</v>
      </c>
      <c r="J27" s="1506">
        <v>1.0752688172043037</v>
      </c>
      <c r="K27" s="1506">
        <v>-0.35460992907800915</v>
      </c>
      <c r="L27" s="1476">
        <v>93</v>
      </c>
      <c r="M27" s="1476">
        <v>93</v>
      </c>
      <c r="N27" s="1476">
        <v>98</v>
      </c>
      <c r="O27" s="1506">
        <v>0</v>
      </c>
      <c r="P27" s="1506">
        <v>5.3763440860215042</v>
      </c>
      <c r="Q27" s="1476">
        <v>148</v>
      </c>
      <c r="R27" s="1476">
        <v>147</v>
      </c>
      <c r="S27" s="1476">
        <v>147</v>
      </c>
      <c r="T27" s="782">
        <v>-0.67567567567567721</v>
      </c>
      <c r="U27" s="782">
        <v>0</v>
      </c>
      <c r="V27" s="1476">
        <v>165</v>
      </c>
      <c r="W27" s="1476">
        <v>170</v>
      </c>
      <c r="X27" s="1476">
        <v>155</v>
      </c>
      <c r="Y27" s="782">
        <v>3.0303030303030312</v>
      </c>
      <c r="Z27" s="783">
        <v>-8.8235294117647101</v>
      </c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  <c r="GV27" s="72"/>
      <c r="GW27" s="72"/>
      <c r="GX27" s="72"/>
      <c r="GY27" s="72"/>
      <c r="GZ27" s="72"/>
      <c r="HA27" s="72"/>
      <c r="HB27" s="72"/>
      <c r="HC27" s="72"/>
      <c r="HD27" s="72"/>
      <c r="HE27" s="72"/>
      <c r="HF27" s="72"/>
      <c r="HG27" s="72"/>
      <c r="HH27" s="72"/>
      <c r="HI27" s="72"/>
      <c r="HJ27" s="72"/>
      <c r="HK27" s="72"/>
      <c r="HL27" s="72"/>
      <c r="HM27" s="72"/>
      <c r="HN27" s="72"/>
      <c r="HO27" s="72"/>
      <c r="HP27" s="72"/>
    </row>
    <row r="28" spans="1:224" s="104" customFormat="1" ht="14.25" customHeight="1">
      <c r="A28" s="129" t="s">
        <v>20</v>
      </c>
      <c r="B28" s="1476">
        <v>127</v>
      </c>
      <c r="C28" s="1476">
        <v>190</v>
      </c>
      <c r="D28" s="1476">
        <v>200</v>
      </c>
      <c r="E28" s="1506">
        <v>49.606299212598429</v>
      </c>
      <c r="F28" s="1506">
        <v>5.2631578947368354</v>
      </c>
      <c r="G28" s="1476">
        <v>401</v>
      </c>
      <c r="H28" s="1476">
        <v>408</v>
      </c>
      <c r="I28" s="1476">
        <v>428</v>
      </c>
      <c r="J28" s="1506">
        <v>1.7456359102244363</v>
      </c>
      <c r="K28" s="1506">
        <v>4.9019607843137294</v>
      </c>
      <c r="L28" s="1476">
        <v>73</v>
      </c>
      <c r="M28" s="1476">
        <v>105</v>
      </c>
      <c r="N28" s="1476">
        <v>78</v>
      </c>
      <c r="O28" s="1506">
        <v>43.835616438356169</v>
      </c>
      <c r="P28" s="1506">
        <v>-25.714285714285708</v>
      </c>
      <c r="Q28" s="1476">
        <v>200</v>
      </c>
      <c r="R28" s="1476">
        <v>725</v>
      </c>
      <c r="S28" s="1476">
        <v>725</v>
      </c>
      <c r="T28" s="782">
        <v>262.5</v>
      </c>
      <c r="U28" s="782">
        <v>0</v>
      </c>
      <c r="V28" s="1476">
        <v>80</v>
      </c>
      <c r="W28" s="1476">
        <v>82</v>
      </c>
      <c r="X28" s="1476">
        <v>85</v>
      </c>
      <c r="Y28" s="782">
        <v>2.4999999999999858</v>
      </c>
      <c r="Z28" s="783">
        <v>3.6585365853658516</v>
      </c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  <c r="HF28" s="72"/>
      <c r="HG28" s="72"/>
      <c r="HH28" s="72"/>
      <c r="HI28" s="72"/>
      <c r="HJ28" s="72"/>
      <c r="HK28" s="72"/>
      <c r="HL28" s="72"/>
      <c r="HM28" s="72"/>
      <c r="HN28" s="72"/>
      <c r="HO28" s="72"/>
      <c r="HP28" s="72"/>
    </row>
    <row r="29" spans="1:224" s="104" customFormat="1" ht="14.25" customHeight="1">
      <c r="A29" s="129" t="s">
        <v>21</v>
      </c>
      <c r="B29" s="1476"/>
      <c r="C29" s="1476"/>
      <c r="D29" s="1476"/>
      <c r="E29" s="1506"/>
      <c r="F29" s="1506"/>
      <c r="G29" s="1476"/>
      <c r="H29" s="1476"/>
      <c r="I29" s="1476"/>
      <c r="J29" s="1506"/>
      <c r="K29" s="1506"/>
      <c r="L29" s="1476"/>
      <c r="M29" s="1476"/>
      <c r="N29" s="1476"/>
      <c r="O29" s="1506"/>
      <c r="P29" s="1506"/>
      <c r="Q29" s="1476">
        <v>60</v>
      </c>
      <c r="R29" s="1476">
        <v>53</v>
      </c>
      <c r="S29" s="1476">
        <v>53</v>
      </c>
      <c r="T29" s="782">
        <v>-11.666666666666671</v>
      </c>
      <c r="U29" s="782">
        <v>0</v>
      </c>
      <c r="V29" s="1476"/>
      <c r="W29" s="1476"/>
      <c r="X29" s="1476">
        <v>0</v>
      </c>
      <c r="Y29" s="782"/>
      <c r="Z29" s="783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  <c r="HH29" s="72"/>
      <c r="HI29" s="72"/>
      <c r="HJ29" s="72"/>
      <c r="HK29" s="72"/>
      <c r="HL29" s="72"/>
      <c r="HM29" s="72"/>
      <c r="HN29" s="72"/>
      <c r="HO29" s="72"/>
      <c r="HP29" s="72"/>
    </row>
    <row r="30" spans="1:224" s="104" customFormat="1" ht="14.25" customHeight="1">
      <c r="A30" s="129" t="s">
        <v>22</v>
      </c>
      <c r="B30" s="1476">
        <v>230.6</v>
      </c>
      <c r="C30" s="1476">
        <v>442</v>
      </c>
      <c r="D30" s="1476">
        <v>465</v>
      </c>
      <c r="E30" s="1506">
        <v>91.673894189072001</v>
      </c>
      <c r="F30" s="1506">
        <v>5.2036199095022653</v>
      </c>
      <c r="G30" s="1476">
        <v>285</v>
      </c>
      <c r="H30" s="1476">
        <v>296</v>
      </c>
      <c r="I30" s="1476">
        <v>290</v>
      </c>
      <c r="J30" s="1506">
        <v>3.8596491228070136</v>
      </c>
      <c r="K30" s="1506">
        <v>-2.0270270270270316</v>
      </c>
      <c r="L30" s="1476">
        <v>1055</v>
      </c>
      <c r="M30" s="1476">
        <v>1060</v>
      </c>
      <c r="N30" s="1476">
        <v>1059</v>
      </c>
      <c r="O30" s="1506">
        <v>0.47393364928909421</v>
      </c>
      <c r="P30" s="1506">
        <v>-9.4339622641513188E-2</v>
      </c>
      <c r="Q30" s="1476">
        <v>210</v>
      </c>
      <c r="R30" s="1476">
        <v>215</v>
      </c>
      <c r="S30" s="1476">
        <v>215</v>
      </c>
      <c r="T30" s="782">
        <v>2.3809523809523796</v>
      </c>
      <c r="U30" s="782">
        <v>0</v>
      </c>
      <c r="V30" s="1476">
        <v>850</v>
      </c>
      <c r="W30" s="1476">
        <v>900</v>
      </c>
      <c r="X30" s="1476">
        <v>880</v>
      </c>
      <c r="Y30" s="782">
        <v>5.8823529411764781</v>
      </c>
      <c r="Z30" s="783">
        <v>-2.2222222222222285</v>
      </c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  <c r="HH30" s="72"/>
      <c r="HI30" s="72"/>
      <c r="HJ30" s="72"/>
      <c r="HK30" s="72"/>
      <c r="HL30" s="72"/>
      <c r="HM30" s="72"/>
      <c r="HN30" s="72"/>
      <c r="HO30" s="72"/>
      <c r="HP30" s="72"/>
    </row>
    <row r="31" spans="1:224" s="104" customFormat="1" ht="14.25" customHeight="1">
      <c r="A31" s="129" t="s">
        <v>23</v>
      </c>
      <c r="B31" s="1476">
        <v>1353.5</v>
      </c>
      <c r="C31" s="1476">
        <v>1354</v>
      </c>
      <c r="D31" s="1476">
        <v>1350</v>
      </c>
      <c r="E31" s="1506">
        <v>3.6941263391199186E-2</v>
      </c>
      <c r="F31" s="1506">
        <v>-0.29542097488921115</v>
      </c>
      <c r="G31" s="1476">
        <v>1154</v>
      </c>
      <c r="H31" s="1476">
        <v>1160</v>
      </c>
      <c r="I31" s="1476">
        <v>1156</v>
      </c>
      <c r="J31" s="1506">
        <v>0.51993067590987607</v>
      </c>
      <c r="K31" s="1506">
        <v>-0.3448275862069039</v>
      </c>
      <c r="L31" s="1476">
        <v>1486</v>
      </c>
      <c r="M31" s="1476">
        <v>1550</v>
      </c>
      <c r="N31" s="1476">
        <v>1496</v>
      </c>
      <c r="O31" s="1506">
        <v>4.3068640646029621</v>
      </c>
      <c r="P31" s="1506">
        <v>-3.4838709677419359</v>
      </c>
      <c r="Q31" s="1476">
        <v>420</v>
      </c>
      <c r="R31" s="1476">
        <v>412</v>
      </c>
      <c r="S31" s="1476">
        <v>412</v>
      </c>
      <c r="T31" s="782">
        <v>-1.9047619047619122</v>
      </c>
      <c r="U31" s="782">
        <v>0</v>
      </c>
      <c r="V31" s="1476">
        <v>786</v>
      </c>
      <c r="W31" s="1476">
        <v>836</v>
      </c>
      <c r="X31" s="1476">
        <v>768</v>
      </c>
      <c r="Y31" s="782">
        <v>6.3613231552162972</v>
      </c>
      <c r="Z31" s="783">
        <v>-8.1339712918660325</v>
      </c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  <c r="HF31" s="72"/>
      <c r="HG31" s="72"/>
      <c r="HH31" s="72"/>
      <c r="HI31" s="72"/>
      <c r="HJ31" s="72"/>
      <c r="HK31" s="72"/>
      <c r="HL31" s="72"/>
      <c r="HM31" s="72"/>
      <c r="HN31" s="72"/>
      <c r="HO31" s="72"/>
      <c r="HP31" s="72"/>
    </row>
    <row r="32" spans="1:224" s="104" customFormat="1" ht="14.25" customHeight="1">
      <c r="A32" s="129" t="s">
        <v>24</v>
      </c>
      <c r="B32" s="1476"/>
      <c r="C32" s="1476"/>
      <c r="D32" s="1476"/>
      <c r="E32" s="1506"/>
      <c r="F32" s="1506"/>
      <c r="G32" s="1476"/>
      <c r="H32" s="1476"/>
      <c r="I32" s="1476"/>
      <c r="J32" s="1506"/>
      <c r="K32" s="1506"/>
      <c r="L32" s="1476">
        <v>9</v>
      </c>
      <c r="M32" s="1476">
        <v>15</v>
      </c>
      <c r="N32" s="1476">
        <v>22</v>
      </c>
      <c r="O32" s="1506">
        <v>66.666666666666686</v>
      </c>
      <c r="P32" s="1506">
        <v>46.666666666666657</v>
      </c>
      <c r="Q32" s="1476"/>
      <c r="R32" s="1476">
        <v>6</v>
      </c>
      <c r="S32" s="1476">
        <v>6</v>
      </c>
      <c r="T32" s="782"/>
      <c r="U32" s="782"/>
      <c r="V32" s="1476"/>
      <c r="W32" s="1476"/>
      <c r="X32" s="1476">
        <v>0</v>
      </c>
      <c r="Y32" s="782"/>
      <c r="Z32" s="783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  <c r="HG32" s="72"/>
      <c r="HH32" s="72"/>
      <c r="HI32" s="72"/>
      <c r="HJ32" s="72"/>
      <c r="HK32" s="72"/>
      <c r="HL32" s="72"/>
      <c r="HM32" s="72"/>
      <c r="HN32" s="72"/>
      <c r="HO32" s="72"/>
      <c r="HP32" s="72"/>
    </row>
    <row r="33" spans="1:224" s="104" customFormat="1" ht="14.25" customHeight="1" thickBot="1">
      <c r="A33" s="17" t="s">
        <v>25</v>
      </c>
      <c r="B33" s="2035">
        <v>56</v>
      </c>
      <c r="C33" s="2035">
        <v>115</v>
      </c>
      <c r="D33" s="2035">
        <v>120</v>
      </c>
      <c r="E33" s="1504">
        <v>105.35714285714283</v>
      </c>
      <c r="F33" s="1504">
        <v>4.3478260869565162</v>
      </c>
      <c r="G33" s="2035">
        <v>33</v>
      </c>
      <c r="H33" s="2035">
        <v>33</v>
      </c>
      <c r="I33" s="2035">
        <v>33</v>
      </c>
      <c r="J33" s="1504">
        <v>0</v>
      </c>
      <c r="K33" s="1504">
        <v>0</v>
      </c>
      <c r="L33" s="2035">
        <v>110</v>
      </c>
      <c r="M33" s="2035">
        <v>115</v>
      </c>
      <c r="N33" s="2035">
        <v>115</v>
      </c>
      <c r="O33" s="1504">
        <v>4.5454545454545467</v>
      </c>
      <c r="P33" s="1504">
        <v>0</v>
      </c>
      <c r="Q33" s="2035">
        <v>27</v>
      </c>
      <c r="R33" s="2035">
        <v>28</v>
      </c>
      <c r="S33" s="2035">
        <v>28</v>
      </c>
      <c r="T33" s="848">
        <v>3.7037037037036953</v>
      </c>
      <c r="U33" s="848">
        <v>0</v>
      </c>
      <c r="V33" s="2035">
        <v>280</v>
      </c>
      <c r="W33" s="2035">
        <v>300</v>
      </c>
      <c r="X33" s="2035">
        <v>300</v>
      </c>
      <c r="Y33" s="848">
        <v>7.1428571428571388</v>
      </c>
      <c r="Z33" s="851">
        <v>0</v>
      </c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  <c r="HG33" s="72"/>
      <c r="HH33" s="72"/>
      <c r="HI33" s="72"/>
      <c r="HJ33" s="72"/>
      <c r="HK33" s="72"/>
      <c r="HL33" s="72"/>
      <c r="HM33" s="72"/>
      <c r="HN33" s="72"/>
      <c r="HO33" s="72"/>
      <c r="HP33" s="72"/>
    </row>
    <row r="34" spans="1:224" s="107" customFormat="1" ht="18" thickTop="1" thickBot="1">
      <c r="A34" s="31"/>
      <c r="B34" s="19"/>
      <c r="C34" s="19"/>
      <c r="D34" s="19"/>
      <c r="E34" s="880"/>
      <c r="F34" s="880"/>
      <c r="G34" s="19"/>
      <c r="H34" s="19"/>
      <c r="I34" s="19"/>
      <c r="J34" s="880"/>
      <c r="K34" s="880"/>
      <c r="L34" s="19"/>
      <c r="M34" s="19"/>
      <c r="N34" s="19"/>
      <c r="O34" s="880"/>
      <c r="P34" s="880"/>
      <c r="Q34" s="19"/>
      <c r="R34" s="19"/>
      <c r="S34" s="19"/>
      <c r="T34" s="880"/>
      <c r="U34" s="880"/>
      <c r="V34" s="221"/>
      <c r="W34" s="221"/>
      <c r="X34" s="221"/>
      <c r="Y34" s="880"/>
      <c r="Z34" s="880"/>
    </row>
    <row r="35" spans="1:224" s="1236" customFormat="1" ht="18" customHeight="1" thickTop="1">
      <c r="A35" s="2315" t="s">
        <v>263</v>
      </c>
      <c r="B35" s="2639" t="s">
        <v>320</v>
      </c>
      <c r="C35" s="2640"/>
      <c r="D35" s="2640"/>
      <c r="E35" s="2640"/>
      <c r="F35" s="2641"/>
      <c r="G35" s="2639" t="s">
        <v>275</v>
      </c>
      <c r="H35" s="2640"/>
      <c r="I35" s="2640"/>
      <c r="J35" s="2640"/>
      <c r="K35" s="2641"/>
      <c r="L35" s="2639" t="s">
        <v>280</v>
      </c>
      <c r="M35" s="2640"/>
      <c r="N35" s="2640"/>
      <c r="O35" s="2640"/>
      <c r="P35" s="2641"/>
      <c r="Q35" s="2639" t="s">
        <v>673</v>
      </c>
      <c r="R35" s="2640"/>
      <c r="S35" s="2640"/>
      <c r="T35" s="2640"/>
      <c r="U35" s="2641"/>
      <c r="V35" s="2639" t="s">
        <v>82</v>
      </c>
      <c r="W35" s="2640"/>
      <c r="X35" s="2640"/>
      <c r="Y35" s="2640"/>
      <c r="Z35" s="2642"/>
      <c r="AA35" s="1235"/>
      <c r="AB35" s="1235"/>
      <c r="AC35" s="1235"/>
      <c r="AD35" s="1235"/>
      <c r="AE35" s="1235"/>
      <c r="AF35" s="1235"/>
      <c r="AG35" s="1235"/>
      <c r="AH35" s="1235"/>
      <c r="AI35" s="1235"/>
      <c r="AJ35" s="1235"/>
      <c r="AK35" s="1235"/>
      <c r="AL35" s="1235"/>
      <c r="AM35" s="1235"/>
      <c r="AN35" s="1235"/>
      <c r="AO35" s="1235"/>
      <c r="AP35" s="1235"/>
      <c r="AQ35" s="1235"/>
      <c r="AR35" s="1235"/>
      <c r="AS35" s="1235"/>
      <c r="AT35" s="1235"/>
      <c r="AU35" s="1235"/>
      <c r="AV35" s="1235"/>
      <c r="AW35" s="1235"/>
      <c r="AX35" s="1235"/>
      <c r="AY35" s="1235"/>
      <c r="AZ35" s="1235"/>
      <c r="BA35" s="1235"/>
      <c r="BB35" s="1235"/>
      <c r="BC35" s="1235"/>
      <c r="BD35" s="1235"/>
      <c r="BE35" s="1235"/>
      <c r="BF35" s="1235"/>
      <c r="BG35" s="1235"/>
      <c r="BH35" s="1235"/>
      <c r="BI35" s="1235"/>
      <c r="BJ35" s="1235"/>
      <c r="BK35" s="1235"/>
      <c r="BL35" s="1235"/>
      <c r="BM35" s="1235"/>
      <c r="BN35" s="1235"/>
      <c r="BO35" s="1235"/>
      <c r="BP35" s="1235"/>
      <c r="BQ35" s="1235"/>
      <c r="BR35" s="1235"/>
      <c r="BS35" s="1235"/>
      <c r="BT35" s="1235"/>
      <c r="BU35" s="1235"/>
      <c r="BV35" s="1235"/>
      <c r="BW35" s="1235"/>
      <c r="BX35" s="1235"/>
      <c r="BY35" s="1235"/>
      <c r="BZ35" s="1235"/>
      <c r="CA35" s="1235"/>
      <c r="CB35" s="1235"/>
      <c r="CC35" s="1235"/>
      <c r="CD35" s="1235"/>
      <c r="CE35" s="1235"/>
      <c r="CF35" s="1235"/>
      <c r="CG35" s="1235"/>
      <c r="CH35" s="1235"/>
      <c r="CI35" s="1235"/>
      <c r="CJ35" s="1235"/>
      <c r="CK35" s="1235"/>
      <c r="CL35" s="1235"/>
      <c r="CM35" s="1235"/>
      <c r="CN35" s="1235"/>
      <c r="CO35" s="1235"/>
      <c r="CP35" s="1235"/>
      <c r="CQ35" s="1235"/>
      <c r="CR35" s="1235"/>
      <c r="CS35" s="1235"/>
      <c r="CT35" s="1235"/>
      <c r="CU35" s="1235"/>
      <c r="CV35" s="1235"/>
      <c r="CW35" s="1235"/>
      <c r="CX35" s="1235"/>
      <c r="CY35" s="1235"/>
      <c r="CZ35" s="1235"/>
      <c r="DA35" s="1235"/>
      <c r="DB35" s="1235"/>
      <c r="DC35" s="1235"/>
      <c r="DD35" s="1235"/>
      <c r="DE35" s="1235"/>
      <c r="DF35" s="1235"/>
      <c r="DG35" s="1235"/>
      <c r="DH35" s="1235"/>
      <c r="DI35" s="1235"/>
      <c r="DJ35" s="1235"/>
      <c r="DK35" s="1235"/>
      <c r="DL35" s="1235"/>
      <c r="DM35" s="1235"/>
      <c r="DN35" s="1235"/>
      <c r="DO35" s="1235"/>
      <c r="DP35" s="1235"/>
      <c r="DQ35" s="1235"/>
      <c r="DR35" s="1235"/>
      <c r="DS35" s="1235"/>
      <c r="DT35" s="1235"/>
      <c r="DU35" s="1235"/>
      <c r="DV35" s="1235"/>
      <c r="DW35" s="1235"/>
      <c r="DX35" s="1235"/>
      <c r="DY35" s="1235"/>
      <c r="DZ35" s="1235"/>
      <c r="EA35" s="1235"/>
      <c r="EB35" s="1235"/>
      <c r="EC35" s="1235"/>
      <c r="ED35" s="1235"/>
      <c r="EE35" s="1235"/>
      <c r="EF35" s="1235"/>
      <c r="EG35" s="1235"/>
      <c r="EH35" s="1235"/>
      <c r="EI35" s="1235"/>
      <c r="EJ35" s="1235"/>
      <c r="EK35" s="1235"/>
      <c r="EL35" s="1235"/>
      <c r="EM35" s="1235"/>
      <c r="EN35" s="1235"/>
      <c r="EO35" s="1235"/>
      <c r="EP35" s="1235"/>
      <c r="EQ35" s="1235"/>
      <c r="ER35" s="1235"/>
      <c r="ES35" s="1235"/>
      <c r="ET35" s="1235"/>
      <c r="EU35" s="1235"/>
      <c r="EV35" s="1235"/>
      <c r="EW35" s="1235"/>
      <c r="EX35" s="1235"/>
      <c r="EY35" s="1235"/>
      <c r="EZ35" s="1235"/>
      <c r="FA35" s="1235"/>
      <c r="FB35" s="1235"/>
      <c r="FC35" s="1235"/>
      <c r="FD35" s="1235"/>
      <c r="FE35" s="1235"/>
      <c r="FF35" s="1235"/>
      <c r="FG35" s="1235"/>
      <c r="FH35" s="1235"/>
      <c r="FI35" s="1235"/>
      <c r="FJ35" s="1235"/>
      <c r="FK35" s="1235"/>
      <c r="FL35" s="1235"/>
      <c r="FM35" s="1235"/>
      <c r="FN35" s="1235"/>
      <c r="FO35" s="1235"/>
      <c r="FP35" s="1235"/>
      <c r="FQ35" s="1235"/>
      <c r="FR35" s="1235"/>
      <c r="FS35" s="1235"/>
      <c r="FT35" s="1235"/>
      <c r="FU35" s="1235"/>
      <c r="FV35" s="1235"/>
      <c r="FW35" s="1235"/>
      <c r="FX35" s="1235"/>
      <c r="FY35" s="1235"/>
      <c r="FZ35" s="1235"/>
      <c r="GA35" s="1235"/>
      <c r="GB35" s="1235"/>
      <c r="GC35" s="1235"/>
      <c r="GD35" s="1235"/>
      <c r="GE35" s="1235"/>
      <c r="GF35" s="1235"/>
      <c r="GG35" s="1235"/>
      <c r="GH35" s="1235"/>
      <c r="GI35" s="1235"/>
      <c r="GJ35" s="1235"/>
      <c r="GK35" s="1235"/>
      <c r="GL35" s="1235"/>
      <c r="GM35" s="1235"/>
      <c r="GN35" s="1235"/>
      <c r="GO35" s="1235"/>
      <c r="GP35" s="1235"/>
      <c r="GQ35" s="1235"/>
      <c r="GR35" s="1235"/>
      <c r="GS35" s="1235"/>
      <c r="GT35" s="1235"/>
      <c r="GU35" s="1235"/>
      <c r="GV35" s="1235"/>
      <c r="GW35" s="1235"/>
      <c r="GX35" s="1235"/>
      <c r="GY35" s="1235"/>
      <c r="GZ35" s="1235"/>
      <c r="HA35" s="1235"/>
      <c r="HB35" s="1235"/>
      <c r="HC35" s="1235"/>
      <c r="HD35" s="1235"/>
      <c r="HE35" s="1235"/>
      <c r="HF35" s="1235"/>
      <c r="HG35" s="1235"/>
      <c r="HH35" s="1235"/>
      <c r="HI35" s="1235"/>
      <c r="HJ35" s="1235"/>
      <c r="HK35" s="1235"/>
      <c r="HL35" s="1235"/>
      <c r="HM35" s="1235"/>
      <c r="HN35" s="1235"/>
      <c r="HO35" s="1235"/>
      <c r="HP35" s="1235"/>
    </row>
    <row r="36" spans="1:224" s="1236" customFormat="1" ht="18" customHeight="1">
      <c r="A36" s="2316"/>
      <c r="B36" s="1060" t="s">
        <v>87</v>
      </c>
      <c r="C36" s="1060" t="s">
        <v>90</v>
      </c>
      <c r="D36" s="1060" t="s">
        <v>91</v>
      </c>
      <c r="E36" s="2342" t="s">
        <v>88</v>
      </c>
      <c r="F36" s="2342" t="s">
        <v>89</v>
      </c>
      <c r="G36" s="1060" t="s">
        <v>87</v>
      </c>
      <c r="H36" s="1060" t="s">
        <v>90</v>
      </c>
      <c r="I36" s="1060" t="s">
        <v>91</v>
      </c>
      <c r="J36" s="2342" t="s">
        <v>88</v>
      </c>
      <c r="K36" s="2342" t="s">
        <v>89</v>
      </c>
      <c r="L36" s="1060" t="s">
        <v>87</v>
      </c>
      <c r="M36" s="1060" t="s">
        <v>90</v>
      </c>
      <c r="N36" s="1060" t="s">
        <v>91</v>
      </c>
      <c r="O36" s="2342" t="s">
        <v>88</v>
      </c>
      <c r="P36" s="2342" t="s">
        <v>89</v>
      </c>
      <c r="Q36" s="1060" t="s">
        <v>87</v>
      </c>
      <c r="R36" s="1060" t="s">
        <v>90</v>
      </c>
      <c r="S36" s="1060" t="s">
        <v>91</v>
      </c>
      <c r="T36" s="2342" t="s">
        <v>88</v>
      </c>
      <c r="U36" s="2342" t="s">
        <v>89</v>
      </c>
      <c r="V36" s="1060" t="s">
        <v>87</v>
      </c>
      <c r="W36" s="1060" t="s">
        <v>90</v>
      </c>
      <c r="X36" s="1060" t="s">
        <v>91</v>
      </c>
      <c r="Y36" s="2342" t="s">
        <v>88</v>
      </c>
      <c r="Z36" s="2345" t="s">
        <v>89</v>
      </c>
      <c r="AA36" s="1235"/>
      <c r="AB36" s="1235"/>
      <c r="AC36" s="1235"/>
      <c r="AD36" s="1235"/>
      <c r="AE36" s="1235"/>
      <c r="AF36" s="1235"/>
      <c r="AG36" s="1235"/>
      <c r="AH36" s="1235"/>
      <c r="AI36" s="1235"/>
      <c r="AJ36" s="1235"/>
      <c r="AK36" s="1235"/>
      <c r="AL36" s="1235"/>
      <c r="AM36" s="1235"/>
      <c r="AN36" s="1235"/>
      <c r="AO36" s="1235"/>
      <c r="AP36" s="1235"/>
      <c r="AQ36" s="1235"/>
      <c r="AR36" s="1235"/>
      <c r="AS36" s="1235"/>
      <c r="AT36" s="1235"/>
      <c r="AU36" s="1235"/>
      <c r="AV36" s="1235"/>
      <c r="AW36" s="1235"/>
      <c r="AX36" s="1235"/>
      <c r="AY36" s="1235"/>
      <c r="AZ36" s="1235"/>
      <c r="BA36" s="1235"/>
      <c r="BB36" s="1235"/>
      <c r="BC36" s="1235"/>
      <c r="BD36" s="1235"/>
      <c r="BE36" s="1235"/>
      <c r="BF36" s="1235"/>
      <c r="BG36" s="1235"/>
      <c r="BH36" s="1235"/>
      <c r="BI36" s="1235"/>
      <c r="BJ36" s="1235"/>
      <c r="BK36" s="1235"/>
      <c r="BL36" s="1235"/>
      <c r="BM36" s="1235"/>
      <c r="BN36" s="1235"/>
      <c r="BO36" s="1235"/>
      <c r="BP36" s="1235"/>
      <c r="BQ36" s="1235"/>
      <c r="BR36" s="1235"/>
      <c r="BS36" s="1235"/>
      <c r="BT36" s="1235"/>
      <c r="BU36" s="1235"/>
      <c r="BV36" s="1235"/>
      <c r="BW36" s="1235"/>
      <c r="BX36" s="1235"/>
      <c r="BY36" s="1235"/>
      <c r="BZ36" s="1235"/>
      <c r="CA36" s="1235"/>
      <c r="CB36" s="1235"/>
      <c r="CC36" s="1235"/>
      <c r="CD36" s="1235"/>
      <c r="CE36" s="1235"/>
      <c r="CF36" s="1235"/>
      <c r="CG36" s="1235"/>
      <c r="CH36" s="1235"/>
      <c r="CI36" s="1235"/>
      <c r="CJ36" s="1235"/>
      <c r="CK36" s="1235"/>
      <c r="CL36" s="1235"/>
      <c r="CM36" s="1235"/>
      <c r="CN36" s="1235"/>
      <c r="CO36" s="1235"/>
      <c r="CP36" s="1235"/>
      <c r="CQ36" s="1235"/>
      <c r="CR36" s="1235"/>
      <c r="CS36" s="1235"/>
      <c r="CT36" s="1235"/>
      <c r="CU36" s="1235"/>
      <c r="CV36" s="1235"/>
      <c r="CW36" s="1235"/>
      <c r="CX36" s="1235"/>
      <c r="CY36" s="1235"/>
      <c r="CZ36" s="1235"/>
      <c r="DA36" s="1235"/>
      <c r="DB36" s="1235"/>
      <c r="DC36" s="1235"/>
      <c r="DD36" s="1235"/>
      <c r="DE36" s="1235"/>
      <c r="DF36" s="1235"/>
      <c r="DG36" s="1235"/>
      <c r="DH36" s="1235"/>
      <c r="DI36" s="1235"/>
      <c r="DJ36" s="1235"/>
      <c r="DK36" s="1235"/>
      <c r="DL36" s="1235"/>
      <c r="DM36" s="1235"/>
      <c r="DN36" s="1235"/>
      <c r="DO36" s="1235"/>
      <c r="DP36" s="1235"/>
      <c r="DQ36" s="1235"/>
      <c r="DR36" s="1235"/>
      <c r="DS36" s="1235"/>
      <c r="DT36" s="1235"/>
      <c r="DU36" s="1235"/>
      <c r="DV36" s="1235"/>
      <c r="DW36" s="1235"/>
      <c r="DX36" s="1235"/>
      <c r="DY36" s="1235"/>
      <c r="DZ36" s="1235"/>
      <c r="EA36" s="1235"/>
      <c r="EB36" s="1235"/>
      <c r="EC36" s="1235"/>
      <c r="ED36" s="1235"/>
      <c r="EE36" s="1235"/>
      <c r="EF36" s="1235"/>
      <c r="EG36" s="1235"/>
      <c r="EH36" s="1235"/>
      <c r="EI36" s="1235"/>
      <c r="EJ36" s="1235"/>
      <c r="EK36" s="1235"/>
      <c r="EL36" s="1235"/>
      <c r="EM36" s="1235"/>
      <c r="EN36" s="1235"/>
      <c r="EO36" s="1235"/>
      <c r="EP36" s="1235"/>
      <c r="EQ36" s="1235"/>
      <c r="ER36" s="1235"/>
      <c r="ES36" s="1235"/>
      <c r="ET36" s="1235"/>
      <c r="EU36" s="1235"/>
      <c r="EV36" s="1235"/>
      <c r="EW36" s="1235"/>
      <c r="EX36" s="1235"/>
      <c r="EY36" s="1235"/>
      <c r="EZ36" s="1235"/>
      <c r="FA36" s="1235"/>
      <c r="FB36" s="1235"/>
      <c r="FC36" s="1235"/>
      <c r="FD36" s="1235"/>
      <c r="FE36" s="1235"/>
      <c r="FF36" s="1235"/>
      <c r="FG36" s="1235"/>
      <c r="FH36" s="1235"/>
      <c r="FI36" s="1235"/>
      <c r="FJ36" s="1235"/>
      <c r="FK36" s="1235"/>
      <c r="FL36" s="1235"/>
      <c r="FM36" s="1235"/>
      <c r="FN36" s="1235"/>
      <c r="FO36" s="1235"/>
      <c r="FP36" s="1235"/>
      <c r="FQ36" s="1235"/>
      <c r="FR36" s="1235"/>
      <c r="FS36" s="1235"/>
      <c r="FT36" s="1235"/>
      <c r="FU36" s="1235"/>
      <c r="FV36" s="1235"/>
      <c r="FW36" s="1235"/>
      <c r="FX36" s="1235"/>
      <c r="FY36" s="1235"/>
      <c r="FZ36" s="1235"/>
      <c r="GA36" s="1235"/>
      <c r="GB36" s="1235"/>
      <c r="GC36" s="1235"/>
      <c r="GD36" s="1235"/>
      <c r="GE36" s="1235"/>
      <c r="GF36" s="1235"/>
      <c r="GG36" s="1235"/>
      <c r="GH36" s="1235"/>
      <c r="GI36" s="1235"/>
      <c r="GJ36" s="1235"/>
      <c r="GK36" s="1235"/>
      <c r="GL36" s="1235"/>
      <c r="GM36" s="1235"/>
      <c r="GN36" s="1235"/>
      <c r="GO36" s="1235"/>
      <c r="GP36" s="1235"/>
      <c r="GQ36" s="1235"/>
      <c r="GR36" s="1235"/>
      <c r="GS36" s="1235"/>
      <c r="GT36" s="1235"/>
      <c r="GU36" s="1235"/>
      <c r="GV36" s="1235"/>
      <c r="GW36" s="1235"/>
      <c r="GX36" s="1235"/>
      <c r="GY36" s="1235"/>
      <c r="GZ36" s="1235"/>
      <c r="HA36" s="1235"/>
      <c r="HB36" s="1235"/>
      <c r="HC36" s="1235"/>
      <c r="HD36" s="1235"/>
      <c r="HE36" s="1235"/>
      <c r="HF36" s="1235"/>
      <c r="HG36" s="1235"/>
      <c r="HH36" s="1235"/>
      <c r="HI36" s="1235"/>
      <c r="HJ36" s="1235"/>
      <c r="HK36" s="1235"/>
      <c r="HL36" s="1235"/>
      <c r="HM36" s="1235"/>
      <c r="HN36" s="1235"/>
      <c r="HO36" s="1235"/>
      <c r="HP36" s="1235"/>
    </row>
    <row r="37" spans="1:224" s="1236" customFormat="1" ht="30" customHeight="1">
      <c r="A37" s="2316"/>
      <c r="B37" s="1876" t="str">
        <f>B8</f>
        <v xml:space="preserve">cf=j= @)&amp;#÷&amp;$
-;fpg–c;f/_                </v>
      </c>
      <c r="C37" s="1876" t="str">
        <f t="shared" ref="C37:D37" si="4">C8</f>
        <v xml:space="preserve">cf=j= @)&amp;$÷&amp;%
-;fpg–c;f/_                </v>
      </c>
      <c r="D37" s="1876" t="str">
        <f t="shared" si="4"/>
        <v xml:space="preserve">cf=j= @)&amp;%÷&amp;^
-;fpg–c;f/_                </v>
      </c>
      <c r="E37" s="2342"/>
      <c r="F37" s="2342"/>
      <c r="G37" s="1876" t="str">
        <f>B8</f>
        <v xml:space="preserve">cf=j= @)&amp;#÷&amp;$
-;fpg–c;f/_                </v>
      </c>
      <c r="H37" s="1876" t="str">
        <f t="shared" ref="H37:I37" si="5">C8</f>
        <v xml:space="preserve">cf=j= @)&amp;$÷&amp;%
-;fpg–c;f/_                </v>
      </c>
      <c r="I37" s="1876" t="str">
        <f t="shared" si="5"/>
        <v xml:space="preserve">cf=j= @)&amp;%÷&amp;^
-;fpg–c;f/_                </v>
      </c>
      <c r="J37" s="2342"/>
      <c r="K37" s="2342"/>
      <c r="L37" s="1876" t="str">
        <f>B8</f>
        <v xml:space="preserve">cf=j= @)&amp;#÷&amp;$
-;fpg–c;f/_                </v>
      </c>
      <c r="M37" s="1876" t="str">
        <f t="shared" ref="M37:N37" si="6">C8</f>
        <v xml:space="preserve">cf=j= @)&amp;$÷&amp;%
-;fpg–c;f/_                </v>
      </c>
      <c r="N37" s="1876" t="str">
        <f t="shared" si="6"/>
        <v xml:space="preserve">cf=j= @)&amp;%÷&amp;^
-;fpg–c;f/_                </v>
      </c>
      <c r="O37" s="2342"/>
      <c r="P37" s="2342"/>
      <c r="Q37" s="1876" t="str">
        <f>B8</f>
        <v xml:space="preserve">cf=j= @)&amp;#÷&amp;$
-;fpg–c;f/_                </v>
      </c>
      <c r="R37" s="1876" t="str">
        <f t="shared" ref="R37:S37" si="7">C8</f>
        <v xml:space="preserve">cf=j= @)&amp;$÷&amp;%
-;fpg–c;f/_                </v>
      </c>
      <c r="S37" s="1876" t="str">
        <f t="shared" si="7"/>
        <v xml:space="preserve">cf=j= @)&amp;%÷&amp;^
-;fpg–c;f/_                </v>
      </c>
      <c r="T37" s="2342"/>
      <c r="U37" s="2342"/>
      <c r="V37" s="1876" t="str">
        <f>B8</f>
        <v xml:space="preserve">cf=j= @)&amp;#÷&amp;$
-;fpg–c;f/_                </v>
      </c>
      <c r="W37" s="1876" t="str">
        <f t="shared" ref="W37:X37" si="8">C8</f>
        <v xml:space="preserve">cf=j= @)&amp;$÷&amp;%
-;fpg–c;f/_                </v>
      </c>
      <c r="X37" s="1876" t="str">
        <f t="shared" si="8"/>
        <v xml:space="preserve">cf=j= @)&amp;%÷&amp;^
-;fpg–c;f/_                </v>
      </c>
      <c r="Y37" s="2342"/>
      <c r="Z37" s="2345"/>
      <c r="AA37" s="1235"/>
      <c r="AB37" s="1235"/>
      <c r="AC37" s="1235"/>
      <c r="AD37" s="1235"/>
      <c r="AE37" s="1235"/>
      <c r="AF37" s="1235"/>
      <c r="AG37" s="1235"/>
      <c r="AH37" s="1235"/>
      <c r="AI37" s="1235"/>
      <c r="AJ37" s="1235"/>
      <c r="AK37" s="1235"/>
      <c r="AL37" s="1235"/>
      <c r="AM37" s="1235"/>
      <c r="AN37" s="1235"/>
      <c r="AO37" s="1235"/>
      <c r="AP37" s="1235"/>
      <c r="AQ37" s="1235"/>
      <c r="AR37" s="1235"/>
      <c r="AS37" s="1235"/>
      <c r="AT37" s="1235"/>
      <c r="AU37" s="1235"/>
      <c r="AV37" s="1235"/>
      <c r="AW37" s="1235"/>
      <c r="AX37" s="1235"/>
      <c r="AY37" s="1235"/>
      <c r="AZ37" s="1235"/>
      <c r="BA37" s="1235"/>
      <c r="BB37" s="1235"/>
      <c r="BC37" s="1235"/>
      <c r="BD37" s="1235"/>
      <c r="BE37" s="1235"/>
      <c r="BF37" s="1235"/>
      <c r="BG37" s="1235"/>
      <c r="BH37" s="1235"/>
      <c r="BI37" s="1235"/>
      <c r="BJ37" s="1235"/>
      <c r="BK37" s="1235"/>
      <c r="BL37" s="1235"/>
      <c r="BM37" s="1235"/>
      <c r="BN37" s="1235"/>
      <c r="BO37" s="1235"/>
      <c r="BP37" s="1235"/>
      <c r="BQ37" s="1235"/>
      <c r="BR37" s="1235"/>
      <c r="BS37" s="1235"/>
      <c r="BT37" s="1235"/>
      <c r="BU37" s="1235"/>
      <c r="BV37" s="1235"/>
      <c r="BW37" s="1235"/>
      <c r="BX37" s="1235"/>
      <c r="BY37" s="1235"/>
      <c r="BZ37" s="1235"/>
      <c r="CA37" s="1235"/>
      <c r="CB37" s="1235"/>
      <c r="CC37" s="1235"/>
      <c r="CD37" s="1235"/>
      <c r="CE37" s="1235"/>
      <c r="CF37" s="1235"/>
      <c r="CG37" s="1235"/>
      <c r="CH37" s="1235"/>
      <c r="CI37" s="1235"/>
      <c r="CJ37" s="1235"/>
      <c r="CK37" s="1235"/>
      <c r="CL37" s="1235"/>
      <c r="CM37" s="1235"/>
      <c r="CN37" s="1235"/>
      <c r="CO37" s="1235"/>
      <c r="CP37" s="1235"/>
      <c r="CQ37" s="1235"/>
      <c r="CR37" s="1235"/>
      <c r="CS37" s="1235"/>
      <c r="CT37" s="1235"/>
      <c r="CU37" s="1235"/>
      <c r="CV37" s="1235"/>
      <c r="CW37" s="1235"/>
      <c r="CX37" s="1235"/>
      <c r="CY37" s="1235"/>
      <c r="CZ37" s="1235"/>
      <c r="DA37" s="1235"/>
      <c r="DB37" s="1235"/>
      <c r="DC37" s="1235"/>
      <c r="DD37" s="1235"/>
      <c r="DE37" s="1235"/>
      <c r="DF37" s="1235"/>
      <c r="DG37" s="1235"/>
      <c r="DH37" s="1235"/>
      <c r="DI37" s="1235"/>
      <c r="DJ37" s="1235"/>
      <c r="DK37" s="1235"/>
      <c r="DL37" s="1235"/>
      <c r="DM37" s="1235"/>
      <c r="DN37" s="1235"/>
      <c r="DO37" s="1235"/>
      <c r="DP37" s="1235"/>
      <c r="DQ37" s="1235"/>
      <c r="DR37" s="1235"/>
      <c r="DS37" s="1235"/>
      <c r="DT37" s="1235"/>
      <c r="DU37" s="1235"/>
      <c r="DV37" s="1235"/>
      <c r="DW37" s="1235"/>
      <c r="DX37" s="1235"/>
      <c r="DY37" s="1235"/>
      <c r="DZ37" s="1235"/>
      <c r="EA37" s="1235"/>
      <c r="EB37" s="1235"/>
      <c r="EC37" s="1235"/>
      <c r="ED37" s="1235"/>
      <c r="EE37" s="1235"/>
      <c r="EF37" s="1235"/>
      <c r="EG37" s="1235"/>
      <c r="EH37" s="1235"/>
      <c r="EI37" s="1235"/>
      <c r="EJ37" s="1235"/>
      <c r="EK37" s="1235"/>
      <c r="EL37" s="1235"/>
      <c r="EM37" s="1235"/>
      <c r="EN37" s="1235"/>
      <c r="EO37" s="1235"/>
      <c r="EP37" s="1235"/>
      <c r="EQ37" s="1235"/>
      <c r="ER37" s="1235"/>
      <c r="ES37" s="1235"/>
      <c r="ET37" s="1235"/>
      <c r="EU37" s="1235"/>
      <c r="EV37" s="1235"/>
      <c r="EW37" s="1235"/>
      <c r="EX37" s="1235"/>
      <c r="EY37" s="1235"/>
      <c r="EZ37" s="1235"/>
      <c r="FA37" s="1235"/>
      <c r="FB37" s="1235"/>
      <c r="FC37" s="1235"/>
      <c r="FD37" s="1235"/>
      <c r="FE37" s="1235"/>
      <c r="FF37" s="1235"/>
      <c r="FG37" s="1235"/>
      <c r="FH37" s="1235"/>
      <c r="FI37" s="1235"/>
      <c r="FJ37" s="1235"/>
      <c r="FK37" s="1235"/>
      <c r="FL37" s="1235"/>
      <c r="FM37" s="1235"/>
      <c r="FN37" s="1235"/>
      <c r="FO37" s="1235"/>
      <c r="FP37" s="1235"/>
      <c r="FQ37" s="1235"/>
      <c r="FR37" s="1235"/>
      <c r="FS37" s="1235"/>
      <c r="FT37" s="1235"/>
      <c r="FU37" s="1235"/>
      <c r="FV37" s="1235"/>
      <c r="FW37" s="1235"/>
      <c r="FX37" s="1235"/>
      <c r="FY37" s="1235"/>
      <c r="FZ37" s="1235"/>
      <c r="GA37" s="1235"/>
      <c r="GB37" s="1235"/>
      <c r="GC37" s="1235"/>
      <c r="GD37" s="1235"/>
      <c r="GE37" s="1235"/>
      <c r="GF37" s="1235"/>
      <c r="GG37" s="1235"/>
      <c r="GH37" s="1235"/>
      <c r="GI37" s="1235"/>
      <c r="GJ37" s="1235"/>
      <c r="GK37" s="1235"/>
      <c r="GL37" s="1235"/>
      <c r="GM37" s="1235"/>
      <c r="GN37" s="1235"/>
      <c r="GO37" s="1235"/>
      <c r="GP37" s="1235"/>
      <c r="GQ37" s="1235"/>
      <c r="GR37" s="1235"/>
      <c r="GS37" s="1235"/>
      <c r="GT37" s="1235"/>
      <c r="GU37" s="1235"/>
      <c r="GV37" s="1235"/>
      <c r="GW37" s="1235"/>
      <c r="GX37" s="1235"/>
      <c r="GY37" s="1235"/>
      <c r="GZ37" s="1235"/>
      <c r="HA37" s="1235"/>
      <c r="HB37" s="1235"/>
      <c r="HC37" s="1235"/>
      <c r="HD37" s="1235"/>
      <c r="HE37" s="1235"/>
      <c r="HF37" s="1235"/>
      <c r="HG37" s="1235"/>
      <c r="HH37" s="1235"/>
      <c r="HI37" s="1235"/>
      <c r="HJ37" s="1235"/>
      <c r="HK37" s="1235"/>
      <c r="HL37" s="1235"/>
      <c r="HM37" s="1235"/>
      <c r="HN37" s="1235"/>
      <c r="HO37" s="1235"/>
      <c r="HP37" s="1235"/>
    </row>
    <row r="38" spans="1:224" s="104" customFormat="1" ht="14.25" customHeight="1">
      <c r="A38" s="128" t="s">
        <v>265</v>
      </c>
      <c r="B38" s="1476">
        <v>58295</v>
      </c>
      <c r="C38" s="1476">
        <v>57973</v>
      </c>
      <c r="D38" s="1476">
        <v>58777</v>
      </c>
      <c r="E38" s="689">
        <v>-0.55236298138777329</v>
      </c>
      <c r="F38" s="689">
        <v>1.3868525003018561</v>
      </c>
      <c r="G38" s="1476">
        <v>37467</v>
      </c>
      <c r="H38" s="1476">
        <v>36814</v>
      </c>
      <c r="I38" s="1476">
        <v>36922</v>
      </c>
      <c r="J38" s="689">
        <v>-1.7428670563429165</v>
      </c>
      <c r="K38" s="689">
        <v>0.29336665399033279</v>
      </c>
      <c r="L38" s="1476">
        <v>23596</v>
      </c>
      <c r="M38" s="1476">
        <v>23392.5</v>
      </c>
      <c r="N38" s="1476">
        <v>23495.5</v>
      </c>
      <c r="O38" s="689">
        <v>-0.86243431090015577</v>
      </c>
      <c r="P38" s="689">
        <v>0.44031206583305504</v>
      </c>
      <c r="Q38" s="126">
        <v>2353</v>
      </c>
      <c r="R38" s="126">
        <v>2353</v>
      </c>
      <c r="S38" s="126">
        <v>2360</v>
      </c>
      <c r="T38" s="1081">
        <v>0</v>
      </c>
      <c r="U38" s="1081">
        <v>0.29749256268594593</v>
      </c>
      <c r="V38" s="126">
        <v>423235.55</v>
      </c>
      <c r="W38" s="126">
        <v>415947.46</v>
      </c>
      <c r="X38" s="126">
        <v>410041</v>
      </c>
      <c r="Y38" s="1081">
        <v>-1.7219938164457034</v>
      </c>
      <c r="Z38" s="1512">
        <v>-1.4200014588381009</v>
      </c>
    </row>
    <row r="39" spans="1:224" s="104" customFormat="1" ht="14.25" customHeight="1">
      <c r="A39" s="129" t="s">
        <v>3</v>
      </c>
      <c r="B39" s="1476">
        <v>5570</v>
      </c>
      <c r="C39" s="1476">
        <v>5272</v>
      </c>
      <c r="D39" s="1476">
        <v>5987</v>
      </c>
      <c r="E39" s="1863">
        <v>-5.3500897666068283</v>
      </c>
      <c r="F39" s="1863">
        <v>13.562215477996958</v>
      </c>
      <c r="G39" s="1476">
        <v>8840</v>
      </c>
      <c r="H39" s="1476">
        <v>8368</v>
      </c>
      <c r="I39" s="1476">
        <v>8434</v>
      </c>
      <c r="J39" s="1863">
        <v>-5.3393665158371135</v>
      </c>
      <c r="K39" s="1863">
        <v>0.78871892925430132</v>
      </c>
      <c r="L39" s="1476">
        <v>3995</v>
      </c>
      <c r="M39" s="1476">
        <v>3782</v>
      </c>
      <c r="N39" s="1476">
        <v>3884</v>
      </c>
      <c r="O39" s="1863">
        <v>-5.3316645807258993</v>
      </c>
      <c r="P39" s="1863">
        <v>2.6969857218402922</v>
      </c>
      <c r="Q39" s="137"/>
      <c r="R39" s="137"/>
      <c r="S39" s="137"/>
      <c r="T39" s="1082"/>
      <c r="U39" s="1082"/>
      <c r="V39" s="137">
        <v>99445</v>
      </c>
      <c r="W39" s="137">
        <v>94134</v>
      </c>
      <c r="X39" s="137">
        <v>92805</v>
      </c>
      <c r="Y39" s="1082">
        <v>-5.3406405550806966</v>
      </c>
      <c r="Z39" s="1513">
        <v>-1.4118171967620725</v>
      </c>
    </row>
    <row r="40" spans="1:224" s="104" customFormat="1" ht="14.25" customHeight="1">
      <c r="A40" s="129" t="s">
        <v>4</v>
      </c>
      <c r="B40" s="1476">
        <v>20360</v>
      </c>
      <c r="C40" s="1476">
        <v>20360</v>
      </c>
      <c r="D40" s="1476">
        <v>20300</v>
      </c>
      <c r="E40" s="1863">
        <v>0</v>
      </c>
      <c r="F40" s="1863">
        <v>-0.29469548133594969</v>
      </c>
      <c r="G40" s="1476">
        <v>14297</v>
      </c>
      <c r="H40" s="1476">
        <v>14296</v>
      </c>
      <c r="I40" s="1476">
        <v>14300</v>
      </c>
      <c r="J40" s="1863">
        <v>-6.9944743652570196E-3</v>
      </c>
      <c r="K40" s="1863">
        <v>2.7979854504749824E-2</v>
      </c>
      <c r="L40" s="1476">
        <v>9873</v>
      </c>
      <c r="M40" s="1476">
        <v>9874</v>
      </c>
      <c r="N40" s="1476">
        <v>9872</v>
      </c>
      <c r="O40" s="1863">
        <v>1.0128633647312313E-2</v>
      </c>
      <c r="P40" s="1863">
        <v>-2.0255215718052E-2</v>
      </c>
      <c r="Q40" s="137">
        <v>516</v>
      </c>
      <c r="R40" s="137">
        <v>516</v>
      </c>
      <c r="S40" s="137">
        <v>518</v>
      </c>
      <c r="T40" s="1082">
        <v>0</v>
      </c>
      <c r="U40" s="1082">
        <v>0.38759689922480334</v>
      </c>
      <c r="V40" s="137">
        <v>157450</v>
      </c>
      <c r="W40" s="137">
        <v>155839</v>
      </c>
      <c r="X40" s="137">
        <v>157605</v>
      </c>
      <c r="Y40" s="1082">
        <v>-1.0231819625277865</v>
      </c>
      <c r="Z40" s="1513">
        <v>1.1332208240555985</v>
      </c>
    </row>
    <row r="41" spans="1:224" s="104" customFormat="1" ht="14.25" customHeight="1">
      <c r="A41" s="129" t="s">
        <v>391</v>
      </c>
      <c r="B41" s="1476">
        <v>6991</v>
      </c>
      <c r="C41" s="1476">
        <v>6989</v>
      </c>
      <c r="D41" s="1476">
        <v>6950</v>
      </c>
      <c r="E41" s="1863">
        <v>-2.8608210556427593E-2</v>
      </c>
      <c r="F41" s="1863">
        <v>-0.55801974531406984</v>
      </c>
      <c r="G41" s="1476">
        <v>2622</v>
      </c>
      <c r="H41" s="1476">
        <v>2610</v>
      </c>
      <c r="I41" s="1476">
        <v>2622</v>
      </c>
      <c r="J41" s="1863">
        <v>-0.4576659038901596</v>
      </c>
      <c r="K41" s="1863">
        <v>0.45977011494254327</v>
      </c>
      <c r="L41" s="1476">
        <v>3064</v>
      </c>
      <c r="M41" s="1476">
        <v>3069</v>
      </c>
      <c r="N41" s="1476">
        <v>3070</v>
      </c>
      <c r="O41" s="1863">
        <v>0.16318537859008586</v>
      </c>
      <c r="P41" s="1863">
        <v>3.2583903551653748E-2</v>
      </c>
      <c r="Q41" s="137">
        <v>582</v>
      </c>
      <c r="R41" s="137">
        <v>582</v>
      </c>
      <c r="S41" s="137">
        <v>582</v>
      </c>
      <c r="T41" s="1082">
        <v>0</v>
      </c>
      <c r="U41" s="1082">
        <v>0</v>
      </c>
      <c r="V41" s="137">
        <v>31790</v>
      </c>
      <c r="W41" s="137">
        <v>31430</v>
      </c>
      <c r="X41" s="137">
        <v>31717</v>
      </c>
      <c r="Y41" s="1082">
        <v>-1.132431582258576</v>
      </c>
      <c r="Z41" s="1513">
        <v>0.91314031180399979</v>
      </c>
    </row>
    <row r="42" spans="1:224" s="104" customFormat="1" ht="14.25" customHeight="1">
      <c r="A42" s="129" t="s">
        <v>6</v>
      </c>
      <c r="B42" s="1476">
        <v>18550</v>
      </c>
      <c r="C42" s="1476">
        <v>18540</v>
      </c>
      <c r="D42" s="1476">
        <v>18500</v>
      </c>
      <c r="E42" s="1863">
        <v>-5.3908355795158514E-2</v>
      </c>
      <c r="F42" s="1863">
        <v>-0.21574973031283662</v>
      </c>
      <c r="G42" s="1476">
        <v>8710</v>
      </c>
      <c r="H42" s="1476">
        <v>8552</v>
      </c>
      <c r="I42" s="1476">
        <v>8545</v>
      </c>
      <c r="J42" s="1863">
        <v>-1.8140068886337559</v>
      </c>
      <c r="K42" s="1863">
        <v>-8.1852198316184399E-2</v>
      </c>
      <c r="L42" s="1476">
        <v>2740</v>
      </c>
      <c r="M42" s="1476">
        <v>2739</v>
      </c>
      <c r="N42" s="1476">
        <v>2736</v>
      </c>
      <c r="O42" s="1863">
        <v>-3.6496350364970453E-2</v>
      </c>
      <c r="P42" s="1863">
        <v>-0.10952902519167651</v>
      </c>
      <c r="Q42" s="137"/>
      <c r="R42" s="137"/>
      <c r="S42" s="137"/>
      <c r="T42" s="1082"/>
      <c r="U42" s="1082"/>
      <c r="V42" s="137">
        <v>91828</v>
      </c>
      <c r="W42" s="137">
        <v>91867</v>
      </c>
      <c r="X42" s="137">
        <v>86602</v>
      </c>
      <c r="Y42" s="1082">
        <v>4.247070610270498E-2</v>
      </c>
      <c r="Z42" s="1513">
        <v>-5.7311112804380286</v>
      </c>
    </row>
    <row r="43" spans="1:224" s="104" customFormat="1" ht="14.25" customHeight="1">
      <c r="A43" s="129" t="s">
        <v>7</v>
      </c>
      <c r="B43" s="1476">
        <v>962</v>
      </c>
      <c r="C43" s="1476">
        <v>940</v>
      </c>
      <c r="D43" s="1476">
        <v>930</v>
      </c>
      <c r="E43" s="1863">
        <v>-2.2869022869022757</v>
      </c>
      <c r="F43" s="1863">
        <v>-1.0638297872340416</v>
      </c>
      <c r="G43" s="1476">
        <v>90</v>
      </c>
      <c r="H43" s="1476">
        <v>88</v>
      </c>
      <c r="I43" s="1476">
        <v>80</v>
      </c>
      <c r="J43" s="1863">
        <v>-2.2222222222222285</v>
      </c>
      <c r="K43" s="1863">
        <v>-9.0909090909090935</v>
      </c>
      <c r="L43" s="1476">
        <v>305</v>
      </c>
      <c r="M43" s="1476">
        <v>305</v>
      </c>
      <c r="N43" s="1476">
        <v>300</v>
      </c>
      <c r="O43" s="1863">
        <v>0</v>
      </c>
      <c r="P43" s="1863">
        <v>-1.6393442622950829</v>
      </c>
      <c r="Q43" s="137">
        <v>272</v>
      </c>
      <c r="R43" s="137">
        <v>272</v>
      </c>
      <c r="S43" s="137">
        <v>273</v>
      </c>
      <c r="T43" s="1082">
        <v>0</v>
      </c>
      <c r="U43" s="1082">
        <v>0.36764705882352189</v>
      </c>
      <c r="V43" s="137">
        <v>1905.5</v>
      </c>
      <c r="W43" s="137">
        <v>1878.5</v>
      </c>
      <c r="X43" s="137">
        <v>1849</v>
      </c>
      <c r="Y43" s="1082">
        <v>-1.4169509315140374</v>
      </c>
      <c r="Z43" s="1513">
        <v>-1.5704019164226821</v>
      </c>
    </row>
    <row r="44" spans="1:224" s="104" customFormat="1" ht="14.25" customHeight="1">
      <c r="A44" s="129" t="s">
        <v>8</v>
      </c>
      <c r="B44" s="1476">
        <v>86</v>
      </c>
      <c r="C44" s="1476">
        <v>86</v>
      </c>
      <c r="D44" s="1476">
        <v>85</v>
      </c>
      <c r="E44" s="1863">
        <v>0</v>
      </c>
      <c r="F44" s="1863">
        <v>-1.1627906976744242</v>
      </c>
      <c r="G44" s="1476">
        <v>47</v>
      </c>
      <c r="H44" s="1476">
        <v>46</v>
      </c>
      <c r="I44" s="1476">
        <v>45</v>
      </c>
      <c r="J44" s="1863"/>
      <c r="K44" s="1863"/>
      <c r="L44" s="1476">
        <v>148</v>
      </c>
      <c r="M44" s="1476">
        <v>148</v>
      </c>
      <c r="N44" s="1476">
        <v>150</v>
      </c>
      <c r="O44" s="1863">
        <v>0</v>
      </c>
      <c r="P44" s="1863">
        <v>1.3513513513513544</v>
      </c>
      <c r="Q44" s="137">
        <v>582</v>
      </c>
      <c r="R44" s="137">
        <v>582</v>
      </c>
      <c r="S44" s="137">
        <v>583</v>
      </c>
      <c r="T44" s="1082">
        <v>0</v>
      </c>
      <c r="U44" s="1082">
        <v>0.17182130584191668</v>
      </c>
      <c r="V44" s="137">
        <v>1678.8</v>
      </c>
      <c r="W44" s="137">
        <v>1691.96</v>
      </c>
      <c r="X44" s="137">
        <v>1689</v>
      </c>
      <c r="Y44" s="1082">
        <v>0.78389325708840829</v>
      </c>
      <c r="Z44" s="1513">
        <v>-0.17494503416156704</v>
      </c>
    </row>
    <row r="45" spans="1:224" s="104" customFormat="1" ht="14.25" customHeight="1">
      <c r="A45" s="129" t="s">
        <v>9</v>
      </c>
      <c r="B45" s="1476">
        <v>3000</v>
      </c>
      <c r="C45" s="1476">
        <v>3010</v>
      </c>
      <c r="D45" s="1476">
        <v>3300</v>
      </c>
      <c r="E45" s="1863">
        <v>0.33333333333334281</v>
      </c>
      <c r="F45" s="1863">
        <v>9.6345514950166233</v>
      </c>
      <c r="G45" s="1476">
        <v>1560</v>
      </c>
      <c r="H45" s="1476">
        <v>1562</v>
      </c>
      <c r="I45" s="1476">
        <v>1610</v>
      </c>
      <c r="J45" s="1863">
        <v>0.1282051282051242</v>
      </c>
      <c r="K45" s="1863">
        <v>3.0729833546734966</v>
      </c>
      <c r="L45" s="1476">
        <v>1619</v>
      </c>
      <c r="M45" s="1476">
        <v>1621</v>
      </c>
      <c r="N45" s="1476">
        <v>1624</v>
      </c>
      <c r="O45" s="1863">
        <v>0.12353304508955887</v>
      </c>
      <c r="P45" s="1863">
        <v>0.18507094386181677</v>
      </c>
      <c r="Q45" s="137">
        <v>285</v>
      </c>
      <c r="R45" s="137">
        <v>285</v>
      </c>
      <c r="S45" s="137">
        <v>286</v>
      </c>
      <c r="T45" s="1082">
        <v>0</v>
      </c>
      <c r="U45" s="1082">
        <v>0.3508771929824519</v>
      </c>
      <c r="V45" s="137">
        <v>14252</v>
      </c>
      <c r="W45" s="137">
        <v>14525</v>
      </c>
      <c r="X45" s="137">
        <v>14775</v>
      </c>
      <c r="Y45" s="1082">
        <v>1.9155206286836943</v>
      </c>
      <c r="Z45" s="1513">
        <v>1.7211703958691942</v>
      </c>
    </row>
    <row r="46" spans="1:224" s="104" customFormat="1" ht="14.25" customHeight="1">
      <c r="A46" s="129" t="s">
        <v>10</v>
      </c>
      <c r="B46" s="1476"/>
      <c r="C46" s="1476"/>
      <c r="D46" s="1476"/>
      <c r="E46" s="1863"/>
      <c r="F46" s="1863"/>
      <c r="G46" s="1476"/>
      <c r="H46" s="1476"/>
      <c r="I46" s="1476">
        <v>0</v>
      </c>
      <c r="J46" s="1863"/>
      <c r="K46" s="1863"/>
      <c r="L46" s="1476">
        <v>3.5</v>
      </c>
      <c r="M46" s="1476">
        <v>3.5</v>
      </c>
      <c r="N46" s="1476">
        <v>3.5</v>
      </c>
      <c r="O46" s="1863">
        <v>0</v>
      </c>
      <c r="P46" s="1863">
        <v>0</v>
      </c>
      <c r="Q46" s="137"/>
      <c r="R46" s="137"/>
      <c r="S46" s="137"/>
      <c r="T46" s="1082"/>
      <c r="U46" s="1082"/>
      <c r="V46" s="137">
        <v>191.5</v>
      </c>
      <c r="W46" s="137">
        <v>195.5</v>
      </c>
      <c r="X46" s="137">
        <v>185.5</v>
      </c>
      <c r="Y46" s="1082">
        <v>2.0887728459530166</v>
      </c>
      <c r="Z46" s="1513">
        <v>-5.1150895140664971</v>
      </c>
    </row>
    <row r="47" spans="1:224" s="104" customFormat="1" ht="14.25" customHeight="1">
      <c r="A47" s="129" t="s">
        <v>11</v>
      </c>
      <c r="B47" s="1476"/>
      <c r="C47" s="1476"/>
      <c r="D47" s="1476"/>
      <c r="E47" s="1863"/>
      <c r="F47" s="1863"/>
      <c r="G47" s="1476"/>
      <c r="H47" s="1476"/>
      <c r="I47" s="1476">
        <v>0</v>
      </c>
      <c r="J47" s="1863"/>
      <c r="K47" s="1863"/>
      <c r="L47" s="1476"/>
      <c r="M47" s="1476"/>
      <c r="N47" s="1476"/>
      <c r="O47" s="1863"/>
      <c r="P47" s="1863"/>
      <c r="Q47" s="137"/>
      <c r="R47" s="137"/>
      <c r="S47" s="137"/>
      <c r="T47" s="1082"/>
      <c r="U47" s="1082"/>
      <c r="V47" s="137"/>
      <c r="W47" s="137"/>
      <c r="X47" s="137"/>
      <c r="Y47" s="1082"/>
      <c r="Z47" s="1513"/>
    </row>
    <row r="48" spans="1:224" s="104" customFormat="1" ht="14.25" customHeight="1">
      <c r="A48" s="129" t="s">
        <v>12</v>
      </c>
      <c r="B48" s="1476"/>
      <c r="C48" s="1476"/>
      <c r="D48" s="1476"/>
      <c r="E48" s="1863"/>
      <c r="F48" s="1863"/>
      <c r="G48" s="1476"/>
      <c r="H48" s="1476"/>
      <c r="I48" s="1476">
        <v>0</v>
      </c>
      <c r="J48" s="1863"/>
      <c r="K48" s="1863"/>
      <c r="L48" s="1476"/>
      <c r="M48" s="1476"/>
      <c r="N48" s="1476"/>
      <c r="O48" s="1863"/>
      <c r="P48" s="1863"/>
      <c r="Q48" s="137"/>
      <c r="R48" s="137"/>
      <c r="S48" s="137"/>
      <c r="T48" s="1082"/>
      <c r="U48" s="1082"/>
      <c r="V48" s="137">
        <v>0</v>
      </c>
      <c r="W48" s="137">
        <v>0</v>
      </c>
      <c r="X48" s="137">
        <v>0</v>
      </c>
      <c r="Y48" s="1082" t="s">
        <v>818</v>
      </c>
      <c r="Z48" s="1513" t="s">
        <v>818</v>
      </c>
    </row>
    <row r="49" spans="1:26" s="104" customFormat="1" ht="14.25" customHeight="1">
      <c r="A49" s="129" t="s">
        <v>13</v>
      </c>
      <c r="B49" s="1476">
        <v>471</v>
      </c>
      <c r="C49" s="1476">
        <v>470</v>
      </c>
      <c r="D49" s="1476">
        <v>470</v>
      </c>
      <c r="E49" s="1863">
        <v>-0.21231422505307762</v>
      </c>
      <c r="F49" s="1863">
        <v>0</v>
      </c>
      <c r="G49" s="1476">
        <v>107</v>
      </c>
      <c r="H49" s="1476">
        <v>105</v>
      </c>
      <c r="I49" s="1476">
        <v>110</v>
      </c>
      <c r="J49" s="1863">
        <v>-1.8691588785046775</v>
      </c>
      <c r="K49" s="1863">
        <v>4.7619047619047734</v>
      </c>
      <c r="L49" s="1476">
        <v>618</v>
      </c>
      <c r="M49" s="1476">
        <v>619</v>
      </c>
      <c r="N49" s="1476">
        <v>620</v>
      </c>
      <c r="O49" s="1863">
        <v>0.16181229773462746</v>
      </c>
      <c r="P49" s="1863">
        <v>0.16155088852988797</v>
      </c>
      <c r="Q49" s="137"/>
      <c r="R49" s="137"/>
      <c r="S49" s="137"/>
      <c r="T49" s="1082"/>
      <c r="U49" s="1082"/>
      <c r="V49" s="137">
        <v>3182</v>
      </c>
      <c r="W49" s="137">
        <v>3201</v>
      </c>
      <c r="X49" s="137">
        <v>3195</v>
      </c>
      <c r="Y49" s="1082">
        <v>0.59710873664361941</v>
      </c>
      <c r="Z49" s="1513">
        <v>-0.18744142455481949</v>
      </c>
    </row>
    <row r="50" spans="1:26" s="104" customFormat="1" ht="14.25" customHeight="1">
      <c r="A50" s="129" t="s">
        <v>14</v>
      </c>
      <c r="B50" s="1476">
        <v>1515</v>
      </c>
      <c r="C50" s="1476">
        <v>1516</v>
      </c>
      <c r="D50" s="1476">
        <v>1500</v>
      </c>
      <c r="E50" s="1863">
        <v>6.6006600660074355E-2</v>
      </c>
      <c r="F50" s="1863">
        <v>-1.0554089709762593</v>
      </c>
      <c r="G50" s="1476">
        <v>823</v>
      </c>
      <c r="H50" s="1476">
        <v>818</v>
      </c>
      <c r="I50" s="1476">
        <v>800</v>
      </c>
      <c r="J50" s="1863">
        <v>-0.6075334143377944</v>
      </c>
      <c r="K50" s="1863">
        <v>-2.2004889975550128</v>
      </c>
      <c r="L50" s="1476">
        <v>976.5</v>
      </c>
      <c r="M50" s="1476">
        <v>977</v>
      </c>
      <c r="N50" s="1476">
        <v>980</v>
      </c>
      <c r="O50" s="1863">
        <v>5.1203277009733483E-2</v>
      </c>
      <c r="P50" s="1863">
        <v>0.30706243602864447</v>
      </c>
      <c r="Q50" s="137">
        <v>84</v>
      </c>
      <c r="R50" s="137">
        <v>84</v>
      </c>
      <c r="S50" s="137">
        <v>85</v>
      </c>
      <c r="T50" s="1082">
        <v>0</v>
      </c>
      <c r="U50" s="1082">
        <v>1.1904761904761898</v>
      </c>
      <c r="V50" s="137">
        <v>16687</v>
      </c>
      <c r="W50" s="137">
        <v>16304.5</v>
      </c>
      <c r="X50" s="137">
        <v>14849</v>
      </c>
      <c r="Y50" s="1082">
        <v>-2.2922035117157122</v>
      </c>
      <c r="Z50" s="1513">
        <v>-8.9269833481554173</v>
      </c>
    </row>
    <row r="51" spans="1:26" s="104" customFormat="1" ht="14.25" customHeight="1">
      <c r="A51" s="129" t="s">
        <v>15</v>
      </c>
      <c r="B51" s="1476">
        <v>790</v>
      </c>
      <c r="C51" s="1476">
        <v>790</v>
      </c>
      <c r="D51" s="1476">
        <v>755</v>
      </c>
      <c r="E51" s="1863">
        <v>0</v>
      </c>
      <c r="F51" s="1863">
        <v>-4.4303797468354418</v>
      </c>
      <c r="G51" s="1476">
        <v>371</v>
      </c>
      <c r="H51" s="1476">
        <v>369</v>
      </c>
      <c r="I51" s="1476">
        <v>376</v>
      </c>
      <c r="J51" s="1863">
        <v>-0.53908355795148566</v>
      </c>
      <c r="K51" s="1863">
        <v>1.8970189701897056</v>
      </c>
      <c r="L51" s="1476">
        <v>254</v>
      </c>
      <c r="M51" s="1476">
        <v>255</v>
      </c>
      <c r="N51" s="1476">
        <v>256</v>
      </c>
      <c r="O51" s="1863">
        <v>0.39370078740157055</v>
      </c>
      <c r="P51" s="1863">
        <v>0.39215686274509665</v>
      </c>
      <c r="Q51" s="137">
        <v>32</v>
      </c>
      <c r="R51" s="137">
        <v>32</v>
      </c>
      <c r="S51" s="137">
        <v>33</v>
      </c>
      <c r="T51" s="1082">
        <v>0</v>
      </c>
      <c r="U51" s="1082">
        <v>3.125</v>
      </c>
      <c r="V51" s="137">
        <v>4825.75</v>
      </c>
      <c r="W51" s="137">
        <v>4881</v>
      </c>
      <c r="X51" s="137">
        <v>4769.5</v>
      </c>
      <c r="Y51" s="1082">
        <v>1.1448997565145334</v>
      </c>
      <c r="Z51" s="1513">
        <v>-2.2843679573857827</v>
      </c>
    </row>
    <row r="52" spans="1:26" s="104" customFormat="1" ht="14.25" customHeight="1">
      <c r="A52" s="128" t="s">
        <v>719</v>
      </c>
      <c r="B52" s="744">
        <v>1666</v>
      </c>
      <c r="C52" s="744">
        <v>1670</v>
      </c>
      <c r="D52" s="744">
        <v>1720</v>
      </c>
      <c r="E52" s="689">
        <v>0.24009603841537341</v>
      </c>
      <c r="F52" s="689">
        <v>2.9940119760479007</v>
      </c>
      <c r="G52" s="744">
        <v>740</v>
      </c>
      <c r="H52" s="744">
        <v>750</v>
      </c>
      <c r="I52" s="744">
        <v>810</v>
      </c>
      <c r="J52" s="689">
        <v>1.3513513513513544</v>
      </c>
      <c r="K52" s="689">
        <v>8</v>
      </c>
      <c r="L52" s="744">
        <v>1011</v>
      </c>
      <c r="M52" s="744">
        <v>1012</v>
      </c>
      <c r="N52" s="744">
        <v>1015</v>
      </c>
      <c r="O52" s="689">
        <v>9.891196834817606E-2</v>
      </c>
      <c r="P52" s="689">
        <v>0.29644268774704585</v>
      </c>
      <c r="Q52" s="750">
        <v>192.5</v>
      </c>
      <c r="R52" s="1859">
        <v>192.5</v>
      </c>
      <c r="S52" s="1859">
        <v>194</v>
      </c>
      <c r="T52" s="1081">
        <v>0</v>
      </c>
      <c r="U52" s="1081">
        <v>0.77922077922076483</v>
      </c>
      <c r="V52" s="1859">
        <v>16914</v>
      </c>
      <c r="W52" s="1859">
        <v>17574.5</v>
      </c>
      <c r="X52" s="1859">
        <v>18254</v>
      </c>
      <c r="Y52" s="1081">
        <v>3.9050490717748687</v>
      </c>
      <c r="Z52" s="1512">
        <v>3.8663973370508273</v>
      </c>
    </row>
    <row r="53" spans="1:26" s="104" customFormat="1" ht="14.25" customHeight="1">
      <c r="A53" s="94" t="s">
        <v>16</v>
      </c>
      <c r="B53" s="1476">
        <v>1666</v>
      </c>
      <c r="C53" s="1476">
        <v>1670</v>
      </c>
      <c r="D53" s="1476">
        <v>1720</v>
      </c>
      <c r="E53" s="1863">
        <v>0.24009603841537341</v>
      </c>
      <c r="F53" s="1863">
        <v>2.9940119760479007</v>
      </c>
      <c r="G53" s="1476">
        <v>740</v>
      </c>
      <c r="H53" s="1476">
        <v>750</v>
      </c>
      <c r="I53" s="1476">
        <v>810</v>
      </c>
      <c r="J53" s="1863">
        <v>1.3513513513513544</v>
      </c>
      <c r="K53" s="1863">
        <v>8</v>
      </c>
      <c r="L53" s="1476">
        <v>1011</v>
      </c>
      <c r="M53" s="1476">
        <v>1012</v>
      </c>
      <c r="N53" s="1476">
        <v>1015</v>
      </c>
      <c r="O53" s="1863">
        <v>9.891196834817606E-2</v>
      </c>
      <c r="P53" s="1863">
        <v>0.29644268774704585</v>
      </c>
      <c r="Q53" s="137">
        <v>192.5</v>
      </c>
      <c r="R53" s="137">
        <v>192.5</v>
      </c>
      <c r="S53" s="137">
        <v>194</v>
      </c>
      <c r="T53" s="1082">
        <v>0</v>
      </c>
      <c r="U53" s="1082">
        <v>0.77922077922076483</v>
      </c>
      <c r="V53" s="137">
        <v>16914</v>
      </c>
      <c r="W53" s="137">
        <v>17574.5</v>
      </c>
      <c r="X53" s="137">
        <v>18254</v>
      </c>
      <c r="Y53" s="1082">
        <v>3.9050490717748687</v>
      </c>
      <c r="Z53" s="1513">
        <v>3.8663973370508273</v>
      </c>
    </row>
    <row r="54" spans="1:26" s="104" customFormat="1" ht="14.25" customHeight="1">
      <c r="A54" s="128" t="s">
        <v>17</v>
      </c>
      <c r="B54" s="744">
        <v>1684.78</v>
      </c>
      <c r="C54" s="744">
        <v>1692.78</v>
      </c>
      <c r="D54" s="744">
        <v>1931</v>
      </c>
      <c r="E54" s="689">
        <v>0.47483944491268915</v>
      </c>
      <c r="F54" s="689">
        <v>14.072708798544411</v>
      </c>
      <c r="G54" s="744">
        <v>1332</v>
      </c>
      <c r="H54" s="744">
        <v>1504</v>
      </c>
      <c r="I54" s="744">
        <v>1585</v>
      </c>
      <c r="J54" s="689">
        <v>12.912912912912915</v>
      </c>
      <c r="K54" s="689">
        <v>5.3856382978723332</v>
      </c>
      <c r="L54" s="744">
        <v>1113.25</v>
      </c>
      <c r="M54" s="744">
        <v>1191</v>
      </c>
      <c r="N54" s="744">
        <v>1291.5</v>
      </c>
      <c r="O54" s="689">
        <v>6.9840556927913724</v>
      </c>
      <c r="P54" s="689">
        <v>8.4382871536523965</v>
      </c>
      <c r="Q54" s="1859">
        <v>1294.5</v>
      </c>
      <c r="R54" s="1859">
        <v>1383.5</v>
      </c>
      <c r="S54" s="1859">
        <v>1444.25</v>
      </c>
      <c r="T54" s="1081">
        <v>6.8752414059482447</v>
      </c>
      <c r="U54" s="1081">
        <v>4.3910372244307894</v>
      </c>
      <c r="V54" s="1859">
        <v>21044.13</v>
      </c>
      <c r="W54" s="1859">
        <v>22513.279999999999</v>
      </c>
      <c r="X54" s="1859">
        <v>22976.75</v>
      </c>
      <c r="Y54" s="1081">
        <v>6.9812817160889864</v>
      </c>
      <c r="Z54" s="1512">
        <v>2.0586516047417405</v>
      </c>
    </row>
    <row r="55" spans="1:26" s="104" customFormat="1" ht="14.25" customHeight="1">
      <c r="A55" s="129" t="s">
        <v>18</v>
      </c>
      <c r="B55" s="1476">
        <v>472</v>
      </c>
      <c r="C55" s="1476">
        <v>480</v>
      </c>
      <c r="D55" s="1476">
        <v>585</v>
      </c>
      <c r="E55" s="1863">
        <v>1.6949152542372872</v>
      </c>
      <c r="F55" s="1863">
        <v>21.875</v>
      </c>
      <c r="G55" s="1476">
        <v>885</v>
      </c>
      <c r="H55" s="1476">
        <v>1038</v>
      </c>
      <c r="I55" s="1476">
        <v>1100</v>
      </c>
      <c r="J55" s="1863">
        <v>17.288135593220332</v>
      </c>
      <c r="K55" s="1863">
        <v>5.9730250481695606</v>
      </c>
      <c r="L55" s="1476">
        <v>706</v>
      </c>
      <c r="M55" s="1476">
        <v>775</v>
      </c>
      <c r="N55" s="1476">
        <v>865</v>
      </c>
      <c r="O55" s="1863">
        <v>9.7733711048158654</v>
      </c>
      <c r="P55" s="1863">
        <v>11.612903225806463</v>
      </c>
      <c r="Q55" s="137"/>
      <c r="R55" s="137"/>
      <c r="S55" s="137"/>
      <c r="T55" s="1082"/>
      <c r="U55" s="1082"/>
      <c r="V55" s="137">
        <v>7646.5</v>
      </c>
      <c r="W55" s="137">
        <v>7878</v>
      </c>
      <c r="X55" s="137">
        <v>8244</v>
      </c>
      <c r="Y55" s="1082">
        <v>3.0275289348067815</v>
      </c>
      <c r="Z55" s="1513">
        <v>4.6458492003046388</v>
      </c>
    </row>
    <row r="56" spans="1:26" s="104" customFormat="1" ht="14.25" customHeight="1">
      <c r="A56" s="129" t="s">
        <v>19</v>
      </c>
      <c r="B56" s="1476"/>
      <c r="C56" s="1476"/>
      <c r="D56" s="1476">
        <v>105</v>
      </c>
      <c r="E56" s="1863"/>
      <c r="F56" s="1863"/>
      <c r="G56" s="1476">
        <v>160</v>
      </c>
      <c r="H56" s="1476">
        <v>162</v>
      </c>
      <c r="I56" s="1476">
        <v>160</v>
      </c>
      <c r="J56" s="1863">
        <v>1.25</v>
      </c>
      <c r="K56" s="1863">
        <v>-1.2345679012345698</v>
      </c>
      <c r="L56" s="1476"/>
      <c r="M56" s="1476"/>
      <c r="N56" s="1476"/>
      <c r="O56" s="1863"/>
      <c r="P56" s="1863"/>
      <c r="Q56" s="137"/>
      <c r="R56" s="137"/>
      <c r="S56" s="137"/>
      <c r="T56" s="1082"/>
      <c r="U56" s="1082"/>
      <c r="V56" s="137">
        <v>910</v>
      </c>
      <c r="W56" s="137">
        <v>919</v>
      </c>
      <c r="X56" s="137">
        <v>1012</v>
      </c>
      <c r="Y56" s="1082">
        <v>0.98901098901097839</v>
      </c>
      <c r="Z56" s="1513">
        <v>10.119695321001103</v>
      </c>
    </row>
    <row r="57" spans="1:26" s="104" customFormat="1" ht="14.25" customHeight="1">
      <c r="A57" s="129" t="s">
        <v>20</v>
      </c>
      <c r="B57" s="1476">
        <v>35</v>
      </c>
      <c r="C57" s="1476">
        <v>35</v>
      </c>
      <c r="D57" s="1476">
        <v>36</v>
      </c>
      <c r="E57" s="1863">
        <v>0</v>
      </c>
      <c r="F57" s="1863">
        <v>2.857142857142847</v>
      </c>
      <c r="G57" s="1476">
        <v>85</v>
      </c>
      <c r="H57" s="1476">
        <v>87</v>
      </c>
      <c r="I57" s="1476">
        <v>90</v>
      </c>
      <c r="J57" s="1863">
        <v>2.3529411764705799</v>
      </c>
      <c r="K57" s="1863">
        <v>3.448275862068968</v>
      </c>
      <c r="L57" s="1476">
        <v>60</v>
      </c>
      <c r="M57" s="1476">
        <v>62</v>
      </c>
      <c r="N57" s="1476">
        <v>64</v>
      </c>
      <c r="O57" s="1863">
        <v>3.3333333333333428</v>
      </c>
      <c r="P57" s="1863">
        <v>3.2258064516128968</v>
      </c>
      <c r="Q57" s="137"/>
      <c r="R57" s="137"/>
      <c r="S57" s="137"/>
      <c r="T57" s="1082"/>
      <c r="U57" s="1082"/>
      <c r="V57" s="137">
        <v>1061</v>
      </c>
      <c r="W57" s="137">
        <v>1694</v>
      </c>
      <c r="X57" s="137">
        <v>1706</v>
      </c>
      <c r="Y57" s="1082">
        <v>59.660697455230917</v>
      </c>
      <c r="Z57" s="1513">
        <v>0.70838252656434975</v>
      </c>
    </row>
    <row r="58" spans="1:26" s="104" customFormat="1" ht="14.25" customHeight="1">
      <c r="A58" s="129" t="s">
        <v>21</v>
      </c>
      <c r="B58" s="1476">
        <v>54</v>
      </c>
      <c r="C58" s="1476">
        <v>54</v>
      </c>
      <c r="D58" s="1476">
        <v>50</v>
      </c>
      <c r="E58" s="1863">
        <v>0</v>
      </c>
      <c r="F58" s="1863">
        <v>-7.4074074074074048</v>
      </c>
      <c r="G58" s="1476"/>
      <c r="H58" s="1476"/>
      <c r="I58" s="1476">
        <v>0</v>
      </c>
      <c r="J58" s="1863"/>
      <c r="K58" s="1863"/>
      <c r="L58" s="1476">
        <v>12.5</v>
      </c>
      <c r="M58" s="1476">
        <v>10</v>
      </c>
      <c r="N58" s="1476">
        <v>10</v>
      </c>
      <c r="O58" s="1863">
        <v>-20</v>
      </c>
      <c r="P58" s="1863">
        <v>0</v>
      </c>
      <c r="Q58" s="137">
        <v>1115</v>
      </c>
      <c r="R58" s="137">
        <v>1200</v>
      </c>
      <c r="S58" s="137">
        <v>1257</v>
      </c>
      <c r="T58" s="1082">
        <v>7.6233183856502222</v>
      </c>
      <c r="U58" s="1082">
        <v>4.7500000000000142</v>
      </c>
      <c r="V58" s="137">
        <v>1241.5</v>
      </c>
      <c r="W58" s="137">
        <v>1317</v>
      </c>
      <c r="X58" s="137">
        <v>1370</v>
      </c>
      <c r="Y58" s="1082">
        <v>6.0813532017720604</v>
      </c>
      <c r="Z58" s="1513">
        <v>4.0242976461655218</v>
      </c>
    </row>
    <row r="59" spans="1:26" s="104" customFormat="1" ht="14.25" customHeight="1">
      <c r="A59" s="129" t="s">
        <v>22</v>
      </c>
      <c r="B59" s="1476">
        <v>783</v>
      </c>
      <c r="C59" s="1476">
        <v>783</v>
      </c>
      <c r="D59" s="1476">
        <v>785</v>
      </c>
      <c r="E59" s="1863">
        <v>0</v>
      </c>
      <c r="F59" s="1863">
        <v>0.25542784163474153</v>
      </c>
      <c r="G59" s="1476">
        <v>62</v>
      </c>
      <c r="H59" s="1476">
        <v>64</v>
      </c>
      <c r="I59" s="1476">
        <v>75</v>
      </c>
      <c r="J59" s="1863">
        <v>3.2258064516128968</v>
      </c>
      <c r="K59" s="1863">
        <v>17.1875</v>
      </c>
      <c r="L59" s="1476">
        <v>135</v>
      </c>
      <c r="M59" s="1476">
        <v>140</v>
      </c>
      <c r="N59" s="1476">
        <v>148</v>
      </c>
      <c r="O59" s="1863">
        <v>3.7037037037036953</v>
      </c>
      <c r="P59" s="1863">
        <v>5.7142857142857224</v>
      </c>
      <c r="Q59" s="137">
        <v>152.5</v>
      </c>
      <c r="R59" s="137">
        <v>156.5</v>
      </c>
      <c r="S59" s="137">
        <v>160</v>
      </c>
      <c r="T59" s="1082">
        <v>2.622950819672127</v>
      </c>
      <c r="U59" s="1082">
        <v>2.2364217252396088</v>
      </c>
      <c r="V59" s="137">
        <v>3763.1</v>
      </c>
      <c r="W59" s="137">
        <v>4056.5</v>
      </c>
      <c r="X59" s="137">
        <v>4077</v>
      </c>
      <c r="Y59" s="1082">
        <v>7.7967633068480922</v>
      </c>
      <c r="Z59" s="1513">
        <v>0.50536176506841457</v>
      </c>
    </row>
    <row r="60" spans="1:26" s="104" customFormat="1" ht="14.25" customHeight="1">
      <c r="A60" s="129" t="s">
        <v>23</v>
      </c>
      <c r="B60" s="1476">
        <v>324</v>
      </c>
      <c r="C60" s="1476">
        <v>324</v>
      </c>
      <c r="D60" s="1476">
        <v>350</v>
      </c>
      <c r="E60" s="1863">
        <v>0</v>
      </c>
      <c r="F60" s="1863">
        <v>8.0246913580246826</v>
      </c>
      <c r="G60" s="1476">
        <v>55</v>
      </c>
      <c r="H60" s="1476">
        <v>58</v>
      </c>
      <c r="I60" s="1476">
        <v>60</v>
      </c>
      <c r="J60" s="1863">
        <v>5.454545454545439</v>
      </c>
      <c r="K60" s="1863">
        <v>3.448275862068968</v>
      </c>
      <c r="L60" s="1476">
        <v>169</v>
      </c>
      <c r="M60" s="1476">
        <v>173</v>
      </c>
      <c r="N60" s="1476">
        <v>173</v>
      </c>
      <c r="O60" s="1863">
        <v>2.366863905325431</v>
      </c>
      <c r="P60" s="1863">
        <v>0</v>
      </c>
      <c r="Q60" s="137">
        <v>27</v>
      </c>
      <c r="R60" s="137">
        <v>27</v>
      </c>
      <c r="S60" s="137">
        <v>27.25</v>
      </c>
      <c r="T60" s="1082">
        <v>0</v>
      </c>
      <c r="U60" s="1082">
        <v>0.92592592592592382</v>
      </c>
      <c r="V60" s="137">
        <v>5774.5</v>
      </c>
      <c r="W60" s="137">
        <v>5894</v>
      </c>
      <c r="X60" s="137">
        <v>5792.25</v>
      </c>
      <c r="Y60" s="1082">
        <v>2.0694432418391244</v>
      </c>
      <c r="Z60" s="1513">
        <v>-1.7263318629114366</v>
      </c>
    </row>
    <row r="61" spans="1:26" s="104" customFormat="1" ht="14.25" customHeight="1">
      <c r="A61" s="129" t="s">
        <v>24</v>
      </c>
      <c r="B61" s="1476"/>
      <c r="C61" s="1476"/>
      <c r="D61" s="1476"/>
      <c r="E61" s="1863"/>
      <c r="F61" s="1863"/>
      <c r="G61" s="1476"/>
      <c r="H61" s="1476"/>
      <c r="I61" s="1476">
        <v>0</v>
      </c>
      <c r="J61" s="1863"/>
      <c r="K61" s="1863"/>
      <c r="L61" s="1476"/>
      <c r="M61" s="1476"/>
      <c r="N61" s="1476"/>
      <c r="O61" s="1863"/>
      <c r="P61" s="1863"/>
      <c r="Q61" s="137"/>
      <c r="R61" s="137"/>
      <c r="S61" s="137"/>
      <c r="T61" s="1082"/>
      <c r="U61" s="1082"/>
      <c r="V61" s="137">
        <v>9</v>
      </c>
      <c r="W61" s="137">
        <v>21</v>
      </c>
      <c r="X61" s="137">
        <v>28</v>
      </c>
      <c r="Y61" s="1082">
        <v>133.33333333333334</v>
      </c>
      <c r="Z61" s="1513">
        <v>33.333333333333314</v>
      </c>
    </row>
    <row r="62" spans="1:26" s="104" customFormat="1" ht="14.25" customHeight="1" thickBot="1">
      <c r="A62" s="17" t="s">
        <v>25</v>
      </c>
      <c r="B62" s="2035">
        <v>16.78</v>
      </c>
      <c r="C62" s="2035">
        <v>16.78</v>
      </c>
      <c r="D62" s="2035">
        <v>20</v>
      </c>
      <c r="E62" s="693">
        <v>0</v>
      </c>
      <c r="F62" s="693">
        <v>19.189511323003572</v>
      </c>
      <c r="G62" s="2035">
        <v>85</v>
      </c>
      <c r="H62" s="2035">
        <v>95</v>
      </c>
      <c r="I62" s="2035">
        <v>100</v>
      </c>
      <c r="J62" s="693">
        <v>11.764705882352942</v>
      </c>
      <c r="K62" s="693">
        <v>5.2631578947368354</v>
      </c>
      <c r="L62" s="2035">
        <v>30.75</v>
      </c>
      <c r="M62" s="2035">
        <v>31</v>
      </c>
      <c r="N62" s="2035">
        <v>31.5</v>
      </c>
      <c r="O62" s="693">
        <v>0.81300813008130035</v>
      </c>
      <c r="P62" s="693">
        <v>1.6129032258064484</v>
      </c>
      <c r="Q62" s="138"/>
      <c r="R62" s="138"/>
      <c r="S62" s="138"/>
      <c r="T62" s="1083"/>
      <c r="U62" s="1083"/>
      <c r="V62" s="138">
        <v>638.53</v>
      </c>
      <c r="W62" s="138">
        <v>733.78</v>
      </c>
      <c r="X62" s="138">
        <v>747.5</v>
      </c>
      <c r="Y62" s="1083">
        <v>14.91707515700125</v>
      </c>
      <c r="Z62" s="1734">
        <v>1.8697702308593875</v>
      </c>
    </row>
    <row r="63" spans="1:26" s="13" customFormat="1" ht="17.25" customHeight="1" thickTop="1">
      <c r="A63" s="2321" t="s">
        <v>674</v>
      </c>
      <c r="B63" s="2321"/>
      <c r="C63" s="2321"/>
      <c r="D63" s="2321"/>
      <c r="E63" s="2321"/>
      <c r="F63" s="2321"/>
      <c r="G63" s="2321"/>
      <c r="H63" s="2321"/>
      <c r="I63" s="2321"/>
      <c r="J63" s="2321"/>
      <c r="K63" s="2321"/>
      <c r="L63" s="2321"/>
      <c r="M63" s="2321"/>
      <c r="N63" s="2321"/>
      <c r="O63" s="2321"/>
      <c r="P63" s="2321"/>
      <c r="Q63"/>
      <c r="R63"/>
      <c r="S63"/>
      <c r="T63" s="838"/>
      <c r="U63" s="838"/>
      <c r="V63"/>
      <c r="W63"/>
      <c r="X63"/>
      <c r="Y63" s="838"/>
      <c r="Z63" s="838"/>
    </row>
    <row r="64" spans="1:26" ht="15">
      <c r="A64" s="2329" t="s">
        <v>392</v>
      </c>
      <c r="B64" s="2329"/>
      <c r="C64" s="2329"/>
      <c r="D64" s="2329"/>
      <c r="E64" s="2329"/>
      <c r="F64" s="2329"/>
      <c r="G64" s="2329"/>
      <c r="H64" s="2329"/>
    </row>
  </sheetData>
  <mergeCells count="40">
    <mergeCell ref="A1:U1"/>
    <mergeCell ref="A2:U2"/>
    <mergeCell ref="T5:U5"/>
    <mergeCell ref="A35:A37"/>
    <mergeCell ref="B35:F35"/>
    <mergeCell ref="G35:K35"/>
    <mergeCell ref="G6:K6"/>
    <mergeCell ref="L6:P6"/>
    <mergeCell ref="Q6:U6"/>
    <mergeCell ref="T7:T8"/>
    <mergeCell ref="U7:U8"/>
    <mergeCell ref="E7:E8"/>
    <mergeCell ref="E36:E37"/>
    <mergeCell ref="J36:J37"/>
    <mergeCell ref="K36:K37"/>
    <mergeCell ref="A3:Z3"/>
    <mergeCell ref="O36:O37"/>
    <mergeCell ref="A4:Z4"/>
    <mergeCell ref="Y5:Z5"/>
    <mergeCell ref="P7:P8"/>
    <mergeCell ref="Q35:U35"/>
    <mergeCell ref="V35:Z35"/>
    <mergeCell ref="L35:P35"/>
    <mergeCell ref="Z36:Z37"/>
    <mergeCell ref="A63:P63"/>
    <mergeCell ref="A64:H64"/>
    <mergeCell ref="V6:Z6"/>
    <mergeCell ref="Y7:Y8"/>
    <mergeCell ref="Z7:Z8"/>
    <mergeCell ref="A6:A8"/>
    <mergeCell ref="B6:F6"/>
    <mergeCell ref="F7:F8"/>
    <mergeCell ref="J7:J8"/>
    <mergeCell ref="K7:K8"/>
    <mergeCell ref="O7:O8"/>
    <mergeCell ref="Y36:Y37"/>
    <mergeCell ref="T36:T37"/>
    <mergeCell ref="F36:F37"/>
    <mergeCell ref="P36:P37"/>
    <mergeCell ref="U36:U37"/>
  </mergeCells>
  <printOptions horizontalCentered="1"/>
  <pageMargins left="0.39370078740157483" right="0.39370078740157483" top="0.78740157480314965" bottom="0.19685039370078741" header="0" footer="0"/>
  <pageSetup paperSize="9" scale="39" orientation="landscape" r:id="rId1"/>
  <headerFooter scaleWithDoc="0"/>
</worksheet>
</file>

<file path=xl/worksheets/sheet1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P68"/>
  <sheetViews>
    <sheetView view="pageBreakPreview" zoomScale="55" zoomScaleSheetLayoutView="55" workbookViewId="0">
      <pane xSplit="1" topLeftCell="B1" activePane="topRight" state="frozen"/>
      <selection pane="topRight" sqref="A1:Z1"/>
    </sheetView>
  </sheetViews>
  <sheetFormatPr defaultColWidth="8.7109375" defaultRowHeight="12.75"/>
  <cols>
    <col min="1" max="1" width="18" style="51" customWidth="1"/>
    <col min="2" max="4" width="13.28515625" style="232" customWidth="1"/>
    <col min="5" max="6" width="13.28515625" style="1075" customWidth="1"/>
    <col min="7" max="9" width="13.28515625" style="51" customWidth="1"/>
    <col min="10" max="11" width="13.28515625" style="1078" customWidth="1"/>
    <col min="12" max="12" width="13.28515625" style="51" customWidth="1"/>
    <col min="13" max="13" width="14.5703125" style="51" customWidth="1"/>
    <col min="14" max="14" width="13.28515625" style="51" customWidth="1"/>
    <col min="15" max="16" width="13.28515625" style="1078" customWidth="1"/>
    <col min="17" max="19" width="13.28515625" style="51" customWidth="1"/>
    <col min="20" max="21" width="13.28515625" style="1080" customWidth="1"/>
    <col min="22" max="24" width="13.28515625" style="51" customWidth="1"/>
    <col min="25" max="26" width="13.28515625" style="1080" customWidth="1"/>
    <col min="27" max="16384" width="8.7109375" style="51"/>
  </cols>
  <sheetData>
    <row r="1" spans="1:198" s="2051" customFormat="1" ht="33">
      <c r="A1" s="2648" t="s">
        <v>302</v>
      </c>
      <c r="B1" s="2648"/>
      <c r="C1" s="2648"/>
      <c r="D1" s="2648"/>
      <c r="E1" s="2648"/>
      <c r="F1" s="2648"/>
      <c r="G1" s="2648"/>
      <c r="H1" s="2648"/>
      <c r="I1" s="2648"/>
      <c r="J1" s="2648"/>
      <c r="K1" s="2648"/>
      <c r="L1" s="2648"/>
      <c r="M1" s="2648"/>
      <c r="N1" s="2648"/>
      <c r="O1" s="2648"/>
      <c r="P1" s="2648"/>
      <c r="Q1" s="2648"/>
      <c r="R1" s="2648"/>
      <c r="S1" s="2648"/>
      <c r="T1" s="2648"/>
      <c r="U1" s="2648"/>
      <c r="V1" s="2648"/>
      <c r="W1" s="2648"/>
      <c r="X1" s="2648"/>
      <c r="Y1" s="2648"/>
      <c r="Z1" s="2648"/>
      <c r="AA1" s="2050"/>
      <c r="AB1" s="2050"/>
      <c r="AC1" s="2050"/>
      <c r="AD1" s="2050"/>
      <c r="AE1" s="2050"/>
      <c r="AF1" s="2050"/>
      <c r="AG1" s="2050"/>
      <c r="AH1" s="2050"/>
      <c r="AI1" s="2050"/>
      <c r="AJ1" s="2050"/>
      <c r="AK1" s="2050"/>
      <c r="AL1" s="2050"/>
      <c r="AM1" s="2050"/>
      <c r="AN1" s="2050"/>
      <c r="AO1" s="2050"/>
      <c r="AP1" s="2050"/>
      <c r="AQ1" s="2050"/>
      <c r="AR1" s="2050"/>
      <c r="AS1" s="2050"/>
      <c r="AT1" s="2050"/>
      <c r="AU1" s="2050"/>
      <c r="AV1" s="2050"/>
      <c r="AW1" s="2050"/>
      <c r="AX1" s="2050"/>
      <c r="AY1" s="2050"/>
      <c r="AZ1" s="2050"/>
      <c r="BA1" s="2050"/>
      <c r="BB1" s="2050"/>
      <c r="BC1" s="2050"/>
      <c r="BD1" s="2050"/>
      <c r="BE1" s="2050"/>
      <c r="BF1" s="2050"/>
      <c r="BG1" s="2050"/>
      <c r="BH1" s="2050"/>
      <c r="BI1" s="2050"/>
      <c r="BJ1" s="2050"/>
      <c r="BK1" s="2050"/>
      <c r="BL1" s="2050"/>
      <c r="BM1" s="2050"/>
      <c r="BN1" s="2050"/>
      <c r="BO1" s="2050"/>
      <c r="BP1" s="2050"/>
      <c r="BQ1" s="2050"/>
      <c r="BR1" s="2050"/>
      <c r="BS1" s="2050"/>
      <c r="BT1" s="2050"/>
      <c r="BU1" s="2050"/>
      <c r="BV1" s="2050"/>
      <c r="BW1" s="2050"/>
      <c r="BX1" s="2050"/>
      <c r="BY1" s="2050"/>
      <c r="BZ1" s="2050"/>
      <c r="CA1" s="2050"/>
      <c r="CB1" s="2050"/>
      <c r="CC1" s="2050"/>
      <c r="CD1" s="2050"/>
      <c r="CE1" s="2050"/>
      <c r="CF1" s="2050"/>
      <c r="CG1" s="2050"/>
      <c r="CH1" s="2050"/>
      <c r="CI1" s="2050"/>
      <c r="CJ1" s="2050"/>
      <c r="CK1" s="2050"/>
      <c r="CL1" s="2050"/>
      <c r="CM1" s="2050"/>
      <c r="CN1" s="2050"/>
      <c r="CO1" s="2050"/>
      <c r="CP1" s="2050"/>
      <c r="CQ1" s="2050"/>
      <c r="CR1" s="2050"/>
      <c r="CS1" s="2050"/>
      <c r="CT1" s="2050"/>
      <c r="CU1" s="2050"/>
      <c r="CV1" s="2050"/>
      <c r="CW1" s="2050"/>
      <c r="CX1" s="2050"/>
      <c r="CY1" s="2050"/>
      <c r="CZ1" s="2050"/>
      <c r="DA1" s="2050"/>
      <c r="DB1" s="2050"/>
      <c r="DC1" s="2050"/>
      <c r="DD1" s="2050"/>
      <c r="DE1" s="2050"/>
      <c r="DF1" s="2050"/>
      <c r="DG1" s="2050"/>
      <c r="DH1" s="2050"/>
      <c r="DI1" s="2050"/>
      <c r="DJ1" s="2050"/>
      <c r="DK1" s="2050"/>
      <c r="DL1" s="2050"/>
      <c r="DM1" s="2050"/>
      <c r="DN1" s="2050"/>
      <c r="DO1" s="2050"/>
      <c r="DP1" s="2050"/>
      <c r="DQ1" s="2050"/>
      <c r="DR1" s="2050"/>
      <c r="DS1" s="2050"/>
      <c r="DT1" s="2050"/>
      <c r="DU1" s="2050"/>
      <c r="DV1" s="2050"/>
      <c r="DW1" s="2050"/>
      <c r="DX1" s="2050"/>
      <c r="DY1" s="2050"/>
      <c r="DZ1" s="2050"/>
      <c r="EA1" s="2050"/>
      <c r="EB1" s="2050"/>
      <c r="EC1" s="2050"/>
      <c r="ED1" s="2050"/>
      <c r="EE1" s="2050"/>
      <c r="EF1" s="2050"/>
      <c r="EG1" s="2050"/>
      <c r="EH1" s="2050"/>
      <c r="EI1" s="2050"/>
      <c r="EJ1" s="2050"/>
      <c r="EK1" s="2050"/>
      <c r="EL1" s="2050"/>
      <c r="EM1" s="2050"/>
      <c r="EN1" s="2050"/>
      <c r="EO1" s="2050"/>
      <c r="EP1" s="2050"/>
      <c r="EQ1" s="2050"/>
      <c r="ER1" s="2050"/>
      <c r="ES1" s="2050"/>
      <c r="ET1" s="2050"/>
      <c r="EU1" s="2050"/>
      <c r="EV1" s="2050"/>
      <c r="EW1" s="2050"/>
      <c r="EX1" s="2050"/>
      <c r="EY1" s="2050"/>
      <c r="EZ1" s="2050"/>
      <c r="FA1" s="2050"/>
      <c r="FB1" s="2050"/>
      <c r="FC1" s="2050"/>
      <c r="FD1" s="2050"/>
      <c r="FE1" s="2050"/>
      <c r="FF1" s="2050"/>
      <c r="FG1" s="2050"/>
      <c r="FH1" s="2050"/>
      <c r="FI1" s="2050"/>
      <c r="FJ1" s="2050"/>
      <c r="FK1" s="2050"/>
      <c r="FL1" s="2050"/>
      <c r="FM1" s="2050"/>
      <c r="FN1" s="2050"/>
      <c r="FO1" s="2050"/>
      <c r="FP1" s="2050"/>
      <c r="FQ1" s="2050"/>
      <c r="FR1" s="2050"/>
      <c r="FS1" s="2050"/>
      <c r="FT1" s="2050"/>
      <c r="FU1" s="2050"/>
      <c r="FV1" s="2050"/>
      <c r="FW1" s="2050"/>
      <c r="FX1" s="2050"/>
      <c r="FY1" s="2050"/>
      <c r="FZ1" s="2050"/>
      <c r="GA1" s="2050"/>
      <c r="GB1" s="2050"/>
      <c r="GC1" s="2050"/>
      <c r="GD1" s="2050"/>
      <c r="GE1" s="2050"/>
      <c r="GF1" s="2050"/>
      <c r="GG1" s="2050"/>
      <c r="GH1" s="2050"/>
      <c r="GI1" s="2050"/>
      <c r="GJ1" s="2050"/>
      <c r="GK1" s="2050"/>
      <c r="GL1" s="2050"/>
      <c r="GM1" s="2050"/>
      <c r="GN1" s="2050"/>
      <c r="GO1" s="2050"/>
      <c r="GP1" s="2050"/>
    </row>
    <row r="2" spans="1:198" s="2053" customFormat="1" ht="34.5">
      <c r="A2" s="2649" t="s">
        <v>261</v>
      </c>
      <c r="B2" s="2649"/>
      <c r="C2" s="2649"/>
      <c r="D2" s="2649"/>
      <c r="E2" s="2649"/>
      <c r="F2" s="2649"/>
      <c r="G2" s="2649"/>
      <c r="H2" s="2649"/>
      <c r="I2" s="2649"/>
      <c r="J2" s="2649"/>
      <c r="K2" s="2649"/>
      <c r="L2" s="2649"/>
      <c r="M2" s="2649"/>
      <c r="N2" s="2649"/>
      <c r="O2" s="2649"/>
      <c r="P2" s="2649"/>
      <c r="Q2" s="2649"/>
      <c r="R2" s="2649"/>
      <c r="S2" s="2649"/>
      <c r="T2" s="2649"/>
      <c r="U2" s="2649"/>
      <c r="V2" s="2649"/>
      <c r="W2" s="2649"/>
      <c r="X2" s="2649"/>
      <c r="Y2" s="2649"/>
      <c r="Z2" s="2649"/>
      <c r="AA2" s="2052"/>
      <c r="AB2" s="2052"/>
      <c r="AC2" s="2052"/>
      <c r="AD2" s="2052"/>
      <c r="AE2" s="2052"/>
      <c r="AF2" s="2052"/>
      <c r="AG2" s="2052"/>
      <c r="AH2" s="2052"/>
      <c r="AI2" s="2052"/>
      <c r="AJ2" s="2052"/>
      <c r="AK2" s="2052"/>
      <c r="AL2" s="2052"/>
      <c r="AM2" s="2052"/>
      <c r="AN2" s="2052"/>
      <c r="AO2" s="2052"/>
      <c r="AP2" s="2052"/>
      <c r="AQ2" s="2052"/>
      <c r="AR2" s="2052"/>
      <c r="AS2" s="2052"/>
      <c r="AT2" s="2052"/>
      <c r="AU2" s="2052"/>
      <c r="AV2" s="2052"/>
      <c r="AW2" s="2052"/>
      <c r="AX2" s="2052"/>
      <c r="AY2" s="2052"/>
      <c r="AZ2" s="2052"/>
      <c r="BA2" s="2052"/>
      <c r="BB2" s="2052"/>
      <c r="BC2" s="2052"/>
      <c r="BD2" s="2052"/>
      <c r="BE2" s="2052"/>
      <c r="BF2" s="2052"/>
      <c r="BG2" s="2052"/>
      <c r="BH2" s="2052"/>
      <c r="BI2" s="2052"/>
      <c r="BJ2" s="2052"/>
      <c r="BK2" s="2052"/>
      <c r="BL2" s="2052"/>
      <c r="BM2" s="2052"/>
      <c r="BN2" s="2052"/>
      <c r="BO2" s="2052"/>
      <c r="BP2" s="2052"/>
      <c r="BQ2" s="2052"/>
      <c r="BR2" s="2052"/>
      <c r="BS2" s="2052"/>
      <c r="BT2" s="2052"/>
      <c r="BU2" s="2052"/>
      <c r="BV2" s="2052"/>
      <c r="BW2" s="2052"/>
      <c r="BX2" s="2052"/>
      <c r="BY2" s="2052"/>
      <c r="BZ2" s="2052"/>
      <c r="CA2" s="2052"/>
      <c r="CB2" s="2052"/>
      <c r="CC2" s="2052"/>
      <c r="CD2" s="2052"/>
      <c r="CE2" s="2052"/>
      <c r="CF2" s="2052"/>
      <c r="CG2" s="2052"/>
      <c r="CH2" s="2052"/>
      <c r="CI2" s="2052"/>
      <c r="CJ2" s="2052"/>
      <c r="CK2" s="2052"/>
      <c r="CL2" s="2052"/>
      <c r="CM2" s="2052"/>
      <c r="CN2" s="2052"/>
      <c r="CO2" s="2052"/>
      <c r="CP2" s="2052"/>
      <c r="CQ2" s="2052"/>
      <c r="CR2" s="2052"/>
      <c r="CS2" s="2052"/>
      <c r="CT2" s="2052"/>
      <c r="CU2" s="2052"/>
      <c r="CV2" s="2052"/>
      <c r="CW2" s="2052"/>
      <c r="CX2" s="2052"/>
      <c r="CY2" s="2052"/>
      <c r="CZ2" s="2052"/>
      <c r="DA2" s="2052"/>
      <c r="DB2" s="2052"/>
      <c r="DC2" s="2052"/>
      <c r="DD2" s="2052"/>
      <c r="DE2" s="2052"/>
      <c r="DF2" s="2052"/>
      <c r="DG2" s="2052"/>
      <c r="DH2" s="2052"/>
      <c r="DI2" s="2052"/>
      <c r="DJ2" s="2052"/>
      <c r="DK2" s="2052"/>
      <c r="DL2" s="2052"/>
      <c r="DM2" s="2052"/>
      <c r="DN2" s="2052"/>
      <c r="DO2" s="2052"/>
      <c r="DP2" s="2052"/>
      <c r="DQ2" s="2052"/>
      <c r="DR2" s="2052"/>
      <c r="DS2" s="2052"/>
      <c r="DT2" s="2052"/>
      <c r="DU2" s="2052"/>
      <c r="DV2" s="2052"/>
      <c r="DW2" s="2052"/>
      <c r="DX2" s="2052"/>
      <c r="DY2" s="2052"/>
      <c r="DZ2" s="2052"/>
      <c r="EA2" s="2052"/>
      <c r="EB2" s="2052"/>
      <c r="EC2" s="2052"/>
      <c r="ED2" s="2052"/>
      <c r="EE2" s="2052"/>
      <c r="EF2" s="2052"/>
      <c r="EG2" s="2052"/>
      <c r="EH2" s="2052"/>
      <c r="EI2" s="2052"/>
      <c r="EJ2" s="2052"/>
      <c r="EK2" s="2052"/>
      <c r="EL2" s="2052"/>
      <c r="EM2" s="2052"/>
      <c r="EN2" s="2052"/>
      <c r="EO2" s="2052"/>
      <c r="EP2" s="2052"/>
      <c r="EQ2" s="2052"/>
      <c r="ER2" s="2052"/>
      <c r="ES2" s="2052"/>
      <c r="ET2" s="2052"/>
      <c r="EU2" s="2052"/>
      <c r="EV2" s="2052"/>
      <c r="EW2" s="2052"/>
      <c r="EX2" s="2052"/>
      <c r="EY2" s="2052"/>
      <c r="EZ2" s="2052"/>
      <c r="FA2" s="2052"/>
      <c r="FB2" s="2052"/>
      <c r="FC2" s="2052"/>
      <c r="FD2" s="2052"/>
      <c r="FE2" s="2052"/>
      <c r="FF2" s="2052"/>
      <c r="FG2" s="2052"/>
      <c r="FH2" s="2052"/>
      <c r="FI2" s="2052"/>
      <c r="FJ2" s="2052"/>
      <c r="FK2" s="2052"/>
      <c r="FL2" s="2052"/>
      <c r="FM2" s="2052"/>
      <c r="FN2" s="2052"/>
      <c r="FO2" s="2052"/>
      <c r="FP2" s="2052"/>
      <c r="FQ2" s="2052"/>
      <c r="FR2" s="2052"/>
      <c r="FS2" s="2052"/>
      <c r="FT2" s="2052"/>
      <c r="FU2" s="2052"/>
      <c r="FV2" s="2052"/>
      <c r="FW2" s="2052"/>
      <c r="FX2" s="2052"/>
      <c r="FY2" s="2052"/>
      <c r="FZ2" s="2052"/>
      <c r="GA2" s="2052"/>
      <c r="GB2" s="2052"/>
      <c r="GC2" s="2052"/>
      <c r="GD2" s="2052"/>
      <c r="GE2" s="2052"/>
      <c r="GF2" s="2052"/>
      <c r="GG2" s="2052"/>
      <c r="GH2" s="2052"/>
      <c r="GI2" s="2052"/>
      <c r="GJ2" s="2052"/>
      <c r="GK2" s="2052"/>
      <c r="GL2" s="2052"/>
      <c r="GM2" s="2052"/>
      <c r="GN2" s="2052"/>
      <c r="GO2" s="2052"/>
      <c r="GP2" s="2052"/>
    </row>
    <row r="3" spans="1:198" s="223" customFormat="1" ht="15" customHeight="1" thickBot="1">
      <c r="A3" s="50"/>
      <c r="B3" s="278"/>
      <c r="C3" s="278"/>
      <c r="D3" s="278"/>
      <c r="E3" s="1073"/>
      <c r="F3" s="1073"/>
      <c r="G3" s="50"/>
      <c r="H3" s="50"/>
      <c r="I3" s="50"/>
      <c r="J3" s="1076"/>
      <c r="K3" s="1076"/>
      <c r="L3" s="50"/>
      <c r="M3" s="50"/>
      <c r="N3" s="2650"/>
      <c r="O3" s="2650"/>
      <c r="P3" s="2650"/>
      <c r="Q3" s="50"/>
      <c r="R3" s="50"/>
      <c r="S3" s="2650"/>
      <c r="T3" s="2650"/>
      <c r="U3" s="2650"/>
      <c r="V3" s="50"/>
      <c r="W3" s="50"/>
      <c r="X3" s="2650" t="s">
        <v>262</v>
      </c>
      <c r="Y3" s="2650"/>
      <c r="Z3" s="2650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 s="222"/>
      <c r="AZ3" s="222"/>
      <c r="BA3" s="222"/>
      <c r="BB3" s="222"/>
      <c r="BC3" s="222"/>
      <c r="BD3" s="222"/>
      <c r="BE3" s="222"/>
      <c r="BF3" s="222"/>
      <c r="BG3" s="222"/>
      <c r="BH3" s="222"/>
      <c r="BI3" s="222"/>
      <c r="BJ3" s="222"/>
      <c r="BK3" s="222"/>
      <c r="BL3" s="222"/>
      <c r="BM3" s="222"/>
      <c r="BN3" s="222"/>
      <c r="BO3" s="222"/>
      <c r="BP3" s="222"/>
      <c r="BQ3" s="222"/>
      <c r="BR3" s="222"/>
      <c r="BS3" s="222"/>
      <c r="BT3" s="222"/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2"/>
      <c r="CI3" s="222"/>
      <c r="CJ3" s="222"/>
      <c r="CK3" s="222"/>
      <c r="CL3" s="222"/>
      <c r="CM3" s="222"/>
      <c r="CN3" s="222"/>
      <c r="CO3" s="222"/>
      <c r="CP3" s="222"/>
      <c r="CQ3" s="222"/>
      <c r="CR3" s="222"/>
      <c r="CS3" s="222"/>
      <c r="CT3" s="222"/>
      <c r="CU3" s="222"/>
      <c r="CV3" s="222"/>
      <c r="CW3" s="222"/>
      <c r="CX3" s="222"/>
      <c r="CY3" s="222"/>
      <c r="CZ3" s="222"/>
      <c r="DA3" s="222"/>
      <c r="DB3" s="222"/>
      <c r="DC3" s="222"/>
      <c r="DD3" s="222"/>
      <c r="DE3" s="222"/>
      <c r="DF3" s="222"/>
      <c r="DG3" s="222"/>
      <c r="DH3" s="222"/>
      <c r="DI3" s="222"/>
      <c r="DJ3" s="222"/>
      <c r="DK3" s="222"/>
      <c r="DL3" s="222"/>
      <c r="DM3" s="222"/>
      <c r="DN3" s="222"/>
      <c r="DO3" s="222"/>
      <c r="DP3" s="222"/>
      <c r="DQ3" s="222"/>
      <c r="DR3" s="222"/>
      <c r="DS3" s="222"/>
      <c r="DT3" s="222"/>
      <c r="DU3" s="222"/>
      <c r="DV3" s="222"/>
      <c r="DW3" s="222"/>
      <c r="DX3" s="222"/>
      <c r="DY3" s="222"/>
      <c r="DZ3" s="222"/>
      <c r="EA3" s="222"/>
      <c r="EB3" s="222"/>
      <c r="EC3" s="222"/>
      <c r="ED3" s="222"/>
      <c r="EE3" s="222"/>
      <c r="EF3" s="222"/>
      <c r="EG3" s="222"/>
      <c r="EH3" s="222"/>
      <c r="EI3" s="222"/>
      <c r="EJ3" s="222"/>
      <c r="EK3" s="222"/>
      <c r="EL3" s="222"/>
      <c r="EM3" s="222"/>
      <c r="EN3" s="222"/>
      <c r="EO3" s="222"/>
      <c r="EP3" s="222"/>
      <c r="EQ3" s="222"/>
      <c r="ER3" s="222"/>
      <c r="ES3" s="222"/>
      <c r="ET3" s="222"/>
      <c r="EU3" s="222"/>
      <c r="EV3" s="222"/>
      <c r="EW3" s="222"/>
      <c r="EX3" s="222"/>
      <c r="EY3" s="222"/>
      <c r="EZ3" s="222"/>
      <c r="FA3" s="222"/>
      <c r="FB3" s="222"/>
      <c r="FC3" s="222"/>
      <c r="FD3" s="222"/>
      <c r="FE3" s="222"/>
      <c r="FF3" s="222"/>
      <c r="FG3" s="222"/>
      <c r="FH3" s="222"/>
      <c r="FI3" s="222"/>
      <c r="FJ3" s="222"/>
      <c r="FK3" s="222"/>
      <c r="FL3" s="222"/>
      <c r="FM3" s="222"/>
      <c r="FN3" s="222"/>
      <c r="FO3" s="222"/>
      <c r="FP3" s="222"/>
      <c r="FQ3" s="222"/>
      <c r="FR3" s="222"/>
      <c r="FS3" s="222"/>
      <c r="FT3" s="222"/>
      <c r="FU3" s="222"/>
      <c r="FV3" s="222"/>
      <c r="FW3" s="222"/>
      <c r="FX3" s="222"/>
      <c r="FY3" s="222"/>
      <c r="FZ3" s="222"/>
      <c r="GA3" s="222"/>
      <c r="GB3" s="222"/>
      <c r="GC3" s="222"/>
      <c r="GD3" s="222"/>
      <c r="GE3" s="222"/>
      <c r="GF3" s="222"/>
      <c r="GG3" s="222"/>
      <c r="GH3" s="222"/>
      <c r="GI3" s="222"/>
      <c r="GJ3" s="222"/>
      <c r="GK3" s="222"/>
      <c r="GL3" s="222"/>
      <c r="GM3" s="222"/>
      <c r="GN3" s="222"/>
      <c r="GO3" s="222"/>
      <c r="GP3" s="222"/>
    </row>
    <row r="4" spans="1:198" s="1064" customFormat="1" ht="18" customHeight="1" thickTop="1">
      <c r="A4" s="2428" t="s">
        <v>263</v>
      </c>
      <c r="B4" s="2454" t="s">
        <v>273</v>
      </c>
      <c r="C4" s="2454"/>
      <c r="D4" s="2454"/>
      <c r="E4" s="2454"/>
      <c r="F4" s="2454"/>
      <c r="G4" s="2454" t="s">
        <v>278</v>
      </c>
      <c r="H4" s="2454"/>
      <c r="I4" s="2454"/>
      <c r="J4" s="2454"/>
      <c r="K4" s="2454"/>
      <c r="L4" s="2644" t="s">
        <v>279</v>
      </c>
      <c r="M4" s="2644"/>
      <c r="N4" s="2644"/>
      <c r="O4" s="2644"/>
      <c r="P4" s="2644"/>
      <c r="Q4" s="2454" t="s">
        <v>274</v>
      </c>
      <c r="R4" s="2454"/>
      <c r="S4" s="2454"/>
      <c r="T4" s="2454"/>
      <c r="U4" s="2454"/>
      <c r="V4" s="2454" t="s">
        <v>390</v>
      </c>
      <c r="W4" s="2454"/>
      <c r="X4" s="2454"/>
      <c r="Y4" s="2454"/>
      <c r="Z4" s="2455"/>
      <c r="AA4" s="1238"/>
      <c r="AB4" s="1238"/>
      <c r="AC4" s="1238"/>
      <c r="AD4" s="1238"/>
      <c r="AE4" s="1238"/>
      <c r="AF4" s="1238"/>
      <c r="AG4" s="1238"/>
      <c r="AH4" s="1238"/>
      <c r="AI4" s="1238"/>
      <c r="AJ4" s="1238"/>
      <c r="AK4" s="1238"/>
      <c r="AL4" s="1238"/>
      <c r="AM4" s="1238"/>
      <c r="AN4" s="1238"/>
      <c r="AO4" s="1238"/>
      <c r="AP4" s="1238"/>
      <c r="AQ4" s="1238"/>
      <c r="AR4" s="1237"/>
      <c r="AS4" s="1237"/>
      <c r="AT4" s="1237"/>
      <c r="AU4" s="1237"/>
      <c r="AV4" s="1237"/>
      <c r="AW4" s="1237"/>
      <c r="AX4" s="1237"/>
      <c r="AY4" s="1237"/>
      <c r="AZ4" s="1237"/>
      <c r="BA4" s="1237"/>
      <c r="BB4" s="1237"/>
      <c r="BC4" s="1237"/>
      <c r="BD4" s="1237"/>
      <c r="BE4" s="1237"/>
      <c r="BF4" s="1237"/>
      <c r="BG4" s="1237"/>
      <c r="BH4" s="1237"/>
      <c r="BI4" s="1237"/>
      <c r="BJ4" s="1237"/>
      <c r="BK4" s="1237"/>
      <c r="BL4" s="1237"/>
      <c r="BM4" s="1237"/>
      <c r="BN4" s="1237"/>
      <c r="BO4" s="1237"/>
      <c r="BP4" s="1237"/>
      <c r="BQ4" s="1237"/>
      <c r="BR4" s="1237"/>
      <c r="BS4" s="1237"/>
      <c r="BT4" s="1237"/>
      <c r="BU4" s="1237"/>
      <c r="BV4" s="1237"/>
      <c r="BW4" s="1237"/>
      <c r="BX4" s="1237"/>
      <c r="BY4" s="1237"/>
      <c r="BZ4" s="1237"/>
      <c r="CA4" s="1237"/>
      <c r="CB4" s="1237"/>
      <c r="CC4" s="1237"/>
      <c r="CD4" s="1237"/>
      <c r="CE4" s="1237"/>
      <c r="CF4" s="1237"/>
      <c r="CG4" s="1237"/>
      <c r="CH4" s="1237"/>
      <c r="CI4" s="1237"/>
      <c r="CJ4" s="1237"/>
      <c r="CK4" s="1237"/>
      <c r="CL4" s="1237"/>
      <c r="CM4" s="1237"/>
      <c r="CN4" s="1237"/>
      <c r="CO4" s="1237"/>
      <c r="CP4" s="1237"/>
      <c r="CQ4" s="1237"/>
      <c r="CR4" s="1237"/>
      <c r="CS4" s="1237"/>
      <c r="CT4" s="1237"/>
      <c r="CU4" s="1237"/>
      <c r="CV4" s="1237"/>
      <c r="CW4" s="1237"/>
      <c r="CX4" s="1237"/>
      <c r="CY4" s="1237"/>
      <c r="CZ4" s="1237"/>
      <c r="DA4" s="1237"/>
      <c r="DB4" s="1237"/>
      <c r="DC4" s="1237"/>
      <c r="DD4" s="1237"/>
      <c r="DE4" s="1237"/>
      <c r="DF4" s="1237"/>
      <c r="DG4" s="1237"/>
      <c r="DH4" s="1237"/>
      <c r="DI4" s="1237"/>
      <c r="DJ4" s="1237"/>
      <c r="DK4" s="1237"/>
      <c r="DL4" s="1237"/>
      <c r="DM4" s="1237"/>
      <c r="DN4" s="1237"/>
      <c r="DO4" s="1237"/>
      <c r="DP4" s="1237"/>
      <c r="DQ4" s="1237"/>
      <c r="DR4" s="1237"/>
      <c r="DS4" s="1237"/>
      <c r="DT4" s="1237"/>
      <c r="DU4" s="1237"/>
      <c r="DV4" s="1237"/>
      <c r="DW4" s="1237"/>
      <c r="DX4" s="1237"/>
      <c r="DY4" s="1237"/>
      <c r="DZ4" s="1237"/>
      <c r="EA4" s="1237"/>
      <c r="EB4" s="1237"/>
      <c r="EC4" s="1237"/>
      <c r="ED4" s="1237"/>
      <c r="EE4" s="1237"/>
      <c r="EF4" s="1237"/>
      <c r="EG4" s="1237"/>
      <c r="EH4" s="1237"/>
      <c r="EI4" s="1237"/>
      <c r="EJ4" s="1237"/>
      <c r="EK4" s="1237"/>
      <c r="EL4" s="1237"/>
      <c r="EM4" s="1237"/>
      <c r="EN4" s="1237"/>
      <c r="EO4" s="1237"/>
      <c r="EP4" s="1237"/>
      <c r="EQ4" s="1237"/>
      <c r="ER4" s="1237"/>
      <c r="ES4" s="1237"/>
      <c r="ET4" s="1237"/>
      <c r="EU4" s="1237"/>
      <c r="EV4" s="1237"/>
      <c r="EW4" s="1237"/>
      <c r="EX4" s="1237"/>
      <c r="EY4" s="1237"/>
      <c r="EZ4" s="1237"/>
      <c r="FA4" s="1237"/>
      <c r="FB4" s="1237"/>
      <c r="FC4" s="1237"/>
      <c r="FD4" s="1237"/>
      <c r="FE4" s="1237"/>
      <c r="FF4" s="1237"/>
      <c r="FG4" s="1237"/>
      <c r="FH4" s="1237"/>
      <c r="FI4" s="1237"/>
      <c r="FJ4" s="1237"/>
      <c r="FK4" s="1237"/>
      <c r="FL4" s="1237"/>
      <c r="FM4" s="1237"/>
      <c r="FN4" s="1237"/>
      <c r="FO4" s="1237"/>
      <c r="FP4" s="1237"/>
      <c r="FQ4" s="1237"/>
      <c r="FR4" s="1237"/>
      <c r="FS4" s="1237"/>
      <c r="FT4" s="1237"/>
      <c r="FU4" s="1237"/>
      <c r="FV4" s="1237"/>
      <c r="FW4" s="1237"/>
      <c r="FX4" s="1237"/>
      <c r="FY4" s="1237"/>
      <c r="FZ4" s="1237"/>
      <c r="GA4" s="1237"/>
      <c r="GB4" s="1237"/>
      <c r="GC4" s="1237"/>
      <c r="GD4" s="1237"/>
      <c r="GE4" s="1237"/>
      <c r="GF4" s="1237"/>
      <c r="GG4" s="1237"/>
      <c r="GH4" s="1237"/>
      <c r="GI4" s="1237"/>
      <c r="GJ4" s="1237"/>
      <c r="GK4" s="1237"/>
      <c r="GL4" s="1237"/>
      <c r="GM4" s="1237"/>
      <c r="GN4" s="1237"/>
      <c r="GO4" s="1237"/>
      <c r="GP4" s="1237"/>
    </row>
    <row r="5" spans="1:198" s="1064" customFormat="1" ht="18" customHeight="1">
      <c r="A5" s="2429"/>
      <c r="B5" s="1060" t="s">
        <v>87</v>
      </c>
      <c r="C5" s="1060" t="s">
        <v>90</v>
      </c>
      <c r="D5" s="1060" t="s">
        <v>91</v>
      </c>
      <c r="E5" s="2342" t="s">
        <v>88</v>
      </c>
      <c r="F5" s="2342" t="s">
        <v>89</v>
      </c>
      <c r="G5" s="1060" t="s">
        <v>87</v>
      </c>
      <c r="H5" s="1060" t="s">
        <v>90</v>
      </c>
      <c r="I5" s="1060" t="s">
        <v>91</v>
      </c>
      <c r="J5" s="2342" t="s">
        <v>88</v>
      </c>
      <c r="K5" s="2342" t="s">
        <v>89</v>
      </c>
      <c r="L5" s="1060" t="s">
        <v>87</v>
      </c>
      <c r="M5" s="1060" t="s">
        <v>90</v>
      </c>
      <c r="N5" s="1060" t="s">
        <v>91</v>
      </c>
      <c r="O5" s="2342" t="s">
        <v>88</v>
      </c>
      <c r="P5" s="2342" t="s">
        <v>89</v>
      </c>
      <c r="Q5" s="1060" t="s">
        <v>87</v>
      </c>
      <c r="R5" s="1060" t="s">
        <v>90</v>
      </c>
      <c r="S5" s="1060" t="s">
        <v>91</v>
      </c>
      <c r="T5" s="2342" t="s">
        <v>88</v>
      </c>
      <c r="U5" s="2342" t="s">
        <v>89</v>
      </c>
      <c r="V5" s="1060" t="s">
        <v>87</v>
      </c>
      <c r="W5" s="1060" t="s">
        <v>90</v>
      </c>
      <c r="X5" s="1060" t="s">
        <v>91</v>
      </c>
      <c r="Y5" s="2342" t="s">
        <v>88</v>
      </c>
      <c r="Z5" s="2345" t="s">
        <v>89</v>
      </c>
      <c r="AA5" s="1238"/>
      <c r="AB5" s="1238"/>
      <c r="AC5" s="1238"/>
      <c r="AD5" s="1238"/>
      <c r="AE5" s="1238"/>
      <c r="AF5" s="1238"/>
      <c r="AG5" s="1238"/>
      <c r="AH5" s="1238"/>
      <c r="AI5" s="1238"/>
      <c r="AJ5" s="1238"/>
      <c r="AK5" s="1238"/>
      <c r="AL5" s="1238"/>
      <c r="AM5" s="1238"/>
      <c r="AN5" s="1238"/>
      <c r="AO5" s="1238"/>
      <c r="AP5" s="1238"/>
      <c r="AQ5" s="1238"/>
      <c r="AR5" s="1237"/>
      <c r="AS5" s="1237"/>
      <c r="AT5" s="1237"/>
      <c r="AU5" s="1237"/>
      <c r="AV5" s="1237"/>
      <c r="AW5" s="1237"/>
      <c r="AX5" s="1237"/>
      <c r="AY5" s="1237"/>
      <c r="AZ5" s="1237"/>
      <c r="BA5" s="1237"/>
      <c r="BB5" s="1237"/>
      <c r="BC5" s="1237"/>
      <c r="BD5" s="1237"/>
      <c r="BE5" s="1237"/>
      <c r="BF5" s="1237"/>
      <c r="BG5" s="1237"/>
      <c r="BH5" s="1237"/>
      <c r="BI5" s="1237"/>
      <c r="BJ5" s="1237"/>
      <c r="BK5" s="1237"/>
      <c r="BL5" s="1237"/>
      <c r="BM5" s="1237"/>
      <c r="BN5" s="1237"/>
      <c r="BO5" s="1237"/>
      <c r="BP5" s="1237"/>
      <c r="BQ5" s="1237"/>
      <c r="BR5" s="1237"/>
      <c r="BS5" s="1237"/>
      <c r="BT5" s="1237"/>
      <c r="BU5" s="1237"/>
      <c r="BV5" s="1237"/>
      <c r="BW5" s="1237"/>
      <c r="BX5" s="1237"/>
      <c r="BY5" s="1237"/>
      <c r="BZ5" s="1237"/>
      <c r="CA5" s="1237"/>
      <c r="CB5" s="1237"/>
      <c r="CC5" s="1237"/>
      <c r="CD5" s="1237"/>
      <c r="CE5" s="1237"/>
      <c r="CF5" s="1237"/>
      <c r="CG5" s="1237"/>
      <c r="CH5" s="1237"/>
      <c r="CI5" s="1237"/>
      <c r="CJ5" s="1237"/>
      <c r="CK5" s="1237"/>
      <c r="CL5" s="1237"/>
      <c r="CM5" s="1237"/>
      <c r="CN5" s="1237"/>
      <c r="CO5" s="1237"/>
      <c r="CP5" s="1237"/>
      <c r="CQ5" s="1237"/>
      <c r="CR5" s="1237"/>
      <c r="CS5" s="1237"/>
      <c r="CT5" s="1237"/>
      <c r="CU5" s="1237"/>
      <c r="CV5" s="1237"/>
      <c r="CW5" s="1237"/>
      <c r="CX5" s="1237"/>
      <c r="CY5" s="1237"/>
      <c r="CZ5" s="1237"/>
      <c r="DA5" s="1237"/>
      <c r="DB5" s="1237"/>
      <c r="DC5" s="1237"/>
      <c r="DD5" s="1237"/>
      <c r="DE5" s="1237"/>
      <c r="DF5" s="1237"/>
      <c r="DG5" s="1237"/>
      <c r="DH5" s="1237"/>
      <c r="DI5" s="1237"/>
      <c r="DJ5" s="1237"/>
      <c r="DK5" s="1237"/>
      <c r="DL5" s="1237"/>
      <c r="DM5" s="1237"/>
      <c r="DN5" s="1237"/>
      <c r="DO5" s="1237"/>
      <c r="DP5" s="1237"/>
      <c r="DQ5" s="1237"/>
      <c r="DR5" s="1237"/>
      <c r="DS5" s="1237"/>
      <c r="DT5" s="1237"/>
      <c r="DU5" s="1237"/>
      <c r="DV5" s="1237"/>
      <c r="DW5" s="1237"/>
      <c r="DX5" s="1237"/>
      <c r="DY5" s="1237"/>
      <c r="DZ5" s="1237"/>
      <c r="EA5" s="1237"/>
      <c r="EB5" s="1237"/>
      <c r="EC5" s="1237"/>
      <c r="ED5" s="1237"/>
      <c r="EE5" s="1237"/>
      <c r="EF5" s="1237"/>
      <c r="EG5" s="1237"/>
      <c r="EH5" s="1237"/>
      <c r="EI5" s="1237"/>
      <c r="EJ5" s="1237"/>
      <c r="EK5" s="1237"/>
      <c r="EL5" s="1237"/>
      <c r="EM5" s="1237"/>
      <c r="EN5" s="1237"/>
      <c r="EO5" s="1237"/>
      <c r="EP5" s="1237"/>
      <c r="EQ5" s="1237"/>
      <c r="ER5" s="1237"/>
      <c r="ES5" s="1237"/>
      <c r="ET5" s="1237"/>
      <c r="EU5" s="1237"/>
      <c r="EV5" s="1237"/>
      <c r="EW5" s="1237"/>
      <c r="EX5" s="1237"/>
      <c r="EY5" s="1237"/>
      <c r="EZ5" s="1237"/>
      <c r="FA5" s="1237"/>
      <c r="FB5" s="1237"/>
      <c r="FC5" s="1237"/>
      <c r="FD5" s="1237"/>
      <c r="FE5" s="1237"/>
      <c r="FF5" s="1237"/>
      <c r="FG5" s="1237"/>
      <c r="FH5" s="1237"/>
      <c r="FI5" s="1237"/>
      <c r="FJ5" s="1237"/>
      <c r="FK5" s="1237"/>
      <c r="FL5" s="1237"/>
      <c r="FM5" s="1237"/>
      <c r="FN5" s="1237"/>
      <c r="FO5" s="1237"/>
      <c r="FP5" s="1237"/>
      <c r="FQ5" s="1237"/>
      <c r="FR5" s="1237"/>
      <c r="FS5" s="1237"/>
      <c r="FT5" s="1237"/>
      <c r="FU5" s="1237"/>
      <c r="FV5" s="1237"/>
      <c r="FW5" s="1237"/>
      <c r="FX5" s="1237"/>
      <c r="FY5" s="1237"/>
      <c r="FZ5" s="1237"/>
      <c r="GA5" s="1237"/>
      <c r="GB5" s="1237"/>
      <c r="GC5" s="1237"/>
      <c r="GD5" s="1237"/>
      <c r="GE5" s="1237"/>
      <c r="GF5" s="1237"/>
      <c r="GG5" s="1237"/>
      <c r="GH5" s="1237"/>
      <c r="GI5" s="1237"/>
      <c r="GJ5" s="1237"/>
      <c r="GK5" s="1237"/>
      <c r="GL5" s="1237"/>
      <c r="GM5" s="1237"/>
      <c r="GN5" s="1237"/>
      <c r="GO5" s="1237"/>
      <c r="GP5" s="1237"/>
    </row>
    <row r="6" spans="1:198" s="1064" customFormat="1" ht="29.25" customHeight="1">
      <c r="A6" s="2429"/>
      <c r="B6" s="1896" t="s">
        <v>669</v>
      </c>
      <c r="C6" s="1896" t="s">
        <v>725</v>
      </c>
      <c r="D6" s="1896" t="s">
        <v>737</v>
      </c>
      <c r="E6" s="2342"/>
      <c r="F6" s="2342"/>
      <c r="G6" s="1896" t="str">
        <f>B6</f>
        <v xml:space="preserve">cf=j= @)&amp;#÷&amp;$
-;fpg–c;f/_                </v>
      </c>
      <c r="H6" s="1896" t="str">
        <f t="shared" ref="H6:I6" si="0">C6</f>
        <v xml:space="preserve">cf=j= @)&amp;$÷&amp;%
-;fpg–c;f/_                </v>
      </c>
      <c r="I6" s="1896" t="str">
        <f t="shared" si="0"/>
        <v xml:space="preserve">cf=j= @)&amp;%÷&amp;^
-;fpg–c;f/_                </v>
      </c>
      <c r="J6" s="2342"/>
      <c r="K6" s="2342"/>
      <c r="L6" s="1896" t="str">
        <f>B6</f>
        <v xml:space="preserve">cf=j= @)&amp;#÷&amp;$
-;fpg–c;f/_                </v>
      </c>
      <c r="M6" s="1896" t="str">
        <f t="shared" ref="M6:N6" si="1">C6</f>
        <v xml:space="preserve">cf=j= @)&amp;$÷&amp;%
-;fpg–c;f/_                </v>
      </c>
      <c r="N6" s="1896" t="str">
        <f t="shared" si="1"/>
        <v xml:space="preserve">cf=j= @)&amp;%÷&amp;^
-;fpg–c;f/_                </v>
      </c>
      <c r="O6" s="2342"/>
      <c r="P6" s="2342"/>
      <c r="Q6" s="1896" t="str">
        <f>B6</f>
        <v xml:space="preserve">cf=j= @)&amp;#÷&amp;$
-;fpg–c;f/_                </v>
      </c>
      <c r="R6" s="1896" t="str">
        <f t="shared" ref="R6:S6" si="2">C6</f>
        <v xml:space="preserve">cf=j= @)&amp;$÷&amp;%
-;fpg–c;f/_                </v>
      </c>
      <c r="S6" s="1896" t="str">
        <f t="shared" si="2"/>
        <v xml:space="preserve">cf=j= @)&amp;%÷&amp;^
-;fpg–c;f/_                </v>
      </c>
      <c r="T6" s="2342"/>
      <c r="U6" s="2342"/>
      <c r="V6" s="1896" t="str">
        <f>B6</f>
        <v xml:space="preserve">cf=j= @)&amp;#÷&amp;$
-;fpg–c;f/_                </v>
      </c>
      <c r="W6" s="1896" t="str">
        <f t="shared" ref="W6:X6" si="3">C6</f>
        <v xml:space="preserve">cf=j= @)&amp;$÷&amp;%
-;fpg–c;f/_                </v>
      </c>
      <c r="X6" s="1896" t="str">
        <f t="shared" si="3"/>
        <v xml:space="preserve">cf=j= @)&amp;%÷&amp;^
-;fpg–c;f/_                </v>
      </c>
      <c r="Y6" s="2342"/>
      <c r="Z6" s="2345"/>
      <c r="AA6" s="1238"/>
      <c r="AB6" s="1238"/>
      <c r="AC6" s="1238"/>
      <c r="AD6" s="1238"/>
      <c r="AE6" s="1238"/>
      <c r="AF6" s="1238"/>
      <c r="AG6" s="1238"/>
      <c r="AH6" s="1238"/>
      <c r="AI6" s="1238"/>
      <c r="AJ6" s="1238"/>
      <c r="AK6" s="1238"/>
      <c r="AL6" s="1238"/>
      <c r="AM6" s="1238"/>
      <c r="AN6" s="1238"/>
      <c r="AO6" s="1238"/>
      <c r="AP6" s="1238"/>
      <c r="AQ6" s="1238"/>
      <c r="AR6" s="1237"/>
      <c r="AS6" s="1237"/>
      <c r="AT6" s="1237"/>
      <c r="AU6" s="1237"/>
      <c r="AV6" s="1237"/>
      <c r="AW6" s="1237"/>
      <c r="AX6" s="1237"/>
      <c r="AY6" s="1237"/>
      <c r="AZ6" s="1237"/>
      <c r="BA6" s="1237"/>
      <c r="BB6" s="1237"/>
      <c r="BC6" s="1237"/>
      <c r="BD6" s="1237"/>
      <c r="BE6" s="1237"/>
      <c r="BF6" s="1237"/>
      <c r="BG6" s="1237"/>
      <c r="BH6" s="1237"/>
      <c r="BI6" s="1237"/>
      <c r="BJ6" s="1237"/>
      <c r="BK6" s="1237"/>
      <c r="BL6" s="1237"/>
      <c r="BM6" s="1237"/>
      <c r="BN6" s="1237"/>
      <c r="BO6" s="1237"/>
      <c r="BP6" s="1237"/>
      <c r="BQ6" s="1237"/>
      <c r="BR6" s="1237"/>
      <c r="BS6" s="1237"/>
      <c r="BT6" s="1237"/>
      <c r="BU6" s="1237"/>
      <c r="BV6" s="1237"/>
      <c r="BW6" s="1237"/>
      <c r="BX6" s="1237"/>
      <c r="BY6" s="1237"/>
      <c r="BZ6" s="1237"/>
      <c r="CA6" s="1237"/>
      <c r="CB6" s="1237"/>
      <c r="CC6" s="1237"/>
      <c r="CD6" s="1237"/>
      <c r="CE6" s="1237"/>
      <c r="CF6" s="1237"/>
      <c r="CG6" s="1237"/>
      <c r="CH6" s="1237"/>
      <c r="CI6" s="1237"/>
      <c r="CJ6" s="1237"/>
      <c r="CK6" s="1237"/>
      <c r="CL6" s="1237"/>
      <c r="CM6" s="1237"/>
      <c r="CN6" s="1237"/>
      <c r="CO6" s="1237"/>
      <c r="CP6" s="1237"/>
      <c r="CQ6" s="1237"/>
      <c r="CR6" s="1237"/>
      <c r="CS6" s="1237"/>
      <c r="CT6" s="1237"/>
      <c r="CU6" s="1237"/>
      <c r="CV6" s="1237"/>
      <c r="CW6" s="1237"/>
      <c r="CX6" s="1237"/>
      <c r="CY6" s="1237"/>
      <c r="CZ6" s="1237"/>
      <c r="DA6" s="1237"/>
      <c r="DB6" s="1237"/>
      <c r="DC6" s="1237"/>
      <c r="DD6" s="1237"/>
      <c r="DE6" s="1237"/>
      <c r="DF6" s="1237"/>
      <c r="DG6" s="1237"/>
      <c r="DH6" s="1237"/>
      <c r="DI6" s="1237"/>
      <c r="DJ6" s="1237"/>
      <c r="DK6" s="1237"/>
      <c r="DL6" s="1237"/>
      <c r="DM6" s="1237"/>
      <c r="DN6" s="1237"/>
      <c r="DO6" s="1237"/>
      <c r="DP6" s="1237"/>
      <c r="DQ6" s="1237"/>
      <c r="DR6" s="1237"/>
      <c r="DS6" s="1237"/>
      <c r="DT6" s="1237"/>
      <c r="DU6" s="1237"/>
      <c r="DV6" s="1237"/>
      <c r="DW6" s="1237"/>
      <c r="DX6" s="1237"/>
      <c r="DY6" s="1237"/>
      <c r="DZ6" s="1237"/>
      <c r="EA6" s="1237"/>
      <c r="EB6" s="1237"/>
      <c r="EC6" s="1237"/>
      <c r="ED6" s="1237"/>
      <c r="EE6" s="1237"/>
      <c r="EF6" s="1237"/>
      <c r="EG6" s="1237"/>
      <c r="EH6" s="1237"/>
      <c r="EI6" s="1237"/>
      <c r="EJ6" s="1237"/>
      <c r="EK6" s="1237"/>
      <c r="EL6" s="1237"/>
      <c r="EM6" s="1237"/>
      <c r="EN6" s="1237"/>
      <c r="EO6" s="1237"/>
      <c r="EP6" s="1237"/>
      <c r="EQ6" s="1237"/>
      <c r="ER6" s="1237"/>
      <c r="ES6" s="1237"/>
      <c r="ET6" s="1237"/>
      <c r="EU6" s="1237"/>
      <c r="EV6" s="1237"/>
      <c r="EW6" s="1237"/>
      <c r="EX6" s="1237"/>
      <c r="EY6" s="1237"/>
      <c r="EZ6" s="1237"/>
      <c r="FA6" s="1237"/>
      <c r="FB6" s="1237"/>
      <c r="FC6" s="1237"/>
      <c r="FD6" s="1237"/>
      <c r="FE6" s="1237"/>
      <c r="FF6" s="1237"/>
      <c r="FG6" s="1237"/>
      <c r="FH6" s="1237"/>
      <c r="FI6" s="1237"/>
      <c r="FJ6" s="1237"/>
      <c r="FK6" s="1237"/>
      <c r="FL6" s="1237"/>
      <c r="FM6" s="1237"/>
      <c r="FN6" s="1237"/>
      <c r="FO6" s="1237"/>
      <c r="FP6" s="1237"/>
      <c r="FQ6" s="1237"/>
      <c r="FR6" s="1237"/>
      <c r="FS6" s="1237"/>
      <c r="FT6" s="1237"/>
      <c r="FU6" s="1237"/>
      <c r="FV6" s="1237"/>
      <c r="FW6" s="1237"/>
      <c r="FX6" s="1237"/>
      <c r="FY6" s="1237"/>
      <c r="FZ6" s="1237"/>
      <c r="GA6" s="1237"/>
      <c r="GB6" s="1237"/>
      <c r="GC6" s="1237"/>
      <c r="GD6" s="1237"/>
      <c r="GE6" s="1237"/>
      <c r="GF6" s="1237"/>
      <c r="GG6" s="1237"/>
      <c r="GH6" s="1237"/>
      <c r="GI6" s="1237"/>
      <c r="GJ6" s="1237"/>
      <c r="GK6" s="1237"/>
      <c r="GL6" s="1237"/>
      <c r="GM6" s="1237"/>
      <c r="GN6" s="1237"/>
      <c r="GO6" s="1237"/>
      <c r="GP6" s="1237"/>
    </row>
    <row r="7" spans="1:198" s="113" customFormat="1" ht="15" customHeight="1">
      <c r="A7" s="226" t="s">
        <v>265</v>
      </c>
      <c r="B7" s="1476">
        <v>192247.30999999997</v>
      </c>
      <c r="C7" s="1476">
        <v>191004.15</v>
      </c>
      <c r="D7" s="1476">
        <v>186585.47000000003</v>
      </c>
      <c r="E7" s="956">
        <v>-0.64664623915933817</v>
      </c>
      <c r="F7" s="956">
        <v>-2.3133947613179942</v>
      </c>
      <c r="G7" s="1476">
        <v>141759.29999999999</v>
      </c>
      <c r="H7" s="1476">
        <v>138894</v>
      </c>
      <c r="I7" s="1476">
        <v>137770</v>
      </c>
      <c r="J7" s="956">
        <v>-2.0212430507204715</v>
      </c>
      <c r="K7" s="956">
        <v>-0.80925021959191668</v>
      </c>
      <c r="L7" s="1476">
        <v>111577.37</v>
      </c>
      <c r="M7" s="1476">
        <v>109731</v>
      </c>
      <c r="N7" s="1476">
        <v>117728.5</v>
      </c>
      <c r="O7" s="956">
        <v>-1.6547889594458098</v>
      </c>
      <c r="P7" s="956">
        <v>7.2882776972778913</v>
      </c>
      <c r="Q7" s="1476">
        <v>150598.18</v>
      </c>
      <c r="R7" s="1476">
        <v>146252.79999999999</v>
      </c>
      <c r="S7" s="1476">
        <v>145268</v>
      </c>
      <c r="T7" s="847">
        <v>-2.8854133562570325</v>
      </c>
      <c r="U7" s="847">
        <v>-0.67335462979170302</v>
      </c>
      <c r="V7" s="1476">
        <v>200532</v>
      </c>
      <c r="W7" s="1476">
        <v>208501</v>
      </c>
      <c r="X7" s="1476">
        <v>204021.5</v>
      </c>
      <c r="Y7" s="847">
        <v>3.9739293479345008</v>
      </c>
      <c r="Z7" s="850">
        <v>-2.148430942777253</v>
      </c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7"/>
      <c r="BM7" s="227"/>
      <c r="BN7" s="227"/>
      <c r="BO7" s="227"/>
      <c r="BP7" s="227"/>
      <c r="BQ7" s="227"/>
      <c r="BR7" s="227"/>
      <c r="BS7" s="227"/>
      <c r="BT7" s="227"/>
      <c r="BU7" s="227"/>
      <c r="BV7" s="227"/>
      <c r="BW7" s="227"/>
      <c r="BX7" s="227"/>
      <c r="BY7" s="227"/>
      <c r="BZ7" s="227"/>
      <c r="CA7" s="227"/>
      <c r="CB7" s="227"/>
      <c r="CC7" s="227"/>
      <c r="CD7" s="227"/>
      <c r="CE7" s="227"/>
      <c r="CF7" s="227"/>
      <c r="CG7" s="227"/>
      <c r="CH7" s="227"/>
      <c r="CI7" s="227"/>
      <c r="CJ7" s="227"/>
      <c r="CK7" s="227"/>
      <c r="CL7" s="227"/>
      <c r="CM7" s="227"/>
      <c r="CN7" s="227"/>
      <c r="CO7" s="227"/>
      <c r="CP7" s="227"/>
      <c r="CQ7" s="227"/>
      <c r="CR7" s="227"/>
      <c r="CS7" s="227"/>
      <c r="CT7" s="227"/>
      <c r="CU7" s="227"/>
      <c r="CV7" s="227"/>
      <c r="CW7" s="227"/>
      <c r="CX7" s="227"/>
      <c r="CY7" s="227"/>
      <c r="CZ7" s="227"/>
      <c r="DA7" s="227"/>
      <c r="DB7" s="227"/>
      <c r="DC7" s="227"/>
      <c r="DD7" s="227"/>
      <c r="DE7" s="227"/>
      <c r="DF7" s="227"/>
      <c r="DG7" s="227"/>
      <c r="DH7" s="227"/>
      <c r="DI7" s="227"/>
      <c r="DJ7" s="227"/>
      <c r="DK7" s="227"/>
      <c r="DL7" s="227"/>
      <c r="DM7" s="227"/>
      <c r="DN7" s="227"/>
      <c r="DO7" s="227"/>
      <c r="DP7" s="227"/>
      <c r="DQ7" s="227"/>
      <c r="DR7" s="227"/>
      <c r="DS7" s="227"/>
      <c r="DT7" s="227"/>
      <c r="DU7" s="227"/>
      <c r="DV7" s="227"/>
      <c r="DW7" s="227"/>
      <c r="DX7" s="227"/>
      <c r="DY7" s="227"/>
      <c r="DZ7" s="227"/>
      <c r="EA7" s="227"/>
      <c r="EB7" s="227"/>
      <c r="EC7" s="227"/>
      <c r="ED7" s="227"/>
      <c r="EE7" s="227"/>
      <c r="EF7" s="227"/>
      <c r="EG7" s="227"/>
      <c r="EH7" s="227"/>
      <c r="EI7" s="227"/>
      <c r="EJ7" s="227"/>
      <c r="EK7" s="227"/>
      <c r="EL7" s="227"/>
      <c r="EM7" s="227"/>
      <c r="EN7" s="227"/>
      <c r="EO7" s="227"/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7"/>
      <c r="FD7" s="227"/>
      <c r="FE7" s="227"/>
      <c r="FF7" s="227"/>
      <c r="FG7" s="227"/>
      <c r="FH7" s="227"/>
      <c r="FI7" s="227"/>
      <c r="FJ7" s="227"/>
      <c r="FK7" s="227"/>
      <c r="FL7" s="227"/>
      <c r="FM7" s="227"/>
      <c r="FN7" s="227"/>
      <c r="FO7" s="227"/>
      <c r="FP7" s="227"/>
      <c r="FQ7" s="227"/>
      <c r="FR7" s="227"/>
      <c r="FS7" s="227"/>
      <c r="FT7" s="227"/>
      <c r="FU7" s="227"/>
      <c r="FV7" s="227"/>
      <c r="FW7" s="227"/>
      <c r="FX7" s="227"/>
      <c r="FY7" s="227"/>
      <c r="FZ7" s="227"/>
      <c r="GA7" s="227"/>
      <c r="GB7" s="227"/>
      <c r="GC7" s="227"/>
      <c r="GD7" s="227"/>
      <c r="GE7" s="227"/>
      <c r="GF7" s="227"/>
      <c r="GG7" s="227"/>
      <c r="GH7" s="227"/>
      <c r="GI7" s="227"/>
      <c r="GJ7" s="227"/>
      <c r="GK7" s="227"/>
      <c r="GL7" s="227"/>
      <c r="GM7" s="227"/>
      <c r="GN7" s="227"/>
      <c r="GO7" s="227"/>
      <c r="GP7" s="227"/>
    </row>
    <row r="8" spans="1:198" s="321" customFormat="1" ht="15" customHeight="1">
      <c r="A8" s="1045" t="s">
        <v>3</v>
      </c>
      <c r="B8" s="1476">
        <v>83712</v>
      </c>
      <c r="C8" s="1476">
        <v>82457</v>
      </c>
      <c r="D8" s="1476">
        <v>76451</v>
      </c>
      <c r="E8" s="786">
        <v>-1.4991876911314961</v>
      </c>
      <c r="F8" s="786">
        <v>-7.2837964029736781</v>
      </c>
      <c r="G8" s="1476">
        <v>46416</v>
      </c>
      <c r="H8" s="1476">
        <v>45720</v>
      </c>
      <c r="I8" s="1476">
        <v>44797</v>
      </c>
      <c r="J8" s="786">
        <v>-1.4994829369183122</v>
      </c>
      <c r="K8" s="786">
        <v>-2.0188101487314043</v>
      </c>
      <c r="L8" s="1476">
        <v>43830</v>
      </c>
      <c r="M8" s="1476">
        <v>43173</v>
      </c>
      <c r="N8" s="1476">
        <v>49704</v>
      </c>
      <c r="O8" s="786">
        <v>-1.49897330595482</v>
      </c>
      <c r="P8" s="786">
        <v>15.127510249461466</v>
      </c>
      <c r="Q8" s="1476">
        <v>38597</v>
      </c>
      <c r="R8" s="1476">
        <v>38018</v>
      </c>
      <c r="S8" s="1476">
        <v>42474</v>
      </c>
      <c r="T8" s="782">
        <v>-1.5001165893722401</v>
      </c>
      <c r="U8" s="782">
        <v>11.720763848703243</v>
      </c>
      <c r="V8" s="1476">
        <v>64510</v>
      </c>
      <c r="W8" s="1476">
        <v>63543</v>
      </c>
      <c r="X8" s="1476">
        <v>65739</v>
      </c>
      <c r="Y8" s="782">
        <v>-1.4989924042784111</v>
      </c>
      <c r="Z8" s="783">
        <v>3.4559274821774295</v>
      </c>
      <c r="AA8" s="1046"/>
      <c r="AB8" s="1046"/>
      <c r="AC8" s="1046"/>
      <c r="AD8" s="1046"/>
      <c r="AE8" s="1046"/>
      <c r="AF8" s="1046"/>
      <c r="AG8" s="1046"/>
      <c r="AH8" s="1046"/>
      <c r="AI8" s="1046"/>
      <c r="AJ8" s="1046"/>
      <c r="AK8" s="1046"/>
      <c r="AL8" s="1046"/>
      <c r="AM8" s="1046"/>
      <c r="AN8" s="1046"/>
      <c r="AO8" s="1046"/>
      <c r="AP8" s="1046"/>
      <c r="AQ8" s="1046"/>
      <c r="AR8" s="1046"/>
      <c r="AS8" s="1046"/>
      <c r="AT8" s="1046"/>
      <c r="AU8" s="1046"/>
      <c r="AV8" s="1046"/>
      <c r="AW8" s="1046"/>
      <c r="AX8" s="1046"/>
      <c r="AY8" s="1046"/>
      <c r="AZ8" s="1046"/>
      <c r="BA8" s="1046"/>
      <c r="BB8" s="1046"/>
      <c r="BC8" s="1046"/>
      <c r="BD8" s="1046"/>
      <c r="BE8" s="1046"/>
      <c r="BF8" s="1046"/>
      <c r="BG8" s="1046"/>
      <c r="BH8" s="1046"/>
      <c r="BI8" s="1046"/>
      <c r="BJ8" s="1046"/>
      <c r="BK8" s="1046"/>
      <c r="BL8" s="1046"/>
      <c r="BM8" s="1046"/>
      <c r="BN8" s="1046"/>
      <c r="BO8" s="1046"/>
      <c r="BP8" s="1046"/>
      <c r="BQ8" s="1046"/>
      <c r="BR8" s="1046"/>
      <c r="BS8" s="1046"/>
      <c r="BT8" s="1046"/>
      <c r="BU8" s="1046"/>
      <c r="BV8" s="1046"/>
      <c r="BW8" s="1046"/>
      <c r="BX8" s="1046"/>
      <c r="BY8" s="1046"/>
      <c r="BZ8" s="1046"/>
      <c r="CA8" s="1046"/>
      <c r="CB8" s="1046"/>
      <c r="CC8" s="1046"/>
      <c r="CD8" s="1046"/>
      <c r="CE8" s="1046"/>
      <c r="CF8" s="1046"/>
      <c r="CG8" s="1046"/>
      <c r="CH8" s="1046"/>
      <c r="CI8" s="1046"/>
      <c r="CJ8" s="1046"/>
      <c r="CK8" s="1046"/>
      <c r="CL8" s="1046"/>
      <c r="CM8" s="1046"/>
      <c r="CN8" s="1046"/>
      <c r="CO8" s="1046"/>
      <c r="CP8" s="1046"/>
      <c r="CQ8" s="1046"/>
      <c r="CR8" s="1046"/>
      <c r="CS8" s="1046"/>
      <c r="CT8" s="1046"/>
      <c r="CU8" s="1046"/>
      <c r="CV8" s="1046"/>
      <c r="CW8" s="1046"/>
      <c r="CX8" s="1046"/>
      <c r="CY8" s="1046"/>
      <c r="CZ8" s="1046"/>
      <c r="DA8" s="1046"/>
      <c r="DB8" s="1046"/>
      <c r="DC8" s="1046"/>
      <c r="DD8" s="1046"/>
      <c r="DE8" s="1046"/>
      <c r="DF8" s="1046"/>
      <c r="DG8" s="1046"/>
      <c r="DH8" s="1046"/>
      <c r="DI8" s="1046"/>
      <c r="DJ8" s="1046"/>
      <c r="DK8" s="1046"/>
      <c r="DL8" s="1046"/>
      <c r="DM8" s="1046"/>
      <c r="DN8" s="1046"/>
      <c r="DO8" s="1046"/>
      <c r="DP8" s="1046"/>
      <c r="DQ8" s="1046"/>
      <c r="DR8" s="1046"/>
      <c r="DS8" s="1046"/>
      <c r="DT8" s="1046"/>
      <c r="DU8" s="1046"/>
      <c r="DV8" s="1046"/>
      <c r="DW8" s="1046"/>
      <c r="DX8" s="1046"/>
      <c r="DY8" s="1046"/>
      <c r="DZ8" s="1046"/>
      <c r="EA8" s="1046"/>
      <c r="EB8" s="1046"/>
      <c r="EC8" s="1046"/>
      <c r="ED8" s="1046"/>
      <c r="EE8" s="1046"/>
      <c r="EF8" s="1046"/>
      <c r="EG8" s="1046"/>
      <c r="EH8" s="1046"/>
      <c r="EI8" s="1046"/>
      <c r="EJ8" s="1046"/>
      <c r="EK8" s="1046"/>
      <c r="EL8" s="1046"/>
      <c r="EM8" s="1046"/>
      <c r="EN8" s="1046"/>
      <c r="EO8" s="1046"/>
      <c r="EP8" s="1046"/>
      <c r="EQ8" s="1046"/>
      <c r="ER8" s="1046"/>
      <c r="ES8" s="1046"/>
      <c r="ET8" s="1046"/>
      <c r="EU8" s="1046"/>
      <c r="EV8" s="1046"/>
      <c r="EW8" s="1046"/>
      <c r="EX8" s="1046"/>
      <c r="EY8" s="1046"/>
      <c r="EZ8" s="1046"/>
      <c r="FA8" s="1046"/>
      <c r="FB8" s="1046"/>
      <c r="FC8" s="1046"/>
      <c r="FD8" s="1046"/>
      <c r="FE8" s="1046"/>
      <c r="FF8" s="1046"/>
      <c r="FG8" s="1046"/>
      <c r="FH8" s="1046"/>
      <c r="FI8" s="1046"/>
      <c r="FJ8" s="1046"/>
      <c r="FK8" s="1046"/>
      <c r="FL8" s="1046"/>
      <c r="FM8" s="1046"/>
      <c r="FN8" s="1046"/>
      <c r="FO8" s="1046"/>
      <c r="FP8" s="1046"/>
      <c r="FQ8" s="1046"/>
      <c r="FR8" s="1046"/>
      <c r="FS8" s="1046"/>
      <c r="FT8" s="1046"/>
      <c r="FU8" s="1046"/>
      <c r="FV8" s="1046"/>
      <c r="FW8" s="1046"/>
      <c r="FX8" s="1046"/>
      <c r="FY8" s="1046"/>
      <c r="FZ8" s="1046"/>
      <c r="GA8" s="1046"/>
      <c r="GB8" s="1046"/>
      <c r="GC8" s="1046"/>
      <c r="GD8" s="1046"/>
      <c r="GE8" s="1046"/>
      <c r="GF8" s="1046"/>
      <c r="GG8" s="1046"/>
      <c r="GH8" s="1046"/>
      <c r="GI8" s="1046"/>
      <c r="GJ8" s="1046"/>
      <c r="GK8" s="1046"/>
      <c r="GL8" s="1046"/>
      <c r="GM8" s="1046"/>
      <c r="GN8" s="1046"/>
      <c r="GO8" s="1046"/>
      <c r="GP8" s="1046"/>
    </row>
    <row r="9" spans="1:198" ht="15" customHeight="1">
      <c r="A9" s="228" t="s">
        <v>4</v>
      </c>
      <c r="B9" s="1476">
        <v>53129.5</v>
      </c>
      <c r="C9" s="1476">
        <v>54000</v>
      </c>
      <c r="D9" s="1476">
        <v>54786</v>
      </c>
      <c r="E9" s="786">
        <v>1.6384494489878563</v>
      </c>
      <c r="F9" s="786">
        <v>1.4555555555555628</v>
      </c>
      <c r="G9" s="1476">
        <v>73395</v>
      </c>
      <c r="H9" s="1476">
        <v>71101</v>
      </c>
      <c r="I9" s="1476">
        <v>71101</v>
      </c>
      <c r="J9" s="786">
        <v>-3.1255535118196036</v>
      </c>
      <c r="K9" s="786">
        <v>0</v>
      </c>
      <c r="L9" s="1476">
        <v>34888.949999999997</v>
      </c>
      <c r="M9" s="1476">
        <v>33810</v>
      </c>
      <c r="N9" s="1476">
        <v>35650</v>
      </c>
      <c r="O9" s="786">
        <v>-3.092526430288089</v>
      </c>
      <c r="P9" s="786">
        <v>5.4421768707483125</v>
      </c>
      <c r="Q9" s="1476">
        <v>48371</v>
      </c>
      <c r="R9" s="1476">
        <v>46474</v>
      </c>
      <c r="S9" s="1476">
        <v>46490</v>
      </c>
      <c r="T9" s="782">
        <v>-3.9217713092555471</v>
      </c>
      <c r="U9" s="782">
        <v>3.442785213236732E-2</v>
      </c>
      <c r="V9" s="1476">
        <v>92100</v>
      </c>
      <c r="W9" s="1476">
        <v>96640</v>
      </c>
      <c r="X9" s="1476">
        <v>92564</v>
      </c>
      <c r="Y9" s="782">
        <v>4.9294245385450637</v>
      </c>
      <c r="Z9" s="783">
        <v>-4.2177152317880768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</row>
    <row r="10" spans="1:198" ht="15" customHeight="1">
      <c r="A10" s="229" t="s">
        <v>5</v>
      </c>
      <c r="B10" s="1476">
        <v>12890</v>
      </c>
      <c r="C10" s="1476">
        <v>12890</v>
      </c>
      <c r="D10" s="1476">
        <v>12821.6</v>
      </c>
      <c r="E10" s="786">
        <v>0</v>
      </c>
      <c r="F10" s="786">
        <v>-0.53064391000775402</v>
      </c>
      <c r="G10" s="1476">
        <v>3694</v>
      </c>
      <c r="H10" s="1476">
        <v>3528</v>
      </c>
      <c r="I10" s="1476">
        <v>3776</v>
      </c>
      <c r="J10" s="786">
        <v>-4.4937736870600986</v>
      </c>
      <c r="K10" s="786">
        <v>7.0294784580498799</v>
      </c>
      <c r="L10" s="1476">
        <v>1190</v>
      </c>
      <c r="M10" s="1476">
        <v>875</v>
      </c>
      <c r="N10" s="1476">
        <v>842</v>
      </c>
      <c r="O10" s="786">
        <v>-26.470588235294116</v>
      </c>
      <c r="P10" s="786">
        <v>-3.7714285714285722</v>
      </c>
      <c r="Q10" s="1476">
        <v>7919.78</v>
      </c>
      <c r="R10" s="1476">
        <v>7820</v>
      </c>
      <c r="S10" s="1476">
        <v>7235</v>
      </c>
      <c r="T10" s="782">
        <v>-1.2598834816118512</v>
      </c>
      <c r="U10" s="782">
        <v>-7.4808184143222576</v>
      </c>
      <c r="V10" s="1476">
        <v>9900</v>
      </c>
      <c r="W10" s="1476">
        <v>10600</v>
      </c>
      <c r="X10" s="1476">
        <v>10008</v>
      </c>
      <c r="Y10" s="782">
        <v>7.0707070707070727</v>
      </c>
      <c r="Z10" s="783">
        <v>-5.584905660377359</v>
      </c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</row>
    <row r="11" spans="1:198" ht="15" customHeight="1">
      <c r="A11" s="228" t="s">
        <v>6</v>
      </c>
      <c r="B11" s="1476">
        <v>17720.400000000001</v>
      </c>
      <c r="C11" s="1476">
        <v>17277</v>
      </c>
      <c r="D11" s="1476">
        <v>17277</v>
      </c>
      <c r="E11" s="786">
        <v>-2.502200853253882</v>
      </c>
      <c r="F11" s="786">
        <v>0</v>
      </c>
      <c r="G11" s="1476">
        <v>5570</v>
      </c>
      <c r="H11" s="1476">
        <v>4790</v>
      </c>
      <c r="I11" s="1476">
        <v>4646</v>
      </c>
      <c r="J11" s="786">
        <v>-14.003590664272892</v>
      </c>
      <c r="K11" s="786">
        <v>-3.0062630480167059</v>
      </c>
      <c r="L11" s="1476">
        <v>7519</v>
      </c>
      <c r="M11" s="1476">
        <v>7850</v>
      </c>
      <c r="N11" s="1476">
        <v>7515</v>
      </c>
      <c r="O11" s="786">
        <v>4.402181141109196</v>
      </c>
      <c r="P11" s="786">
        <v>-4.2675159235668758</v>
      </c>
      <c r="Q11" s="1476">
        <v>16606</v>
      </c>
      <c r="R11" s="1476">
        <v>17007</v>
      </c>
      <c r="S11" s="1476">
        <v>14346</v>
      </c>
      <c r="T11" s="782">
        <v>2.4147898349993824</v>
      </c>
      <c r="U11" s="782">
        <v>-15.646498500617383</v>
      </c>
      <c r="V11" s="1476">
        <v>18468</v>
      </c>
      <c r="W11" s="1476">
        <v>19320</v>
      </c>
      <c r="X11" s="1476">
        <v>17996</v>
      </c>
      <c r="Y11" s="782">
        <v>4.6133853151397091</v>
      </c>
      <c r="Z11" s="783">
        <v>-6.8530020703933729</v>
      </c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</row>
    <row r="12" spans="1:198" ht="15" customHeight="1">
      <c r="A12" s="228" t="s">
        <v>7</v>
      </c>
      <c r="B12" s="1476">
        <v>112.6</v>
      </c>
      <c r="C12" s="1476">
        <v>112.6</v>
      </c>
      <c r="D12" s="1476">
        <v>113</v>
      </c>
      <c r="E12" s="786">
        <v>0</v>
      </c>
      <c r="F12" s="786">
        <v>0.35523978685614566</v>
      </c>
      <c r="G12" s="1476">
        <v>3.5</v>
      </c>
      <c r="H12" s="1476">
        <v>3</v>
      </c>
      <c r="I12" s="1476">
        <v>3</v>
      </c>
      <c r="J12" s="786">
        <v>-14.285714285714292</v>
      </c>
      <c r="K12" s="786">
        <v>0</v>
      </c>
      <c r="L12" s="1476">
        <v>26.25</v>
      </c>
      <c r="M12" s="1476">
        <v>25</v>
      </c>
      <c r="N12" s="1476">
        <v>24.5</v>
      </c>
      <c r="O12" s="786">
        <v>-4.7619047619047734</v>
      </c>
      <c r="P12" s="786">
        <v>-2</v>
      </c>
      <c r="Q12" s="1476">
        <v>108</v>
      </c>
      <c r="R12" s="1476">
        <v>120</v>
      </c>
      <c r="S12" s="1476">
        <v>120</v>
      </c>
      <c r="T12" s="782">
        <v>11.111111111111114</v>
      </c>
      <c r="U12" s="782">
        <v>0</v>
      </c>
      <c r="V12" s="1476">
        <v>5</v>
      </c>
      <c r="W12" s="1476">
        <v>5</v>
      </c>
      <c r="X12" s="1476">
        <v>5</v>
      </c>
      <c r="Y12" s="782">
        <v>0</v>
      </c>
      <c r="Z12" s="783">
        <v>0</v>
      </c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</row>
    <row r="13" spans="1:198" ht="15" customHeight="1">
      <c r="A13" s="228" t="s">
        <v>8</v>
      </c>
      <c r="B13" s="1476">
        <v>15.96</v>
      </c>
      <c r="C13" s="1476">
        <v>15.96</v>
      </c>
      <c r="D13" s="1476">
        <v>16</v>
      </c>
      <c r="E13" s="786">
        <v>0</v>
      </c>
      <c r="F13" s="786">
        <v>0.25062656641603098</v>
      </c>
      <c r="G13" s="1476">
        <v>132</v>
      </c>
      <c r="H13" s="1476">
        <v>170</v>
      </c>
      <c r="I13" s="1476">
        <v>170</v>
      </c>
      <c r="J13" s="786">
        <v>28.787878787878782</v>
      </c>
      <c r="K13" s="786">
        <v>0</v>
      </c>
      <c r="L13" s="1476">
        <v>12.1</v>
      </c>
      <c r="M13" s="1476">
        <v>15</v>
      </c>
      <c r="N13" s="1476">
        <v>14</v>
      </c>
      <c r="O13" s="786">
        <v>23.966942148760339</v>
      </c>
      <c r="P13" s="786">
        <v>-6.6666666666666714</v>
      </c>
      <c r="Q13" s="1476">
        <v>394</v>
      </c>
      <c r="R13" s="1476">
        <v>398</v>
      </c>
      <c r="S13" s="1476">
        <v>398</v>
      </c>
      <c r="T13" s="782">
        <v>1.0152284263959359</v>
      </c>
      <c r="U13" s="782">
        <v>0</v>
      </c>
      <c r="V13" s="1476">
        <v>176</v>
      </c>
      <c r="W13" s="1476">
        <v>176</v>
      </c>
      <c r="X13" s="1476">
        <v>184</v>
      </c>
      <c r="Y13" s="782">
        <v>0</v>
      </c>
      <c r="Z13" s="783">
        <v>4.5454545454545467</v>
      </c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</row>
    <row r="14" spans="1:198" ht="15" customHeight="1">
      <c r="A14" s="228" t="s">
        <v>9</v>
      </c>
      <c r="B14" s="1476">
        <v>22165</v>
      </c>
      <c r="C14" s="1476">
        <v>22165</v>
      </c>
      <c r="D14" s="1476">
        <v>23050</v>
      </c>
      <c r="E14" s="786">
        <v>0</v>
      </c>
      <c r="F14" s="786">
        <v>3.992781412136253</v>
      </c>
      <c r="G14" s="1476">
        <v>7584</v>
      </c>
      <c r="H14" s="1476">
        <v>8360</v>
      </c>
      <c r="I14" s="1476">
        <v>8450</v>
      </c>
      <c r="J14" s="786">
        <v>10.232067510548532</v>
      </c>
      <c r="K14" s="786">
        <v>1.0765550239234472</v>
      </c>
      <c r="L14" s="1476">
        <v>20815.52</v>
      </c>
      <c r="M14" s="1476">
        <v>20768</v>
      </c>
      <c r="N14" s="1476">
        <v>20929</v>
      </c>
      <c r="O14" s="786">
        <v>-0.22829119810603515</v>
      </c>
      <c r="P14" s="786">
        <v>0.77523112480739087</v>
      </c>
      <c r="Q14" s="1476">
        <v>31080.400000000001</v>
      </c>
      <c r="R14" s="1476">
        <v>30228</v>
      </c>
      <c r="S14" s="1476">
        <v>28455</v>
      </c>
      <c r="T14" s="782">
        <v>-2.7425644457600384</v>
      </c>
      <c r="U14" s="782">
        <v>-5.8654227868201616</v>
      </c>
      <c r="V14" s="1476">
        <v>13200</v>
      </c>
      <c r="W14" s="1476">
        <v>15825</v>
      </c>
      <c r="X14" s="1476">
        <v>15104</v>
      </c>
      <c r="Y14" s="782">
        <v>19.88636363636364</v>
      </c>
      <c r="Z14" s="783">
        <v>-4.5560821484992005</v>
      </c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</row>
    <row r="15" spans="1:198" ht="15" customHeight="1">
      <c r="A15" s="228" t="s">
        <v>10</v>
      </c>
      <c r="B15" s="1476">
        <v>756</v>
      </c>
      <c r="C15" s="1476">
        <v>756</v>
      </c>
      <c r="D15" s="1476">
        <v>750</v>
      </c>
      <c r="E15" s="786">
        <v>0</v>
      </c>
      <c r="F15" s="786">
        <v>-0.79365079365078373</v>
      </c>
      <c r="G15" s="1476">
        <v>1020</v>
      </c>
      <c r="H15" s="1476">
        <v>1020</v>
      </c>
      <c r="I15" s="1476">
        <v>1015</v>
      </c>
      <c r="J15" s="786">
        <v>0</v>
      </c>
      <c r="K15" s="786">
        <v>-0.49019607843136725</v>
      </c>
      <c r="L15" s="1476">
        <v>324</v>
      </c>
      <c r="M15" s="1476">
        <v>360</v>
      </c>
      <c r="N15" s="1476">
        <v>354</v>
      </c>
      <c r="O15" s="786">
        <v>11.111111111111114</v>
      </c>
      <c r="P15" s="786">
        <v>-1.6666666666666714</v>
      </c>
      <c r="Q15" s="1476">
        <v>780</v>
      </c>
      <c r="R15" s="1476">
        <v>888</v>
      </c>
      <c r="S15" s="1476">
        <v>888</v>
      </c>
      <c r="T15" s="782">
        <v>13.84615384615384</v>
      </c>
      <c r="U15" s="782">
        <v>0</v>
      </c>
      <c r="V15" s="1476">
        <v>390</v>
      </c>
      <c r="W15" s="1476">
        <v>420</v>
      </c>
      <c r="X15" s="1476">
        <v>415</v>
      </c>
      <c r="Y15" s="782">
        <v>7.6923076923076934</v>
      </c>
      <c r="Z15" s="783">
        <v>-1.1904761904761898</v>
      </c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</row>
    <row r="16" spans="1:198" ht="15" customHeight="1">
      <c r="A16" s="228" t="s">
        <v>11</v>
      </c>
      <c r="B16" s="1476"/>
      <c r="C16" s="1476"/>
      <c r="D16" s="1476"/>
      <c r="E16" s="786"/>
      <c r="F16" s="786"/>
      <c r="G16" s="1476"/>
      <c r="H16" s="1476"/>
      <c r="I16" s="1476"/>
      <c r="J16" s="786"/>
      <c r="K16" s="786"/>
      <c r="L16" s="1476"/>
      <c r="M16" s="1476"/>
      <c r="N16" s="1476"/>
      <c r="O16" s="786"/>
      <c r="P16" s="786"/>
      <c r="Q16" s="1476"/>
      <c r="R16" s="1476"/>
      <c r="S16" s="1476"/>
      <c r="T16" s="782"/>
      <c r="U16" s="782"/>
      <c r="V16" s="1476"/>
      <c r="W16" s="1476"/>
      <c r="X16" s="1476">
        <v>0</v>
      </c>
      <c r="Y16" s="782"/>
      <c r="Z16" s="783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</row>
    <row r="17" spans="1:198" ht="15" customHeight="1">
      <c r="A17" s="228" t="s">
        <v>12</v>
      </c>
      <c r="B17" s="1476"/>
      <c r="C17" s="1476"/>
      <c r="D17" s="1476"/>
      <c r="E17" s="786"/>
      <c r="F17" s="786"/>
      <c r="G17" s="1476"/>
      <c r="H17" s="1476"/>
      <c r="I17" s="1476"/>
      <c r="J17" s="786"/>
      <c r="K17" s="786"/>
      <c r="L17" s="1476"/>
      <c r="M17" s="1476"/>
      <c r="N17" s="1476"/>
      <c r="O17" s="786"/>
      <c r="P17" s="786"/>
      <c r="Q17" s="1476"/>
      <c r="R17" s="1476"/>
      <c r="S17" s="1476"/>
      <c r="T17" s="782"/>
      <c r="U17" s="782"/>
      <c r="V17" s="1476"/>
      <c r="W17" s="1476"/>
      <c r="X17" s="1476">
        <v>0</v>
      </c>
      <c r="Y17" s="782"/>
      <c r="Z17" s="783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</row>
    <row r="18" spans="1:198" ht="15" customHeight="1">
      <c r="A18" s="228" t="s">
        <v>13</v>
      </c>
      <c r="B18" s="1476">
        <v>383.36</v>
      </c>
      <c r="C18" s="1476">
        <v>285</v>
      </c>
      <c r="D18" s="1476">
        <v>283.2</v>
      </c>
      <c r="E18" s="786">
        <v>-25.657345575959937</v>
      </c>
      <c r="F18" s="786">
        <v>-0.63157894736842479</v>
      </c>
      <c r="G18" s="1476">
        <v>285</v>
      </c>
      <c r="H18" s="1476">
        <v>280</v>
      </c>
      <c r="I18" s="1476">
        <v>278</v>
      </c>
      <c r="J18" s="786">
        <v>-1.7543859649122879</v>
      </c>
      <c r="K18" s="786">
        <v>-0.7142857142857082</v>
      </c>
      <c r="L18" s="1476">
        <v>432.5</v>
      </c>
      <c r="M18" s="1476">
        <v>405</v>
      </c>
      <c r="N18" s="1476">
        <v>433</v>
      </c>
      <c r="O18" s="786">
        <v>-6.3583815028901824</v>
      </c>
      <c r="P18" s="786">
        <v>6.9135802469135683</v>
      </c>
      <c r="Q18" s="1476">
        <v>795</v>
      </c>
      <c r="R18" s="1476">
        <v>665</v>
      </c>
      <c r="S18" s="1476">
        <v>665</v>
      </c>
      <c r="T18" s="782">
        <v>-16.352201257861637</v>
      </c>
      <c r="U18" s="782">
        <v>0</v>
      </c>
      <c r="V18" s="1476">
        <v>200</v>
      </c>
      <c r="W18" s="1476">
        <v>242</v>
      </c>
      <c r="X18" s="1476">
        <v>200</v>
      </c>
      <c r="Y18" s="782">
        <v>21</v>
      </c>
      <c r="Z18" s="783">
        <v>-17.355371900826441</v>
      </c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</row>
    <row r="19" spans="1:198" ht="15" customHeight="1">
      <c r="A19" s="228" t="s">
        <v>14</v>
      </c>
      <c r="B19" s="1476">
        <v>902.9</v>
      </c>
      <c r="C19" s="1476">
        <v>586</v>
      </c>
      <c r="D19" s="1476">
        <v>583</v>
      </c>
      <c r="E19" s="786">
        <v>-35.098017499169345</v>
      </c>
      <c r="F19" s="786">
        <v>-0.51194539249146942</v>
      </c>
      <c r="G19" s="1476">
        <v>2992.8</v>
      </c>
      <c r="H19" s="1476">
        <v>3470</v>
      </c>
      <c r="I19" s="1476">
        <v>3088</v>
      </c>
      <c r="J19" s="786">
        <v>15.944934509489443</v>
      </c>
      <c r="K19" s="786">
        <v>-11.00864553314122</v>
      </c>
      <c r="L19" s="1476">
        <v>1594.9</v>
      </c>
      <c r="M19" s="1476">
        <v>1450</v>
      </c>
      <c r="N19" s="1476">
        <v>1141</v>
      </c>
      <c r="O19" s="786">
        <v>-9.0852091040190714</v>
      </c>
      <c r="P19" s="786">
        <v>-21.310344827586206</v>
      </c>
      <c r="Q19" s="1476">
        <v>5324</v>
      </c>
      <c r="R19" s="1476">
        <v>3992</v>
      </c>
      <c r="S19" s="1476">
        <v>3580</v>
      </c>
      <c r="T19" s="782">
        <v>-25.018782870022534</v>
      </c>
      <c r="U19" s="782">
        <v>-10.320641282565134</v>
      </c>
      <c r="V19" s="1476">
        <v>1330</v>
      </c>
      <c r="W19" s="1476">
        <v>1400</v>
      </c>
      <c r="X19" s="1476">
        <v>1538.5</v>
      </c>
      <c r="Y19" s="782">
        <v>5.2631578947368354</v>
      </c>
      <c r="Z19" s="783">
        <v>9.892857142857153</v>
      </c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</row>
    <row r="20" spans="1:198" ht="15" customHeight="1">
      <c r="A20" s="228" t="s">
        <v>15</v>
      </c>
      <c r="B20" s="1476">
        <v>459.59</v>
      </c>
      <c r="C20" s="1476">
        <v>459.59</v>
      </c>
      <c r="D20" s="1476">
        <v>454.67</v>
      </c>
      <c r="E20" s="786">
        <v>0</v>
      </c>
      <c r="F20" s="786">
        <v>-1.0705193759655316</v>
      </c>
      <c r="G20" s="1476">
        <v>667</v>
      </c>
      <c r="H20" s="1476">
        <v>452</v>
      </c>
      <c r="I20" s="1476">
        <v>446</v>
      </c>
      <c r="J20" s="786">
        <v>-32.233883058470767</v>
      </c>
      <c r="K20" s="786">
        <v>-1.3274336283185875</v>
      </c>
      <c r="L20" s="1476">
        <v>944.15</v>
      </c>
      <c r="M20" s="1476">
        <v>1000</v>
      </c>
      <c r="N20" s="1476">
        <v>1122</v>
      </c>
      <c r="O20" s="786">
        <v>5.9153736164804229</v>
      </c>
      <c r="P20" s="786">
        <v>12.200000000000017</v>
      </c>
      <c r="Q20" s="1476">
        <v>623</v>
      </c>
      <c r="R20" s="1476">
        <v>642.79999999999995</v>
      </c>
      <c r="S20" s="1476">
        <v>617</v>
      </c>
      <c r="T20" s="782">
        <v>3.1781701444622712</v>
      </c>
      <c r="U20" s="782">
        <v>-4.0136901057871768</v>
      </c>
      <c r="V20" s="1476">
        <v>253</v>
      </c>
      <c r="W20" s="1476">
        <v>330</v>
      </c>
      <c r="X20" s="1476">
        <v>268</v>
      </c>
      <c r="Y20" s="782">
        <v>30.434782608695656</v>
      </c>
      <c r="Z20" s="783">
        <v>-18.787878787878782</v>
      </c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</row>
    <row r="21" spans="1:198" s="113" customFormat="1" ht="15" customHeight="1">
      <c r="A21" s="226" t="s">
        <v>327</v>
      </c>
      <c r="B21" s="744">
        <v>28869</v>
      </c>
      <c r="C21" s="744">
        <v>34500</v>
      </c>
      <c r="D21" s="744">
        <v>35437</v>
      </c>
      <c r="E21" s="956">
        <v>19.505351761404981</v>
      </c>
      <c r="F21" s="956">
        <v>2.7159420289855092</v>
      </c>
      <c r="G21" s="744">
        <v>33979</v>
      </c>
      <c r="H21" s="744">
        <v>34212</v>
      </c>
      <c r="I21" s="744">
        <v>40525</v>
      </c>
      <c r="J21" s="956">
        <v>0.68571764913623667</v>
      </c>
      <c r="K21" s="956">
        <v>18.452589734596046</v>
      </c>
      <c r="L21" s="744">
        <v>35694.699999999997</v>
      </c>
      <c r="M21" s="744">
        <v>39160</v>
      </c>
      <c r="N21" s="744">
        <v>39893</v>
      </c>
      <c r="O21" s="956">
        <v>9.7081639571140954</v>
      </c>
      <c r="P21" s="956">
        <v>1.8718079673135861</v>
      </c>
      <c r="Q21" s="744">
        <v>21322.9</v>
      </c>
      <c r="R21" s="744">
        <v>21086</v>
      </c>
      <c r="S21" s="744">
        <v>17751</v>
      </c>
      <c r="T21" s="847">
        <v>-1.111012104357286</v>
      </c>
      <c r="U21" s="847">
        <v>-15.8161813525562</v>
      </c>
      <c r="V21" s="744">
        <v>29700</v>
      </c>
      <c r="W21" s="744">
        <v>31920</v>
      </c>
      <c r="X21" s="744">
        <v>33294.699999999997</v>
      </c>
      <c r="Y21" s="847">
        <v>7.474747474747474</v>
      </c>
      <c r="Z21" s="850">
        <v>4.3067042606516281</v>
      </c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7"/>
      <c r="BM21" s="227"/>
      <c r="BN21" s="227"/>
      <c r="BO21" s="227"/>
      <c r="BP21" s="227"/>
      <c r="BQ21" s="227"/>
      <c r="BR21" s="227"/>
      <c r="BS21" s="227"/>
      <c r="BT21" s="227"/>
      <c r="BU21" s="227"/>
      <c r="BV21" s="227"/>
      <c r="BW21" s="227"/>
      <c r="BX21" s="227"/>
      <c r="BY21" s="227"/>
      <c r="BZ21" s="227"/>
      <c r="CA21" s="227"/>
      <c r="CB21" s="227"/>
      <c r="CC21" s="227"/>
      <c r="CD21" s="227"/>
      <c r="CE21" s="227"/>
      <c r="CF21" s="227"/>
      <c r="CG21" s="227"/>
      <c r="CH21" s="227"/>
      <c r="CI21" s="227"/>
      <c r="CJ21" s="227"/>
      <c r="CK21" s="227"/>
      <c r="CL21" s="227"/>
      <c r="CM21" s="227"/>
      <c r="CN21" s="227"/>
      <c r="CO21" s="227"/>
      <c r="CP21" s="227"/>
      <c r="CQ21" s="227"/>
      <c r="CR21" s="227"/>
      <c r="CS21" s="227"/>
      <c r="CT21" s="227"/>
      <c r="CU21" s="227"/>
      <c r="CV21" s="227"/>
      <c r="CW21" s="227"/>
      <c r="CX21" s="227"/>
      <c r="CY21" s="227"/>
      <c r="CZ21" s="227"/>
      <c r="DA21" s="227"/>
      <c r="DB21" s="227"/>
      <c r="DC21" s="227"/>
      <c r="DD21" s="227"/>
      <c r="DE21" s="227"/>
      <c r="DF21" s="227"/>
      <c r="DG21" s="227"/>
      <c r="DH21" s="227"/>
      <c r="DI21" s="227"/>
      <c r="DJ21" s="227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7"/>
      <c r="EA21" s="227"/>
      <c r="EB21" s="227"/>
      <c r="EC21" s="227"/>
      <c r="ED21" s="227"/>
      <c r="EE21" s="227"/>
      <c r="EF21" s="227"/>
      <c r="EG21" s="227"/>
      <c r="EH21" s="227"/>
      <c r="EI21" s="227"/>
      <c r="EJ21" s="227"/>
      <c r="EK21" s="227"/>
      <c r="EL21" s="227"/>
      <c r="EM21" s="227"/>
      <c r="EN21" s="227"/>
      <c r="EO21" s="227"/>
      <c r="EP21" s="227"/>
      <c r="EQ21" s="227"/>
      <c r="ER21" s="227"/>
      <c r="ES21" s="227"/>
      <c r="ET21" s="227"/>
      <c r="EU21" s="227"/>
      <c r="EV21" s="227"/>
      <c r="EW21" s="227"/>
      <c r="EX21" s="227"/>
      <c r="EY21" s="227"/>
      <c r="EZ21" s="227"/>
      <c r="FA21" s="227"/>
      <c r="FB21" s="227"/>
      <c r="FC21" s="227"/>
      <c r="FD21" s="227"/>
      <c r="FE21" s="227"/>
      <c r="FF21" s="227"/>
      <c r="FG21" s="227"/>
      <c r="FH21" s="227"/>
      <c r="FI21" s="227"/>
      <c r="FJ21" s="227"/>
      <c r="FK21" s="227"/>
      <c r="FL21" s="227"/>
      <c r="FM21" s="227"/>
      <c r="FN21" s="227"/>
      <c r="FO21" s="227"/>
      <c r="FP21" s="227"/>
      <c r="FQ21" s="227"/>
      <c r="FR21" s="227"/>
      <c r="FS21" s="227"/>
      <c r="FT21" s="227"/>
      <c r="FU21" s="227"/>
      <c r="FV21" s="227"/>
      <c r="FW21" s="227"/>
      <c r="FX21" s="227"/>
      <c r="FY21" s="227"/>
      <c r="FZ21" s="227"/>
      <c r="GA21" s="227"/>
      <c r="GB21" s="227"/>
      <c r="GC21" s="227"/>
      <c r="GD21" s="227"/>
      <c r="GE21" s="227"/>
      <c r="GF21" s="227"/>
      <c r="GG21" s="227"/>
      <c r="GH21" s="227"/>
      <c r="GI21" s="227"/>
      <c r="GJ21" s="227"/>
      <c r="GK21" s="227"/>
      <c r="GL21" s="227"/>
      <c r="GM21" s="227"/>
      <c r="GN21" s="227"/>
      <c r="GO21" s="227"/>
      <c r="GP21" s="227"/>
    </row>
    <row r="22" spans="1:198" ht="15" customHeight="1">
      <c r="A22" s="228" t="s">
        <v>335</v>
      </c>
      <c r="B22" s="1476">
        <v>28869</v>
      </c>
      <c r="C22" s="1476">
        <v>34500</v>
      </c>
      <c r="D22" s="1476">
        <v>35437</v>
      </c>
      <c r="E22" s="786">
        <v>19.505351761404981</v>
      </c>
      <c r="F22" s="786">
        <v>2.7159420289855092</v>
      </c>
      <c r="G22" s="1476">
        <v>33979</v>
      </c>
      <c r="H22" s="1476">
        <v>34212</v>
      </c>
      <c r="I22" s="1476">
        <v>40525</v>
      </c>
      <c r="J22" s="786">
        <v>0.68571764913623667</v>
      </c>
      <c r="K22" s="786">
        <v>18.452589734596046</v>
      </c>
      <c r="L22" s="1476">
        <v>35694.699999999997</v>
      </c>
      <c r="M22" s="1476">
        <v>39160</v>
      </c>
      <c r="N22" s="1476">
        <v>39893</v>
      </c>
      <c r="O22" s="786">
        <v>9.7081639571140954</v>
      </c>
      <c r="P22" s="786">
        <v>1.8718079673135861</v>
      </c>
      <c r="Q22" s="1476">
        <v>21322.9</v>
      </c>
      <c r="R22" s="1476">
        <v>21086</v>
      </c>
      <c r="S22" s="1476">
        <v>17751</v>
      </c>
      <c r="T22" s="782">
        <v>-1.111012104357286</v>
      </c>
      <c r="U22" s="782">
        <v>-15.8161813525562</v>
      </c>
      <c r="V22" s="1476">
        <v>29700</v>
      </c>
      <c r="W22" s="1476">
        <v>31920</v>
      </c>
      <c r="X22" s="1476">
        <v>33294.699999999997</v>
      </c>
      <c r="Y22" s="782">
        <v>7.474747474747474</v>
      </c>
      <c r="Z22" s="783">
        <v>4.3067042606516281</v>
      </c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  <c r="GG22" s="66"/>
      <c r="GH22" s="66"/>
      <c r="GI22" s="66"/>
      <c r="GJ22" s="66"/>
      <c r="GK22" s="66"/>
      <c r="GL22" s="66"/>
      <c r="GM22" s="66"/>
      <c r="GN22" s="66"/>
      <c r="GO22" s="66"/>
      <c r="GP22" s="66"/>
    </row>
    <row r="23" spans="1:198" s="113" customFormat="1" ht="15" customHeight="1">
      <c r="A23" s="226" t="s">
        <v>17</v>
      </c>
      <c r="B23" s="744">
        <v>18604.400000000001</v>
      </c>
      <c r="C23" s="744">
        <v>19398.400000000001</v>
      </c>
      <c r="D23" s="744">
        <v>20128.3</v>
      </c>
      <c r="E23" s="956">
        <v>1.2904257019553711</v>
      </c>
      <c r="F23" s="956">
        <v>-5.4478412725130454</v>
      </c>
      <c r="G23" s="744">
        <v>23020</v>
      </c>
      <c r="H23" s="744">
        <v>24108.2</v>
      </c>
      <c r="I23" s="744">
        <v>24578</v>
      </c>
      <c r="J23" s="956">
        <v>1.9909229714898373</v>
      </c>
      <c r="K23" s="956">
        <v>1.0409504163801699</v>
      </c>
      <c r="L23" s="744">
        <v>12603.32</v>
      </c>
      <c r="M23" s="744">
        <v>12902</v>
      </c>
      <c r="N23" s="744">
        <v>13401.3</v>
      </c>
      <c r="O23" s="956">
        <v>2.3698517533475467</v>
      </c>
      <c r="P23" s="956">
        <v>3.8699426445512302</v>
      </c>
      <c r="Q23" s="744">
        <v>27755.1</v>
      </c>
      <c r="R23" s="744">
        <v>35361.31</v>
      </c>
      <c r="S23" s="744">
        <v>35617.81</v>
      </c>
      <c r="T23" s="847">
        <v>27.404729220935977</v>
      </c>
      <c r="U23" s="847">
        <v>0.72536905448355071</v>
      </c>
      <c r="V23" s="744">
        <v>28296</v>
      </c>
      <c r="W23" s="744">
        <v>32994</v>
      </c>
      <c r="X23" s="744">
        <v>34608.6</v>
      </c>
      <c r="Y23" s="847">
        <v>16.603053435114504</v>
      </c>
      <c r="Z23" s="850">
        <v>4.8936170212765973</v>
      </c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7"/>
      <c r="BM23" s="227"/>
      <c r="BN23" s="227"/>
      <c r="BO23" s="227"/>
      <c r="BP23" s="227"/>
      <c r="BQ23" s="227"/>
      <c r="BR23" s="227"/>
      <c r="BS23" s="227"/>
      <c r="BT23" s="227"/>
      <c r="BU23" s="227"/>
      <c r="BV23" s="227"/>
      <c r="BW23" s="227"/>
      <c r="BX23" s="227"/>
      <c r="BY23" s="227"/>
      <c r="BZ23" s="227"/>
      <c r="CA23" s="227"/>
      <c r="CB23" s="227"/>
      <c r="CC23" s="227"/>
      <c r="CD23" s="227"/>
      <c r="CE23" s="227"/>
      <c r="CF23" s="227"/>
      <c r="CG23" s="227"/>
      <c r="CH23" s="227"/>
      <c r="CI23" s="227"/>
      <c r="CJ23" s="227"/>
      <c r="CK23" s="227"/>
      <c r="CL23" s="227"/>
      <c r="CM23" s="227"/>
      <c r="CN23" s="227"/>
      <c r="CO23" s="227"/>
      <c r="CP23" s="227"/>
      <c r="CQ23" s="227"/>
      <c r="CR23" s="227"/>
      <c r="CS23" s="227"/>
      <c r="CT23" s="227"/>
      <c r="CU23" s="227"/>
      <c r="CV23" s="227"/>
      <c r="CW23" s="227"/>
      <c r="CX23" s="227"/>
      <c r="CY23" s="227"/>
      <c r="CZ23" s="227"/>
      <c r="DA23" s="227"/>
      <c r="DB23" s="227"/>
      <c r="DC23" s="227"/>
      <c r="DD23" s="227"/>
      <c r="DE23" s="227"/>
      <c r="DF23" s="227"/>
      <c r="DG23" s="227"/>
      <c r="DH23" s="227"/>
      <c r="DI23" s="227"/>
      <c r="DJ23" s="227"/>
      <c r="DK23" s="227"/>
      <c r="DL23" s="227"/>
      <c r="DM23" s="227"/>
      <c r="DN23" s="227"/>
      <c r="DO23" s="227"/>
      <c r="DP23" s="227"/>
      <c r="DQ23" s="227"/>
      <c r="DR23" s="227"/>
      <c r="DS23" s="227"/>
      <c r="DT23" s="227"/>
      <c r="DU23" s="227"/>
      <c r="DV23" s="227"/>
      <c r="DW23" s="227"/>
      <c r="DX23" s="227"/>
      <c r="DY23" s="227"/>
      <c r="DZ23" s="227"/>
      <c r="EA23" s="227"/>
      <c r="EB23" s="227"/>
      <c r="EC23" s="227"/>
      <c r="ED23" s="227"/>
      <c r="EE23" s="227"/>
      <c r="EF23" s="227"/>
      <c r="EG23" s="227"/>
      <c r="EH23" s="227"/>
      <c r="EI23" s="227"/>
      <c r="EJ23" s="227"/>
      <c r="EK23" s="227"/>
      <c r="EL23" s="227"/>
      <c r="EM23" s="227"/>
      <c r="EN23" s="227"/>
      <c r="EO23" s="227"/>
      <c r="EP23" s="227"/>
      <c r="EQ23" s="227"/>
      <c r="ER23" s="227"/>
      <c r="ES23" s="227"/>
      <c r="ET23" s="227"/>
      <c r="EU23" s="227"/>
      <c r="EV23" s="227"/>
      <c r="EW23" s="227"/>
      <c r="EX23" s="227"/>
      <c r="EY23" s="227"/>
      <c r="EZ23" s="227"/>
      <c r="FA23" s="227"/>
      <c r="FB23" s="227"/>
      <c r="FC23" s="227"/>
      <c r="FD23" s="227"/>
      <c r="FE23" s="227"/>
      <c r="FF23" s="227"/>
      <c r="FG23" s="227"/>
      <c r="FH23" s="227"/>
      <c r="FI23" s="227"/>
      <c r="FJ23" s="227"/>
      <c r="FK23" s="227"/>
      <c r="FL23" s="227"/>
      <c r="FM23" s="227"/>
      <c r="FN23" s="227"/>
      <c r="FO23" s="227"/>
      <c r="FP23" s="227"/>
      <c r="FQ23" s="227"/>
      <c r="FR23" s="227"/>
      <c r="FS23" s="227"/>
      <c r="FT23" s="227"/>
      <c r="FU23" s="227"/>
      <c r="FV23" s="227"/>
      <c r="FW23" s="227"/>
      <c r="FX23" s="227"/>
      <c r="FY23" s="227"/>
      <c r="FZ23" s="227"/>
      <c r="GA23" s="227"/>
      <c r="GB23" s="227"/>
      <c r="GC23" s="227"/>
      <c r="GD23" s="227"/>
      <c r="GE23" s="227"/>
      <c r="GF23" s="227"/>
      <c r="GG23" s="227"/>
      <c r="GH23" s="227"/>
      <c r="GI23" s="227"/>
      <c r="GJ23" s="227"/>
      <c r="GK23" s="227"/>
      <c r="GL23" s="227"/>
      <c r="GM23" s="227"/>
      <c r="GN23" s="227"/>
      <c r="GO23" s="227"/>
      <c r="GP23" s="227"/>
    </row>
    <row r="24" spans="1:198" ht="15" customHeight="1">
      <c r="A24" s="228" t="s">
        <v>18</v>
      </c>
      <c r="B24" s="1476">
        <v>6201</v>
      </c>
      <c r="C24" s="1476">
        <v>6000</v>
      </c>
      <c r="D24" s="1476">
        <v>6560</v>
      </c>
      <c r="E24" s="786">
        <v>-3.2414126753749457</v>
      </c>
      <c r="F24" s="786">
        <v>9.3333333333333286</v>
      </c>
      <c r="G24" s="1476">
        <v>5555</v>
      </c>
      <c r="H24" s="1476">
        <v>6546</v>
      </c>
      <c r="I24" s="1476">
        <v>6939</v>
      </c>
      <c r="J24" s="786">
        <v>17.839783978397847</v>
      </c>
      <c r="K24" s="786">
        <v>6.0036663611365668</v>
      </c>
      <c r="L24" s="1476">
        <v>4033.5</v>
      </c>
      <c r="M24" s="1476">
        <v>3800</v>
      </c>
      <c r="N24" s="1476">
        <v>3675</v>
      </c>
      <c r="O24" s="786">
        <v>-5.7890169827692972</v>
      </c>
      <c r="P24" s="786">
        <v>-3.2894736842105345</v>
      </c>
      <c r="Q24" s="1476">
        <v>8945</v>
      </c>
      <c r="R24" s="1476">
        <v>8521</v>
      </c>
      <c r="S24" s="1476">
        <v>8775</v>
      </c>
      <c r="T24" s="782">
        <v>-4.7400782560089425</v>
      </c>
      <c r="U24" s="782">
        <v>2.9808707898133946</v>
      </c>
      <c r="V24" s="1476">
        <v>12424</v>
      </c>
      <c r="W24" s="1476">
        <v>16378</v>
      </c>
      <c r="X24" s="1476">
        <v>18600</v>
      </c>
      <c r="Y24" s="782">
        <v>31.825499034127489</v>
      </c>
      <c r="Z24" s="783">
        <v>13.566980095249733</v>
      </c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  <c r="GG24" s="66"/>
      <c r="GH24" s="66"/>
      <c r="GI24" s="66"/>
      <c r="GJ24" s="66"/>
      <c r="GK24" s="66"/>
      <c r="GL24" s="66"/>
      <c r="GM24" s="66"/>
      <c r="GN24" s="66"/>
      <c r="GO24" s="66"/>
      <c r="GP24" s="66"/>
    </row>
    <row r="25" spans="1:198" ht="15" customHeight="1">
      <c r="A25" s="228" t="s">
        <v>19</v>
      </c>
      <c r="B25" s="1476">
        <v>534</v>
      </c>
      <c r="C25" s="1476">
        <v>538</v>
      </c>
      <c r="D25" s="1476">
        <v>545</v>
      </c>
      <c r="E25" s="786">
        <v>0.74906367041198507</v>
      </c>
      <c r="F25" s="786">
        <v>1.3011152416356992</v>
      </c>
      <c r="G25" s="1476">
        <v>1155</v>
      </c>
      <c r="H25" s="1476">
        <v>1169</v>
      </c>
      <c r="I25" s="1476">
        <v>1156</v>
      </c>
      <c r="J25" s="786">
        <v>1.2121212121212182</v>
      </c>
      <c r="K25" s="786">
        <v>-1.1120615911035117</v>
      </c>
      <c r="L25" s="1476">
        <v>767</v>
      </c>
      <c r="M25" s="1476">
        <v>480</v>
      </c>
      <c r="N25" s="1476">
        <v>778</v>
      </c>
      <c r="O25" s="786">
        <v>0</v>
      </c>
      <c r="P25" s="786">
        <v>6.0606060606060623</v>
      </c>
      <c r="Q25" s="1476">
        <v>1020</v>
      </c>
      <c r="R25" s="1476">
        <v>1007</v>
      </c>
      <c r="S25" s="1476">
        <v>1007</v>
      </c>
      <c r="T25" s="782">
        <v>-1.2745098039215605</v>
      </c>
      <c r="U25" s="782">
        <v>0</v>
      </c>
      <c r="V25" s="1476">
        <v>960</v>
      </c>
      <c r="W25" s="1476">
        <v>986</v>
      </c>
      <c r="X25" s="1476">
        <v>966.25</v>
      </c>
      <c r="Y25" s="782">
        <v>2.7083333333333286</v>
      </c>
      <c r="Z25" s="783">
        <v>-2.0030425963488767</v>
      </c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</row>
    <row r="26" spans="1:198" ht="15" customHeight="1">
      <c r="A26" s="228" t="s">
        <v>20</v>
      </c>
      <c r="B26" s="1476">
        <v>1905</v>
      </c>
      <c r="C26" s="1476">
        <v>2850</v>
      </c>
      <c r="D26" s="1476">
        <v>3000</v>
      </c>
      <c r="E26" s="786">
        <v>49.606299212598429</v>
      </c>
      <c r="F26" s="786">
        <v>5.2631578947368354</v>
      </c>
      <c r="G26" s="1476">
        <v>4189</v>
      </c>
      <c r="H26" s="1476">
        <v>4189</v>
      </c>
      <c r="I26" s="1476">
        <v>4398</v>
      </c>
      <c r="J26" s="786">
        <v>0</v>
      </c>
      <c r="K26" s="786">
        <v>4.9892575793745664</v>
      </c>
      <c r="L26" s="1476">
        <v>850.5</v>
      </c>
      <c r="M26" s="1476">
        <v>1260</v>
      </c>
      <c r="N26" s="1476">
        <v>984</v>
      </c>
      <c r="O26" s="786">
        <v>48.148148148148152</v>
      </c>
      <c r="P26" s="786">
        <v>-21.904761904761898</v>
      </c>
      <c r="Q26" s="1476">
        <v>3000</v>
      </c>
      <c r="R26" s="1476">
        <v>10012</v>
      </c>
      <c r="S26" s="1476">
        <v>10012</v>
      </c>
      <c r="T26" s="782">
        <v>233.73333333333335</v>
      </c>
      <c r="U26" s="782">
        <v>0</v>
      </c>
      <c r="V26" s="1476">
        <v>1600</v>
      </c>
      <c r="W26" s="1476">
        <v>1600</v>
      </c>
      <c r="X26" s="1476">
        <v>1648.15</v>
      </c>
      <c r="Y26" s="782">
        <v>0</v>
      </c>
      <c r="Z26" s="783">
        <v>3.0093750000000057</v>
      </c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</row>
    <row r="27" spans="1:198" ht="15" customHeight="1">
      <c r="A27" s="228" t="s">
        <v>21</v>
      </c>
      <c r="B27" s="1476">
        <v>10</v>
      </c>
      <c r="C27" s="1476">
        <v>0</v>
      </c>
      <c r="D27" s="1476">
        <v>0</v>
      </c>
      <c r="E27" s="786">
        <v>-100</v>
      </c>
      <c r="F27" s="786"/>
      <c r="G27" s="1476"/>
      <c r="H27" s="1476"/>
      <c r="I27" s="1476"/>
      <c r="J27" s="786"/>
      <c r="K27" s="786"/>
      <c r="L27" s="1476"/>
      <c r="M27" s="1476"/>
      <c r="N27" s="1476"/>
      <c r="O27" s="786"/>
      <c r="P27" s="786"/>
      <c r="Q27" s="1476">
        <v>135</v>
      </c>
      <c r="R27" s="1476">
        <v>127</v>
      </c>
      <c r="S27" s="1476">
        <v>129</v>
      </c>
      <c r="T27" s="782">
        <v>-5.9259259259259238</v>
      </c>
      <c r="U27" s="782">
        <v>1.5748031496062964</v>
      </c>
      <c r="V27" s="1476"/>
      <c r="W27" s="1476"/>
      <c r="X27" s="1476">
        <v>0</v>
      </c>
      <c r="Y27" s="782"/>
      <c r="Z27" s="783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</row>
    <row r="28" spans="1:198" ht="15" customHeight="1">
      <c r="A28" s="228" t="s">
        <v>22</v>
      </c>
      <c r="B28" s="1476">
        <v>971</v>
      </c>
      <c r="C28" s="1476">
        <v>1000</v>
      </c>
      <c r="D28" s="1476">
        <v>1032</v>
      </c>
      <c r="E28" s="786">
        <v>2.986611740473748</v>
      </c>
      <c r="F28" s="786">
        <v>3.2000000000000028</v>
      </c>
      <c r="G28" s="1476">
        <v>1841</v>
      </c>
      <c r="H28" s="1476">
        <v>1889.2</v>
      </c>
      <c r="I28" s="1476">
        <v>1850</v>
      </c>
      <c r="J28" s="786">
        <v>2.6181423139598081</v>
      </c>
      <c r="K28" s="786">
        <v>-2.0749523607876341</v>
      </c>
      <c r="L28" s="1476">
        <v>2692</v>
      </c>
      <c r="M28" s="1476">
        <v>2700</v>
      </c>
      <c r="N28" s="1476">
        <v>3065</v>
      </c>
      <c r="O28" s="786">
        <v>0</v>
      </c>
      <c r="P28" s="786">
        <v>0.22271714922048602</v>
      </c>
      <c r="Q28" s="1476">
        <v>13050</v>
      </c>
      <c r="R28" s="1476">
        <v>14000</v>
      </c>
      <c r="S28" s="1476">
        <v>14000</v>
      </c>
      <c r="T28" s="782">
        <v>7.279693486590034</v>
      </c>
      <c r="U28" s="782">
        <v>0</v>
      </c>
      <c r="V28" s="1476">
        <v>5050</v>
      </c>
      <c r="W28" s="1476">
        <v>5400</v>
      </c>
      <c r="X28" s="1476">
        <v>5400</v>
      </c>
      <c r="Y28" s="782">
        <v>6.9306930693069404</v>
      </c>
      <c r="Z28" s="783">
        <v>0</v>
      </c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  <c r="FK28" s="66"/>
      <c r="FL28" s="66"/>
      <c r="FM28" s="66"/>
      <c r="FN28" s="66"/>
      <c r="FO28" s="66"/>
      <c r="FP28" s="66"/>
      <c r="FQ28" s="66"/>
      <c r="FR28" s="66"/>
      <c r="FS28" s="66"/>
      <c r="FT28" s="66"/>
      <c r="FU28" s="66"/>
      <c r="FV28" s="66"/>
      <c r="FW28" s="66"/>
      <c r="FX28" s="66"/>
      <c r="FY28" s="66"/>
      <c r="FZ28" s="66"/>
      <c r="GA28" s="66"/>
      <c r="GB28" s="66"/>
      <c r="GC28" s="66"/>
      <c r="GD28" s="66"/>
      <c r="GE28" s="66"/>
      <c r="GF28" s="66"/>
      <c r="GG28" s="66"/>
      <c r="GH28" s="66"/>
      <c r="GI28" s="66"/>
      <c r="GJ28" s="66"/>
      <c r="GK28" s="66"/>
      <c r="GL28" s="66"/>
      <c r="GM28" s="66"/>
      <c r="GN28" s="66"/>
      <c r="GO28" s="66"/>
      <c r="GP28" s="66"/>
    </row>
    <row r="29" spans="1:198" ht="15" customHeight="1">
      <c r="A29" s="228" t="s">
        <v>23</v>
      </c>
      <c r="B29" s="1476">
        <v>8947</v>
      </c>
      <c r="C29" s="1476">
        <v>8947</v>
      </c>
      <c r="D29" s="1476">
        <v>8905.0499999999993</v>
      </c>
      <c r="E29" s="786">
        <v>0</v>
      </c>
      <c r="F29" s="786">
        <v>-0.4688722476807925</v>
      </c>
      <c r="G29" s="1476">
        <v>10228</v>
      </c>
      <c r="H29" s="1476">
        <v>10263</v>
      </c>
      <c r="I29" s="1476">
        <v>10183</v>
      </c>
      <c r="J29" s="786">
        <v>0.34219788815018148</v>
      </c>
      <c r="K29" s="786">
        <v>-0.77949917178213468</v>
      </c>
      <c r="L29" s="1476">
        <v>4192.42</v>
      </c>
      <c r="M29" s="1476">
        <v>4590</v>
      </c>
      <c r="N29" s="1476">
        <v>4831</v>
      </c>
      <c r="O29" s="786">
        <v>-2.7086383601756978</v>
      </c>
      <c r="P29" s="786">
        <v>48.984198645598212</v>
      </c>
      <c r="Q29" s="1476">
        <v>1600</v>
      </c>
      <c r="R29" s="1476">
        <v>1685</v>
      </c>
      <c r="S29" s="1476">
        <v>1685</v>
      </c>
      <c r="T29" s="782">
        <v>5.3125000000000142</v>
      </c>
      <c r="U29" s="782">
        <v>0</v>
      </c>
      <c r="V29" s="1476">
        <v>8010</v>
      </c>
      <c r="W29" s="1476">
        <v>8360</v>
      </c>
      <c r="X29" s="1476">
        <v>7904</v>
      </c>
      <c r="Y29" s="782">
        <v>4.3695380774032628</v>
      </c>
      <c r="Z29" s="783">
        <v>-5.4545454545454533</v>
      </c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  <c r="FF29" s="66"/>
      <c r="FG29" s="66"/>
      <c r="FH29" s="66"/>
      <c r="FI29" s="66"/>
      <c r="FJ29" s="66"/>
      <c r="FK29" s="66"/>
      <c r="FL29" s="66"/>
      <c r="FM29" s="66"/>
      <c r="FN29" s="66"/>
      <c r="FO29" s="66"/>
      <c r="FP29" s="66"/>
      <c r="FQ29" s="66"/>
      <c r="FR29" s="66"/>
      <c r="FS29" s="66"/>
      <c r="FT29" s="66"/>
      <c r="FU29" s="66"/>
      <c r="FV29" s="66"/>
      <c r="FW29" s="66"/>
      <c r="FX29" s="66"/>
      <c r="FY29" s="66"/>
      <c r="FZ29" s="66"/>
      <c r="GA29" s="66"/>
      <c r="GB29" s="66"/>
      <c r="GC29" s="66"/>
      <c r="GD29" s="66"/>
      <c r="GE29" s="66"/>
      <c r="GF29" s="66"/>
      <c r="GG29" s="66"/>
      <c r="GH29" s="66"/>
      <c r="GI29" s="66"/>
      <c r="GJ29" s="66"/>
      <c r="GK29" s="66"/>
      <c r="GL29" s="66"/>
      <c r="GM29" s="66"/>
      <c r="GN29" s="66"/>
      <c r="GO29" s="66"/>
      <c r="GP29" s="66"/>
    </row>
    <row r="30" spans="1:198" ht="15" customHeight="1">
      <c r="A30" s="228" t="s">
        <v>24</v>
      </c>
      <c r="B30" s="1476"/>
      <c r="C30" s="1476"/>
      <c r="D30" s="1476"/>
      <c r="E30" s="786"/>
      <c r="F30" s="786"/>
      <c r="G30" s="1476"/>
      <c r="H30" s="1476"/>
      <c r="I30" s="1476"/>
      <c r="J30" s="786"/>
      <c r="K30" s="786"/>
      <c r="L30" s="1476">
        <v>1.5</v>
      </c>
      <c r="M30" s="1476">
        <v>2</v>
      </c>
      <c r="N30" s="1476">
        <v>2.2999999999999998</v>
      </c>
      <c r="O30" s="786">
        <v>0</v>
      </c>
      <c r="P30" s="786">
        <v>0</v>
      </c>
      <c r="Q30" s="1476">
        <v>0</v>
      </c>
      <c r="R30" s="1476">
        <v>1.81</v>
      </c>
      <c r="S30" s="1476">
        <v>1.81</v>
      </c>
      <c r="T30" s="782"/>
      <c r="U30" s="782"/>
      <c r="V30" s="1476"/>
      <c r="W30" s="1476"/>
      <c r="X30" s="1476">
        <v>0</v>
      </c>
      <c r="Y30" s="782"/>
      <c r="Z30" s="783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6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  <c r="FF30" s="66"/>
      <c r="FG30" s="66"/>
      <c r="FH30" s="66"/>
      <c r="FI30" s="66"/>
      <c r="FJ30" s="66"/>
      <c r="FK30" s="66"/>
      <c r="FL30" s="66"/>
      <c r="FM30" s="66"/>
      <c r="FN30" s="66"/>
      <c r="FO30" s="66"/>
      <c r="FP30" s="66"/>
      <c r="FQ30" s="66"/>
      <c r="FR30" s="66"/>
      <c r="FS30" s="66"/>
      <c r="FT30" s="66"/>
      <c r="FU30" s="66"/>
      <c r="FV30" s="66"/>
      <c r="FW30" s="66"/>
      <c r="FX30" s="66"/>
      <c r="FY30" s="66"/>
      <c r="FZ30" s="66"/>
      <c r="GA30" s="66"/>
      <c r="GB30" s="66"/>
      <c r="GC30" s="66"/>
      <c r="GD30" s="66"/>
      <c r="GE30" s="66"/>
      <c r="GF30" s="66"/>
      <c r="GG30" s="66"/>
      <c r="GH30" s="66"/>
      <c r="GI30" s="66"/>
      <c r="GJ30" s="66"/>
      <c r="GK30" s="66"/>
      <c r="GL30" s="66"/>
      <c r="GM30" s="66"/>
      <c r="GN30" s="66"/>
      <c r="GO30" s="66"/>
      <c r="GP30" s="66"/>
    </row>
    <row r="31" spans="1:198" ht="15" customHeight="1" thickBot="1">
      <c r="A31" s="230" t="s">
        <v>25</v>
      </c>
      <c r="B31" s="2035">
        <v>36.4</v>
      </c>
      <c r="C31" s="2035">
        <v>63.4</v>
      </c>
      <c r="D31" s="2035">
        <v>86.25</v>
      </c>
      <c r="E31" s="785">
        <v>74.175824175824175</v>
      </c>
      <c r="F31" s="785">
        <v>36.041009463722389</v>
      </c>
      <c r="G31" s="2035">
        <v>52</v>
      </c>
      <c r="H31" s="2035">
        <v>52</v>
      </c>
      <c r="I31" s="2035">
        <v>52</v>
      </c>
      <c r="J31" s="785">
        <v>0</v>
      </c>
      <c r="K31" s="785">
        <v>0</v>
      </c>
      <c r="L31" s="2035">
        <v>66.400000000000006</v>
      </c>
      <c r="M31" s="2035">
        <v>70</v>
      </c>
      <c r="N31" s="2035">
        <v>66</v>
      </c>
      <c r="O31" s="785">
        <v>0</v>
      </c>
      <c r="P31" s="785">
        <v>15.909090909090921</v>
      </c>
      <c r="Q31" s="2035">
        <v>5.0999999999999996</v>
      </c>
      <c r="R31" s="2035">
        <v>7.5</v>
      </c>
      <c r="S31" s="2035">
        <v>8</v>
      </c>
      <c r="T31" s="848">
        <v>47.058823529411768</v>
      </c>
      <c r="U31" s="848">
        <v>6.6666666666666714</v>
      </c>
      <c r="V31" s="2035">
        <v>252</v>
      </c>
      <c r="W31" s="2035">
        <v>270</v>
      </c>
      <c r="X31" s="2035">
        <v>90.2</v>
      </c>
      <c r="Y31" s="848">
        <v>7.1428571428571388</v>
      </c>
      <c r="Z31" s="851">
        <v>-66.592592592592595</v>
      </c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66"/>
      <c r="FK31" s="66"/>
      <c r="FL31" s="66"/>
      <c r="FM31" s="66"/>
      <c r="FN31" s="66"/>
      <c r="FO31" s="66"/>
      <c r="FP31" s="66"/>
      <c r="FQ31" s="66"/>
      <c r="FR31" s="66"/>
      <c r="FS31" s="66"/>
      <c r="FT31" s="66"/>
      <c r="FU31" s="66"/>
      <c r="FV31" s="66"/>
      <c r="FW31" s="66"/>
      <c r="FX31" s="66"/>
      <c r="FY31" s="66"/>
      <c r="FZ31" s="66"/>
      <c r="GA31" s="66"/>
      <c r="GB31" s="66"/>
      <c r="GC31" s="66"/>
      <c r="GD31" s="66"/>
      <c r="GE31" s="66"/>
      <c r="GF31" s="66"/>
      <c r="GG31" s="66"/>
      <c r="GH31" s="66"/>
      <c r="GI31" s="66"/>
      <c r="GJ31" s="66"/>
      <c r="GK31" s="66"/>
      <c r="GL31" s="66"/>
      <c r="GM31" s="66"/>
      <c r="GN31" s="66"/>
      <c r="GO31" s="66"/>
      <c r="GP31" s="66"/>
    </row>
    <row r="32" spans="1:198" ht="12" customHeight="1" thickTop="1" thickBot="1">
      <c r="A32" s="66"/>
      <c r="B32" s="231"/>
      <c r="C32" s="231"/>
      <c r="D32" s="231"/>
      <c r="E32" s="1074"/>
      <c r="F32" s="1074"/>
      <c r="G32" s="66"/>
      <c r="H32" s="66"/>
      <c r="I32" s="66"/>
      <c r="J32" s="1077"/>
      <c r="K32" s="1077"/>
      <c r="L32" s="66"/>
      <c r="M32" s="66"/>
      <c r="N32" s="66"/>
      <c r="O32" s="1077"/>
      <c r="P32" s="1077"/>
      <c r="Q32" s="66"/>
      <c r="R32" s="66"/>
      <c r="S32" s="66"/>
      <c r="T32" s="1079"/>
      <c r="U32" s="1079"/>
      <c r="V32" s="66"/>
      <c r="W32" s="66"/>
      <c r="X32" s="66"/>
      <c r="Y32" s="1079"/>
      <c r="Z32" s="1079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  <c r="GG32" s="66"/>
      <c r="GH32" s="66"/>
      <c r="GI32" s="66"/>
      <c r="GJ32" s="66"/>
      <c r="GK32" s="66"/>
      <c r="GL32" s="66"/>
      <c r="GM32" s="66"/>
      <c r="GN32" s="66"/>
      <c r="GO32" s="66"/>
      <c r="GP32" s="66"/>
    </row>
    <row r="33" spans="1:198" s="1064" customFormat="1" ht="18" customHeight="1" thickTop="1">
      <c r="A33" s="2428" t="s">
        <v>263</v>
      </c>
      <c r="B33" s="2646" t="s">
        <v>320</v>
      </c>
      <c r="C33" s="2646"/>
      <c r="D33" s="2646"/>
      <c r="E33" s="2646"/>
      <c r="F33" s="2646"/>
      <c r="G33" s="2646" t="s">
        <v>275</v>
      </c>
      <c r="H33" s="2646"/>
      <c r="I33" s="2646"/>
      <c r="J33" s="2646"/>
      <c r="K33" s="2646"/>
      <c r="L33" s="2646" t="s">
        <v>280</v>
      </c>
      <c r="M33" s="2646"/>
      <c r="N33" s="2646"/>
      <c r="O33" s="2646"/>
      <c r="P33" s="2646"/>
      <c r="Q33" s="2646" t="s">
        <v>673</v>
      </c>
      <c r="R33" s="2646"/>
      <c r="S33" s="2646"/>
      <c r="T33" s="2646"/>
      <c r="U33" s="2646"/>
      <c r="V33" s="2646" t="s">
        <v>82</v>
      </c>
      <c r="W33" s="2646"/>
      <c r="X33" s="2646"/>
      <c r="Y33" s="2646"/>
      <c r="Z33" s="2647"/>
      <c r="AA33" s="1237"/>
      <c r="AB33" s="1237"/>
      <c r="AC33" s="1237"/>
      <c r="AD33" s="1237"/>
      <c r="AE33" s="1237"/>
      <c r="AF33" s="1237"/>
      <c r="AG33" s="1237"/>
      <c r="AH33" s="1237"/>
      <c r="AI33" s="1237"/>
      <c r="AJ33" s="1237"/>
      <c r="AK33" s="1237"/>
      <c r="AL33" s="1237"/>
      <c r="AM33" s="1237"/>
      <c r="AN33" s="1237"/>
      <c r="AO33" s="1237"/>
      <c r="AP33" s="1237"/>
      <c r="AQ33" s="1237"/>
      <c r="AR33" s="1237"/>
      <c r="AS33" s="1237"/>
      <c r="AT33" s="1237"/>
      <c r="AU33" s="1237"/>
      <c r="AV33" s="1237"/>
      <c r="AW33" s="1237"/>
      <c r="AX33" s="1237"/>
      <c r="AY33" s="1237"/>
      <c r="AZ33" s="1237"/>
      <c r="BA33" s="1237"/>
      <c r="BB33" s="1237"/>
      <c r="BC33" s="1237"/>
      <c r="BD33" s="1237"/>
      <c r="BE33" s="1237"/>
      <c r="BF33" s="1237"/>
      <c r="BG33" s="1237"/>
      <c r="BH33" s="1237"/>
      <c r="BI33" s="1237"/>
      <c r="BJ33" s="1237"/>
      <c r="BK33" s="1237"/>
      <c r="BL33" s="1237"/>
      <c r="BM33" s="1237"/>
      <c r="BN33" s="1237"/>
      <c r="BO33" s="1237"/>
      <c r="BP33" s="1237"/>
      <c r="BQ33" s="1237"/>
      <c r="BR33" s="1237"/>
      <c r="BS33" s="1237"/>
      <c r="BT33" s="1237"/>
      <c r="BU33" s="1237"/>
      <c r="BV33" s="1237"/>
      <c r="BW33" s="1237"/>
      <c r="BX33" s="1237"/>
      <c r="BY33" s="1237"/>
      <c r="BZ33" s="1237"/>
      <c r="CA33" s="1237"/>
      <c r="CB33" s="1237"/>
      <c r="CC33" s="1237"/>
      <c r="CD33" s="1237"/>
      <c r="CE33" s="1237"/>
      <c r="CF33" s="1237"/>
      <c r="CG33" s="1237"/>
      <c r="CH33" s="1237"/>
      <c r="CI33" s="1237"/>
      <c r="CJ33" s="1237"/>
      <c r="CK33" s="1237"/>
      <c r="CL33" s="1237"/>
      <c r="CM33" s="1237"/>
      <c r="CN33" s="1237"/>
      <c r="CO33" s="1237"/>
      <c r="CP33" s="1237"/>
      <c r="CQ33" s="1237"/>
      <c r="CR33" s="1237"/>
      <c r="CS33" s="1237"/>
      <c r="CT33" s="1237"/>
      <c r="CU33" s="1237"/>
      <c r="CV33" s="1237"/>
      <c r="CW33" s="1237"/>
      <c r="CX33" s="1237"/>
      <c r="CY33" s="1237"/>
      <c r="CZ33" s="1237"/>
      <c r="DA33" s="1237"/>
      <c r="DB33" s="1237"/>
      <c r="DC33" s="1237"/>
      <c r="DD33" s="1237"/>
      <c r="DE33" s="1237"/>
      <c r="DF33" s="1237"/>
      <c r="DG33" s="1237"/>
      <c r="DH33" s="1237"/>
      <c r="DI33" s="1237"/>
      <c r="DJ33" s="1237"/>
      <c r="DK33" s="1237"/>
      <c r="DL33" s="1237"/>
      <c r="DM33" s="1237"/>
      <c r="DN33" s="1237"/>
      <c r="DO33" s="1237"/>
      <c r="DP33" s="1237"/>
      <c r="DQ33" s="1237"/>
      <c r="DR33" s="1237"/>
      <c r="DS33" s="1237"/>
      <c r="DT33" s="1237"/>
      <c r="DU33" s="1237"/>
      <c r="DV33" s="1237"/>
      <c r="DW33" s="1237"/>
      <c r="DX33" s="1237"/>
      <c r="DY33" s="1237"/>
      <c r="DZ33" s="1237"/>
      <c r="EA33" s="1237"/>
      <c r="EB33" s="1237"/>
      <c r="EC33" s="1237"/>
      <c r="ED33" s="1237"/>
      <c r="EE33" s="1237"/>
      <c r="EF33" s="1237"/>
      <c r="EG33" s="1237"/>
      <c r="EH33" s="1237"/>
      <c r="EI33" s="1237"/>
      <c r="EJ33" s="1237"/>
      <c r="EK33" s="1237"/>
      <c r="EL33" s="1237"/>
      <c r="EM33" s="1237"/>
      <c r="EN33" s="1237"/>
      <c r="EO33" s="1237"/>
      <c r="EP33" s="1237"/>
      <c r="EQ33" s="1237"/>
      <c r="ER33" s="1237"/>
      <c r="ES33" s="1237"/>
      <c r="ET33" s="1237"/>
      <c r="EU33" s="1237"/>
      <c r="EV33" s="1237"/>
      <c r="EW33" s="1237"/>
      <c r="EX33" s="1237"/>
      <c r="EY33" s="1237"/>
      <c r="EZ33" s="1237"/>
      <c r="FA33" s="1237"/>
      <c r="FB33" s="1237"/>
      <c r="FC33" s="1237"/>
      <c r="FD33" s="1237"/>
      <c r="FE33" s="1237"/>
      <c r="FF33" s="1237"/>
      <c r="FG33" s="1237"/>
      <c r="FH33" s="1237"/>
      <c r="FI33" s="1237"/>
      <c r="FJ33" s="1237"/>
      <c r="FK33" s="1237"/>
      <c r="FL33" s="1237"/>
      <c r="FM33" s="1237"/>
      <c r="FN33" s="1237"/>
      <c r="FO33" s="1237"/>
      <c r="FP33" s="1237"/>
      <c r="FQ33" s="1237"/>
      <c r="FR33" s="1237"/>
      <c r="FS33" s="1237"/>
      <c r="FT33" s="1237"/>
      <c r="FU33" s="1237"/>
      <c r="FV33" s="1237"/>
      <c r="FW33" s="1237"/>
      <c r="FX33" s="1237"/>
      <c r="FY33" s="1237"/>
      <c r="FZ33" s="1237"/>
      <c r="GA33" s="1237"/>
      <c r="GB33" s="1237"/>
      <c r="GC33" s="1237"/>
      <c r="GD33" s="1237"/>
      <c r="GE33" s="1237"/>
      <c r="GF33" s="1237"/>
      <c r="GG33" s="1237"/>
      <c r="GH33" s="1237"/>
      <c r="GI33" s="1237"/>
      <c r="GJ33" s="1237"/>
      <c r="GK33" s="1237"/>
      <c r="GL33" s="1237"/>
      <c r="GM33" s="1237"/>
      <c r="GN33" s="1237"/>
      <c r="GO33" s="1237"/>
      <c r="GP33" s="1237"/>
    </row>
    <row r="34" spans="1:198" s="1064" customFormat="1" ht="18" customHeight="1">
      <c r="A34" s="2429"/>
      <c r="B34" s="1060" t="s">
        <v>87</v>
      </c>
      <c r="C34" s="1060" t="s">
        <v>90</v>
      </c>
      <c r="D34" s="1060" t="s">
        <v>91</v>
      </c>
      <c r="E34" s="2342" t="s">
        <v>88</v>
      </c>
      <c r="F34" s="2342" t="s">
        <v>89</v>
      </c>
      <c r="G34" s="1060" t="s">
        <v>87</v>
      </c>
      <c r="H34" s="1060" t="s">
        <v>90</v>
      </c>
      <c r="I34" s="1060" t="s">
        <v>91</v>
      </c>
      <c r="J34" s="2342" t="s">
        <v>88</v>
      </c>
      <c r="K34" s="2342" t="s">
        <v>89</v>
      </c>
      <c r="L34" s="1060" t="s">
        <v>87</v>
      </c>
      <c r="M34" s="1060" t="s">
        <v>90</v>
      </c>
      <c r="N34" s="1060" t="s">
        <v>91</v>
      </c>
      <c r="O34" s="2342" t="s">
        <v>88</v>
      </c>
      <c r="P34" s="2342" t="s">
        <v>89</v>
      </c>
      <c r="Q34" s="1060" t="s">
        <v>87</v>
      </c>
      <c r="R34" s="1060" t="s">
        <v>90</v>
      </c>
      <c r="S34" s="1060" t="s">
        <v>91</v>
      </c>
      <c r="T34" s="2342" t="s">
        <v>88</v>
      </c>
      <c r="U34" s="2342" t="s">
        <v>89</v>
      </c>
      <c r="V34" s="1060" t="s">
        <v>87</v>
      </c>
      <c r="W34" s="1060" t="s">
        <v>90</v>
      </c>
      <c r="X34" s="1060" t="s">
        <v>91</v>
      </c>
      <c r="Y34" s="2342" t="s">
        <v>88</v>
      </c>
      <c r="Z34" s="2345" t="s">
        <v>89</v>
      </c>
      <c r="AA34" s="1237"/>
      <c r="AB34" s="1237"/>
      <c r="AC34" s="1237"/>
      <c r="AD34" s="1237"/>
      <c r="AE34" s="1237"/>
      <c r="AF34" s="1237"/>
      <c r="AG34" s="1237"/>
      <c r="AH34" s="1237"/>
      <c r="AI34" s="1237"/>
      <c r="AJ34" s="1237"/>
      <c r="AK34" s="1237"/>
      <c r="AL34" s="1237"/>
      <c r="AM34" s="1237"/>
      <c r="AN34" s="1237"/>
      <c r="AO34" s="1237"/>
      <c r="AP34" s="1237"/>
      <c r="AQ34" s="1237"/>
      <c r="AR34" s="1237"/>
      <c r="AS34" s="1237"/>
      <c r="AT34" s="1237"/>
      <c r="AU34" s="1237"/>
      <c r="AV34" s="1237"/>
      <c r="AW34" s="1237"/>
      <c r="AX34" s="1237"/>
      <c r="AY34" s="1237"/>
      <c r="AZ34" s="1237"/>
      <c r="BA34" s="1237"/>
      <c r="BB34" s="1237"/>
      <c r="BC34" s="1237"/>
      <c r="BD34" s="1237"/>
      <c r="BE34" s="1237"/>
      <c r="BF34" s="1237"/>
      <c r="BG34" s="1237"/>
      <c r="BH34" s="1237"/>
      <c r="BI34" s="1237"/>
      <c r="BJ34" s="1237"/>
      <c r="BK34" s="1237"/>
      <c r="BL34" s="1237"/>
      <c r="BM34" s="1237"/>
      <c r="BN34" s="1237"/>
      <c r="BO34" s="1237"/>
      <c r="BP34" s="1237"/>
      <c r="BQ34" s="1237"/>
      <c r="BR34" s="1237"/>
      <c r="BS34" s="1237"/>
      <c r="BT34" s="1237"/>
      <c r="BU34" s="1237"/>
      <c r="BV34" s="1237"/>
      <c r="BW34" s="1237"/>
      <c r="BX34" s="1237"/>
      <c r="BY34" s="1237"/>
      <c r="BZ34" s="1237"/>
      <c r="CA34" s="1237"/>
      <c r="CB34" s="1237"/>
      <c r="CC34" s="1237"/>
      <c r="CD34" s="1237"/>
      <c r="CE34" s="1237"/>
      <c r="CF34" s="1237"/>
      <c r="CG34" s="1237"/>
      <c r="CH34" s="1237"/>
      <c r="CI34" s="1237"/>
      <c r="CJ34" s="1237"/>
      <c r="CK34" s="1237"/>
      <c r="CL34" s="1237"/>
      <c r="CM34" s="1237"/>
      <c r="CN34" s="1237"/>
      <c r="CO34" s="1237"/>
      <c r="CP34" s="1237"/>
      <c r="CQ34" s="1237"/>
      <c r="CR34" s="1237"/>
      <c r="CS34" s="1237"/>
      <c r="CT34" s="1237"/>
      <c r="CU34" s="1237"/>
      <c r="CV34" s="1237"/>
      <c r="CW34" s="1237"/>
      <c r="CX34" s="1237"/>
      <c r="CY34" s="1237"/>
      <c r="CZ34" s="1237"/>
      <c r="DA34" s="1237"/>
      <c r="DB34" s="1237"/>
      <c r="DC34" s="1237"/>
      <c r="DD34" s="1237"/>
      <c r="DE34" s="1237"/>
      <c r="DF34" s="1237"/>
      <c r="DG34" s="1237"/>
      <c r="DH34" s="1237"/>
      <c r="DI34" s="1237"/>
      <c r="DJ34" s="1237"/>
      <c r="DK34" s="1237"/>
      <c r="DL34" s="1237"/>
      <c r="DM34" s="1237"/>
      <c r="DN34" s="1237"/>
      <c r="DO34" s="1237"/>
      <c r="DP34" s="1237"/>
      <c r="DQ34" s="1237"/>
      <c r="DR34" s="1237"/>
      <c r="DS34" s="1237"/>
      <c r="DT34" s="1237"/>
      <c r="DU34" s="1237"/>
      <c r="DV34" s="1237"/>
      <c r="DW34" s="1237"/>
      <c r="DX34" s="1237"/>
      <c r="DY34" s="1237"/>
      <c r="DZ34" s="1237"/>
      <c r="EA34" s="1237"/>
      <c r="EB34" s="1237"/>
      <c r="EC34" s="1237"/>
      <c r="ED34" s="1237"/>
      <c r="EE34" s="1237"/>
      <c r="EF34" s="1237"/>
      <c r="EG34" s="1237"/>
      <c r="EH34" s="1237"/>
      <c r="EI34" s="1237"/>
      <c r="EJ34" s="1237"/>
      <c r="EK34" s="1237"/>
      <c r="EL34" s="1237"/>
      <c r="EM34" s="1237"/>
      <c r="EN34" s="1237"/>
      <c r="EO34" s="1237"/>
      <c r="EP34" s="1237"/>
      <c r="EQ34" s="1237"/>
      <c r="ER34" s="1237"/>
      <c r="ES34" s="1237"/>
      <c r="ET34" s="1237"/>
      <c r="EU34" s="1237"/>
      <c r="EV34" s="1237"/>
      <c r="EW34" s="1237"/>
      <c r="EX34" s="1237"/>
      <c r="EY34" s="1237"/>
      <c r="EZ34" s="1237"/>
      <c r="FA34" s="1237"/>
      <c r="FB34" s="1237"/>
      <c r="FC34" s="1237"/>
      <c r="FD34" s="1237"/>
      <c r="FE34" s="1237"/>
      <c r="FF34" s="1237"/>
      <c r="FG34" s="1237"/>
      <c r="FH34" s="1237"/>
      <c r="FI34" s="1237"/>
      <c r="FJ34" s="1237"/>
      <c r="FK34" s="1237"/>
      <c r="FL34" s="1237"/>
      <c r="FM34" s="1237"/>
      <c r="FN34" s="1237"/>
      <c r="FO34" s="1237"/>
      <c r="FP34" s="1237"/>
      <c r="FQ34" s="1237"/>
      <c r="FR34" s="1237"/>
      <c r="FS34" s="1237"/>
      <c r="FT34" s="1237"/>
      <c r="FU34" s="1237"/>
      <c r="FV34" s="1237"/>
      <c r="FW34" s="1237"/>
      <c r="FX34" s="1237"/>
      <c r="FY34" s="1237"/>
      <c r="FZ34" s="1237"/>
      <c r="GA34" s="1237"/>
      <c r="GB34" s="1237"/>
      <c r="GC34" s="1237"/>
      <c r="GD34" s="1237"/>
      <c r="GE34" s="1237"/>
      <c r="GF34" s="1237"/>
      <c r="GG34" s="1237"/>
      <c r="GH34" s="1237"/>
      <c r="GI34" s="1237"/>
      <c r="GJ34" s="1237"/>
      <c r="GK34" s="1237"/>
      <c r="GL34" s="1237"/>
      <c r="GM34" s="1237"/>
      <c r="GN34" s="1237"/>
      <c r="GO34" s="1237"/>
      <c r="GP34" s="1237"/>
    </row>
    <row r="35" spans="1:198" s="1064" customFormat="1" ht="30.75" customHeight="1">
      <c r="A35" s="2429"/>
      <c r="B35" s="1896" t="str">
        <f>B6</f>
        <v xml:space="preserve">cf=j= @)&amp;#÷&amp;$
-;fpg–c;f/_                </v>
      </c>
      <c r="C35" s="1896" t="str">
        <f t="shared" ref="C35:D35" si="4">C6</f>
        <v xml:space="preserve">cf=j= @)&amp;$÷&amp;%
-;fpg–c;f/_                </v>
      </c>
      <c r="D35" s="1896" t="str">
        <f t="shared" si="4"/>
        <v xml:space="preserve">cf=j= @)&amp;%÷&amp;^
-;fpg–c;f/_                </v>
      </c>
      <c r="E35" s="2342"/>
      <c r="F35" s="2342"/>
      <c r="G35" s="1896" t="str">
        <f>B6</f>
        <v xml:space="preserve">cf=j= @)&amp;#÷&amp;$
-;fpg–c;f/_                </v>
      </c>
      <c r="H35" s="1896" t="str">
        <f t="shared" ref="H35:I35" si="5">C6</f>
        <v xml:space="preserve">cf=j= @)&amp;$÷&amp;%
-;fpg–c;f/_                </v>
      </c>
      <c r="I35" s="1896" t="str">
        <f t="shared" si="5"/>
        <v xml:space="preserve">cf=j= @)&amp;%÷&amp;^
-;fpg–c;f/_                </v>
      </c>
      <c r="J35" s="2342"/>
      <c r="K35" s="2342"/>
      <c r="L35" s="1896" t="str">
        <f>B6</f>
        <v xml:space="preserve">cf=j= @)&amp;#÷&amp;$
-;fpg–c;f/_                </v>
      </c>
      <c r="M35" s="1896" t="str">
        <f t="shared" ref="M35:N35" si="6">C6</f>
        <v xml:space="preserve">cf=j= @)&amp;$÷&amp;%
-;fpg–c;f/_                </v>
      </c>
      <c r="N35" s="1896" t="str">
        <f t="shared" si="6"/>
        <v xml:space="preserve">cf=j= @)&amp;%÷&amp;^
-;fpg–c;f/_                </v>
      </c>
      <c r="O35" s="2342"/>
      <c r="P35" s="2342"/>
      <c r="Q35" s="1896" t="str">
        <f>B6</f>
        <v xml:space="preserve">cf=j= @)&amp;#÷&amp;$
-;fpg–c;f/_                </v>
      </c>
      <c r="R35" s="1896" t="str">
        <f t="shared" ref="R35:S35" si="7">C6</f>
        <v xml:space="preserve">cf=j= @)&amp;$÷&amp;%
-;fpg–c;f/_                </v>
      </c>
      <c r="S35" s="1896" t="str">
        <f t="shared" si="7"/>
        <v xml:space="preserve">cf=j= @)&amp;%÷&amp;^
-;fpg–c;f/_                </v>
      </c>
      <c r="T35" s="2342"/>
      <c r="U35" s="2342"/>
      <c r="V35" s="1896" t="str">
        <f>B6</f>
        <v xml:space="preserve">cf=j= @)&amp;#÷&amp;$
-;fpg–c;f/_                </v>
      </c>
      <c r="W35" s="1896" t="str">
        <f t="shared" ref="W35:X35" si="8">C6</f>
        <v xml:space="preserve">cf=j= @)&amp;$÷&amp;%
-;fpg–c;f/_                </v>
      </c>
      <c r="X35" s="1896" t="str">
        <f t="shared" si="8"/>
        <v xml:space="preserve">cf=j= @)&amp;%÷&amp;^
-;fpg–c;f/_                </v>
      </c>
      <c r="Y35" s="2342"/>
      <c r="Z35" s="2345"/>
    </row>
    <row r="36" spans="1:198" s="113" customFormat="1" ht="15" customHeight="1">
      <c r="A36" s="226" t="s">
        <v>265</v>
      </c>
      <c r="B36" s="1481">
        <v>164945</v>
      </c>
      <c r="C36" s="1476">
        <v>165200</v>
      </c>
      <c r="D36" s="1476">
        <v>173101</v>
      </c>
      <c r="E36" s="956">
        <v>0.15459698687440948</v>
      </c>
      <c r="F36" s="956">
        <v>4.7826876513317131</v>
      </c>
      <c r="G36" s="1476">
        <v>86993</v>
      </c>
      <c r="H36" s="1476">
        <v>83406</v>
      </c>
      <c r="I36" s="1476">
        <v>89572</v>
      </c>
      <c r="J36" s="956">
        <v>-4.1233202671479319</v>
      </c>
      <c r="K36" s="956">
        <v>7.3927535189314995</v>
      </c>
      <c r="L36" s="1476">
        <v>73305.23</v>
      </c>
      <c r="M36" s="1476">
        <v>75801</v>
      </c>
      <c r="N36" s="1476">
        <v>77863</v>
      </c>
      <c r="O36" s="956">
        <v>3.4046274733740063</v>
      </c>
      <c r="P36" s="956">
        <v>2.7202807350826532</v>
      </c>
      <c r="Q36" s="1476">
        <v>7087</v>
      </c>
      <c r="R36" s="1476">
        <v>7284</v>
      </c>
      <c r="S36" s="1476">
        <v>7469.25</v>
      </c>
      <c r="T36" s="847">
        <v>2.7797375476224033</v>
      </c>
      <c r="U36" s="847">
        <v>2.5432454695222475</v>
      </c>
      <c r="V36" s="625">
        <v>1129044.3899999999</v>
      </c>
      <c r="W36" s="625">
        <v>1126073.95</v>
      </c>
      <c r="X36" s="625">
        <v>1139378.72</v>
      </c>
      <c r="Y36" s="1511">
        <v>-0.26309328723557712</v>
      </c>
      <c r="Z36" s="1780">
        <v>1.1815183185793501</v>
      </c>
    </row>
    <row r="37" spans="1:198" s="321" customFormat="1" ht="15" customHeight="1">
      <c r="A37" s="1045" t="s">
        <v>3</v>
      </c>
      <c r="B37" s="1476">
        <v>17926</v>
      </c>
      <c r="C37" s="1476">
        <v>17657</v>
      </c>
      <c r="D37" s="1476">
        <v>21374</v>
      </c>
      <c r="E37" s="786">
        <v>-1.5006136338279674</v>
      </c>
      <c r="F37" s="786">
        <v>21.051141190462701</v>
      </c>
      <c r="G37" s="1476">
        <v>24998</v>
      </c>
      <c r="H37" s="1476">
        <v>24623</v>
      </c>
      <c r="I37" s="1476">
        <v>26483</v>
      </c>
      <c r="J37" s="786">
        <v>-1.5001200096007636</v>
      </c>
      <c r="K37" s="786">
        <v>7.5539130081631072</v>
      </c>
      <c r="L37" s="1476">
        <v>13108</v>
      </c>
      <c r="M37" s="1476">
        <v>12912</v>
      </c>
      <c r="N37" s="1476">
        <v>13322</v>
      </c>
      <c r="O37" s="786">
        <v>-1.4952700640830017</v>
      </c>
      <c r="P37" s="786">
        <v>3.1753407682775645</v>
      </c>
      <c r="Q37" s="1476"/>
      <c r="R37" s="1476"/>
      <c r="S37" s="1476"/>
      <c r="T37" s="782"/>
      <c r="U37" s="782"/>
      <c r="V37" s="571">
        <v>333097</v>
      </c>
      <c r="W37" s="571">
        <v>328103</v>
      </c>
      <c r="X37" s="571">
        <v>340344</v>
      </c>
      <c r="Y37" s="1506">
        <v>-1.4992629774510107</v>
      </c>
      <c r="Z37" s="1765">
        <v>3.730840620171108</v>
      </c>
    </row>
    <row r="38" spans="1:198" ht="15" customHeight="1">
      <c r="A38" s="228" t="s">
        <v>4</v>
      </c>
      <c r="B38" s="1476">
        <v>66233</v>
      </c>
      <c r="C38" s="1476">
        <v>66250</v>
      </c>
      <c r="D38" s="1476">
        <v>67000</v>
      </c>
      <c r="E38" s="786">
        <v>2.5666963598197867E-2</v>
      </c>
      <c r="F38" s="786">
        <v>1.1320754716981156</v>
      </c>
      <c r="G38" s="1476">
        <v>23072</v>
      </c>
      <c r="H38" s="1476">
        <v>23075</v>
      </c>
      <c r="I38" s="1476">
        <v>24310</v>
      </c>
      <c r="J38" s="786">
        <v>1.3002773925109068E-2</v>
      </c>
      <c r="K38" s="786">
        <v>5.3521126760563362</v>
      </c>
      <c r="L38" s="1476">
        <v>32564</v>
      </c>
      <c r="M38" s="1476">
        <v>32698</v>
      </c>
      <c r="N38" s="1476">
        <v>33351</v>
      </c>
      <c r="O38" s="786">
        <v>0.41149735904679119</v>
      </c>
      <c r="P38" s="786">
        <v>1.9970640406141058</v>
      </c>
      <c r="Q38" s="1476">
        <v>760</v>
      </c>
      <c r="R38" s="1476">
        <v>765</v>
      </c>
      <c r="S38" s="1476">
        <v>932</v>
      </c>
      <c r="T38" s="782">
        <v>0.65789473684209554</v>
      </c>
      <c r="U38" s="782">
        <v>21.830065359477118</v>
      </c>
      <c r="V38" s="571">
        <v>424513.45</v>
      </c>
      <c r="W38" s="571">
        <v>424813</v>
      </c>
      <c r="X38" s="571">
        <v>426184</v>
      </c>
      <c r="Y38" s="1506">
        <v>7.0563135278760569E-2</v>
      </c>
      <c r="Z38" s="1765">
        <v>0.32273023659821831</v>
      </c>
    </row>
    <row r="39" spans="1:198" ht="15" customHeight="1">
      <c r="A39" s="229" t="s">
        <v>5</v>
      </c>
      <c r="B39" s="1476">
        <v>18321</v>
      </c>
      <c r="C39" s="1476">
        <v>18350</v>
      </c>
      <c r="D39" s="1476">
        <v>18000</v>
      </c>
      <c r="E39" s="786">
        <v>0.15828830304023711</v>
      </c>
      <c r="F39" s="786">
        <v>-1.9073569482288804</v>
      </c>
      <c r="G39" s="1476">
        <v>6555</v>
      </c>
      <c r="H39" s="1476">
        <v>6412</v>
      </c>
      <c r="I39" s="1476">
        <v>6400</v>
      </c>
      <c r="J39" s="786">
        <v>-2.1815408085430903</v>
      </c>
      <c r="K39" s="786">
        <v>-0.18714909544603131</v>
      </c>
      <c r="L39" s="1476">
        <v>7047</v>
      </c>
      <c r="M39" s="1476">
        <v>7050</v>
      </c>
      <c r="N39" s="1476">
        <v>7051</v>
      </c>
      <c r="O39" s="786">
        <v>4.2571306939123588E-2</v>
      </c>
      <c r="P39" s="786">
        <v>1.4184397163120366E-2</v>
      </c>
      <c r="Q39" s="1476">
        <v>949</v>
      </c>
      <c r="R39" s="1476">
        <v>955</v>
      </c>
      <c r="S39" s="1476">
        <v>989</v>
      </c>
      <c r="T39" s="782">
        <v>0.63224446786090027</v>
      </c>
      <c r="U39" s="782">
        <v>3.5602094240837658</v>
      </c>
      <c r="V39" s="571">
        <v>68465.78</v>
      </c>
      <c r="W39" s="571">
        <v>68480</v>
      </c>
      <c r="X39" s="571">
        <v>67122.600000000006</v>
      </c>
      <c r="Y39" s="1506">
        <v>2.0769499741319919E-2</v>
      </c>
      <c r="Z39" s="1765">
        <v>-1.9821845794392345</v>
      </c>
    </row>
    <row r="40" spans="1:198" ht="15" customHeight="1">
      <c r="A40" s="228" t="s">
        <v>6</v>
      </c>
      <c r="B40" s="1476">
        <v>22213</v>
      </c>
      <c r="C40" s="1476">
        <v>22195</v>
      </c>
      <c r="D40" s="1476">
        <v>22190</v>
      </c>
      <c r="E40" s="786">
        <v>-8.1033628956021175E-2</v>
      </c>
      <c r="F40" s="786">
        <v>-2.2527596305479847E-2</v>
      </c>
      <c r="G40" s="1476">
        <v>7875</v>
      </c>
      <c r="H40" s="1476">
        <v>7873</v>
      </c>
      <c r="I40" s="1476">
        <v>7866</v>
      </c>
      <c r="J40" s="786">
        <v>-2.5396825396825307E-2</v>
      </c>
      <c r="K40" s="786">
        <v>-8.891146957957119E-2</v>
      </c>
      <c r="L40" s="1476">
        <v>3573</v>
      </c>
      <c r="M40" s="1476">
        <v>3572</v>
      </c>
      <c r="N40" s="1476">
        <v>3572</v>
      </c>
      <c r="O40" s="786">
        <v>-2.798768541842378E-2</v>
      </c>
      <c r="P40" s="786">
        <v>0</v>
      </c>
      <c r="Q40" s="1476"/>
      <c r="R40" s="1476"/>
      <c r="S40" s="1476"/>
      <c r="T40" s="782"/>
      <c r="U40" s="782"/>
      <c r="V40" s="571">
        <v>99544.4</v>
      </c>
      <c r="W40" s="571">
        <v>99884</v>
      </c>
      <c r="X40" s="571">
        <v>95408</v>
      </c>
      <c r="Y40" s="1506">
        <v>0.34115429898618288</v>
      </c>
      <c r="Z40" s="1765">
        <v>-4.4811981899002831</v>
      </c>
    </row>
    <row r="41" spans="1:198" ht="15" customHeight="1">
      <c r="A41" s="228" t="s">
        <v>7</v>
      </c>
      <c r="B41" s="1476">
        <v>1141</v>
      </c>
      <c r="C41" s="1476">
        <v>1052</v>
      </c>
      <c r="D41" s="1476">
        <v>995</v>
      </c>
      <c r="E41" s="786">
        <v>-7.8001752848378629</v>
      </c>
      <c r="F41" s="786">
        <v>-5.4182509505703536</v>
      </c>
      <c r="G41" s="1476">
        <v>84</v>
      </c>
      <c r="H41" s="1476">
        <v>82</v>
      </c>
      <c r="I41" s="1476">
        <v>83</v>
      </c>
      <c r="J41" s="786">
        <v>-2.3809523809523796</v>
      </c>
      <c r="K41" s="786">
        <v>1.2195121951219505</v>
      </c>
      <c r="L41" s="1476">
        <v>395</v>
      </c>
      <c r="M41" s="1476">
        <v>395</v>
      </c>
      <c r="N41" s="1476">
        <v>395</v>
      </c>
      <c r="O41" s="786">
        <v>0</v>
      </c>
      <c r="P41" s="786">
        <v>0</v>
      </c>
      <c r="Q41" s="1476">
        <v>510</v>
      </c>
      <c r="R41" s="1476">
        <v>510</v>
      </c>
      <c r="S41" s="1476">
        <v>512</v>
      </c>
      <c r="T41" s="782">
        <v>0</v>
      </c>
      <c r="U41" s="782">
        <v>0.39215686274509665</v>
      </c>
      <c r="V41" s="571">
        <v>2385.35</v>
      </c>
      <c r="W41" s="571">
        <v>2304.6</v>
      </c>
      <c r="X41" s="571">
        <v>2250.5</v>
      </c>
      <c r="Y41" s="1506">
        <v>-3.3852474479636072</v>
      </c>
      <c r="Z41" s="1765">
        <v>-2.3474789551332123</v>
      </c>
    </row>
    <row r="42" spans="1:198" ht="15" customHeight="1">
      <c r="A42" s="228" t="s">
        <v>8</v>
      </c>
      <c r="B42" s="1476">
        <v>122</v>
      </c>
      <c r="C42" s="1476">
        <v>120</v>
      </c>
      <c r="D42" s="1476">
        <v>122</v>
      </c>
      <c r="E42" s="786">
        <v>-1.6393442622950829</v>
      </c>
      <c r="F42" s="786">
        <v>1.6666666666666572</v>
      </c>
      <c r="G42" s="1476">
        <v>44</v>
      </c>
      <c r="H42" s="1476">
        <v>42</v>
      </c>
      <c r="I42" s="1476">
        <v>40</v>
      </c>
      <c r="J42" s="786">
        <v>-4.5454545454545467</v>
      </c>
      <c r="K42" s="786">
        <v>-4.7619047619047734</v>
      </c>
      <c r="L42" s="1476">
        <v>11.84</v>
      </c>
      <c r="M42" s="1476">
        <v>12</v>
      </c>
      <c r="N42" s="1476">
        <v>12</v>
      </c>
      <c r="O42" s="786"/>
      <c r="P42" s="786">
        <v>0</v>
      </c>
      <c r="Q42" s="1476">
        <v>993</v>
      </c>
      <c r="R42" s="1476">
        <v>995</v>
      </c>
      <c r="S42" s="1476">
        <v>973</v>
      </c>
      <c r="T42" s="782">
        <v>0.20140986908359082</v>
      </c>
      <c r="U42" s="782">
        <v>-2.2110552763819129</v>
      </c>
      <c r="V42" s="571">
        <v>1900.9</v>
      </c>
      <c r="W42" s="571">
        <v>1943.96</v>
      </c>
      <c r="X42" s="571">
        <v>1929</v>
      </c>
      <c r="Y42" s="1506">
        <v>2.265242779735928</v>
      </c>
      <c r="Z42" s="1765">
        <v>-0.76956315973579592</v>
      </c>
    </row>
    <row r="43" spans="1:198" ht="15" customHeight="1">
      <c r="A43" s="228" t="s">
        <v>9</v>
      </c>
      <c r="B43" s="1476">
        <v>35610</v>
      </c>
      <c r="C43" s="1476">
        <v>36179</v>
      </c>
      <c r="D43" s="1476">
        <v>40000</v>
      </c>
      <c r="E43" s="786">
        <v>1.5978657680426807</v>
      </c>
      <c r="F43" s="786">
        <v>10.56137538350977</v>
      </c>
      <c r="G43" s="1476">
        <v>23400</v>
      </c>
      <c r="H43" s="1476">
        <v>20306</v>
      </c>
      <c r="I43" s="1476">
        <v>23345</v>
      </c>
      <c r="J43" s="786">
        <v>-13.222222222222229</v>
      </c>
      <c r="K43" s="786">
        <v>14.966019895597356</v>
      </c>
      <c r="L43" s="1476">
        <v>16896</v>
      </c>
      <c r="M43" s="1476">
        <v>16872</v>
      </c>
      <c r="N43" s="1476">
        <v>17864</v>
      </c>
      <c r="O43" s="786">
        <v>-0.14204545454545325</v>
      </c>
      <c r="P43" s="786">
        <v>5.8795637743006068</v>
      </c>
      <c r="Q43" s="1476">
        <v>3699</v>
      </c>
      <c r="R43" s="1476">
        <v>3883</v>
      </c>
      <c r="S43" s="1476">
        <v>3885</v>
      </c>
      <c r="T43" s="782">
        <v>4.974317383076496</v>
      </c>
      <c r="U43" s="782">
        <v>5.1506567087301391E-2</v>
      </c>
      <c r="V43" s="571">
        <v>174449.92000000001</v>
      </c>
      <c r="W43" s="571">
        <v>174586</v>
      </c>
      <c r="X43" s="571">
        <v>181082</v>
      </c>
      <c r="Y43" s="1506">
        <v>7.800519484331403E-2</v>
      </c>
      <c r="Z43" s="1765">
        <v>3.7208023552862244</v>
      </c>
    </row>
    <row r="44" spans="1:198" ht="15" customHeight="1">
      <c r="A44" s="228" t="s">
        <v>10</v>
      </c>
      <c r="B44" s="1476"/>
      <c r="C44" s="1476"/>
      <c r="D44" s="1476"/>
      <c r="E44" s="786"/>
      <c r="F44" s="786"/>
      <c r="G44" s="1476"/>
      <c r="H44" s="1476"/>
      <c r="I44" s="1476">
        <v>0</v>
      </c>
      <c r="J44" s="786"/>
      <c r="K44" s="786"/>
      <c r="L44" s="1476">
        <v>169.27</v>
      </c>
      <c r="M44" s="1476">
        <v>170</v>
      </c>
      <c r="N44" s="1476">
        <v>170</v>
      </c>
      <c r="O44" s="786">
        <v>0.43126366160571195</v>
      </c>
      <c r="P44" s="786">
        <v>0</v>
      </c>
      <c r="Q44" s="1476"/>
      <c r="R44" s="1476"/>
      <c r="S44" s="1476"/>
      <c r="T44" s="782"/>
      <c r="U44" s="782"/>
      <c r="V44" s="571">
        <v>3439.27</v>
      </c>
      <c r="W44" s="571">
        <v>3614</v>
      </c>
      <c r="X44" s="571">
        <v>3592</v>
      </c>
      <c r="Y44" s="1506">
        <v>5.0804385814431612</v>
      </c>
      <c r="Z44" s="1765">
        <v>-0.60874377421139059</v>
      </c>
    </row>
    <row r="45" spans="1:198" ht="15" customHeight="1">
      <c r="A45" s="228" t="s">
        <v>11</v>
      </c>
      <c r="B45" s="1476"/>
      <c r="C45" s="1476"/>
      <c r="D45" s="1476"/>
      <c r="E45" s="786"/>
      <c r="F45" s="786"/>
      <c r="G45" s="1476"/>
      <c r="H45" s="1476"/>
      <c r="I45" s="1476">
        <v>0</v>
      </c>
      <c r="J45" s="786"/>
      <c r="K45" s="786"/>
      <c r="L45" s="1476"/>
      <c r="M45" s="1476"/>
      <c r="N45" s="1476"/>
      <c r="O45" s="786"/>
      <c r="P45" s="786"/>
      <c r="Q45" s="1476"/>
      <c r="R45" s="1476"/>
      <c r="S45" s="1476"/>
      <c r="T45" s="782"/>
      <c r="U45" s="782"/>
      <c r="V45" s="571"/>
      <c r="W45" s="571"/>
      <c r="X45" s="571"/>
      <c r="Y45" s="1506"/>
      <c r="Z45" s="1765"/>
    </row>
    <row r="46" spans="1:198" ht="15" customHeight="1">
      <c r="A46" s="228" t="s">
        <v>12</v>
      </c>
      <c r="B46" s="1476"/>
      <c r="C46" s="1476"/>
      <c r="D46" s="1476"/>
      <c r="E46" s="786"/>
      <c r="F46" s="786"/>
      <c r="G46" s="1476"/>
      <c r="H46" s="1476"/>
      <c r="I46" s="1476">
        <v>0</v>
      </c>
      <c r="J46" s="786"/>
      <c r="K46" s="786"/>
      <c r="L46" s="1476"/>
      <c r="M46" s="1476"/>
      <c r="N46" s="1476"/>
      <c r="O46" s="786"/>
      <c r="P46" s="786"/>
      <c r="Q46" s="1476"/>
      <c r="R46" s="1476"/>
      <c r="S46" s="1476"/>
      <c r="T46" s="782"/>
      <c r="U46" s="782"/>
      <c r="V46" s="571"/>
      <c r="W46" s="571"/>
      <c r="X46" s="571"/>
      <c r="Y46" s="1506"/>
      <c r="Z46" s="1765"/>
    </row>
    <row r="47" spans="1:198" ht="15" customHeight="1">
      <c r="A47" s="228" t="s">
        <v>13</v>
      </c>
      <c r="B47" s="1476">
        <v>673</v>
      </c>
      <c r="C47" s="1476">
        <v>681</v>
      </c>
      <c r="D47" s="1476">
        <v>705</v>
      </c>
      <c r="E47" s="786">
        <v>1.1887072808320909</v>
      </c>
      <c r="F47" s="786">
        <v>3.5242290748898739</v>
      </c>
      <c r="G47" s="1476">
        <v>72</v>
      </c>
      <c r="H47" s="1476">
        <v>70</v>
      </c>
      <c r="I47" s="1476">
        <v>75</v>
      </c>
      <c r="J47" s="786">
        <v>-2.7777777777777857</v>
      </c>
      <c r="K47" s="786">
        <v>7.1428571428571388</v>
      </c>
      <c r="L47" s="1476">
        <v>740</v>
      </c>
      <c r="M47" s="1476">
        <v>742</v>
      </c>
      <c r="N47" s="1476">
        <v>743</v>
      </c>
      <c r="O47" s="786">
        <v>0.27027027027027373</v>
      </c>
      <c r="P47" s="786">
        <v>0.13477088948788207</v>
      </c>
      <c r="Q47" s="1476"/>
      <c r="R47" s="1476"/>
      <c r="S47" s="1476"/>
      <c r="T47" s="782"/>
      <c r="U47" s="782"/>
      <c r="V47" s="571">
        <v>3580.86</v>
      </c>
      <c r="W47" s="571">
        <v>3370</v>
      </c>
      <c r="X47" s="571">
        <v>3382.2</v>
      </c>
      <c r="Y47" s="1506">
        <v>-5.8885295711086201</v>
      </c>
      <c r="Z47" s="1765">
        <v>0.36201780415430562</v>
      </c>
    </row>
    <row r="48" spans="1:198" ht="15" customHeight="1">
      <c r="A48" s="228" t="s">
        <v>14</v>
      </c>
      <c r="B48" s="1476">
        <v>1916</v>
      </c>
      <c r="C48" s="1476">
        <v>1921</v>
      </c>
      <c r="D48" s="1476">
        <v>1915</v>
      </c>
      <c r="E48" s="786">
        <v>0.26096033402922103</v>
      </c>
      <c r="F48" s="786">
        <v>-0.31233732431024919</v>
      </c>
      <c r="G48" s="1476">
        <v>581</v>
      </c>
      <c r="H48" s="1476">
        <v>610</v>
      </c>
      <c r="I48" s="1476">
        <v>650</v>
      </c>
      <c r="J48" s="786">
        <v>4.9913941480206603</v>
      </c>
      <c r="K48" s="786">
        <v>6.5573770491803316</v>
      </c>
      <c r="L48" s="1476">
        <v>1117.92</v>
      </c>
      <c r="M48" s="1476">
        <v>1123</v>
      </c>
      <c r="N48" s="1476">
        <v>1127</v>
      </c>
      <c r="O48" s="786">
        <v>0.45441534277944129</v>
      </c>
      <c r="P48" s="786">
        <v>0.35618878005342935</v>
      </c>
      <c r="Q48" s="1476">
        <v>148</v>
      </c>
      <c r="R48" s="1476">
        <v>148</v>
      </c>
      <c r="S48" s="1476">
        <v>150</v>
      </c>
      <c r="T48" s="782">
        <v>0</v>
      </c>
      <c r="U48" s="782">
        <v>1.3513513513513544</v>
      </c>
      <c r="V48" s="571">
        <v>15907.52</v>
      </c>
      <c r="W48" s="571">
        <v>14700</v>
      </c>
      <c r="X48" s="571">
        <v>13772.5</v>
      </c>
      <c r="Y48" s="1506">
        <v>-7.5908752589970163</v>
      </c>
      <c r="Z48" s="1765">
        <v>-6.3095238095238102</v>
      </c>
    </row>
    <row r="49" spans="1:26" ht="15" customHeight="1">
      <c r="A49" s="228" t="s">
        <v>15</v>
      </c>
      <c r="B49" s="1476">
        <v>790</v>
      </c>
      <c r="C49" s="1476">
        <v>795</v>
      </c>
      <c r="D49" s="1476">
        <v>800</v>
      </c>
      <c r="E49" s="786">
        <v>0.63291139240506311</v>
      </c>
      <c r="F49" s="786">
        <v>0.62893081761006897</v>
      </c>
      <c r="G49" s="1476">
        <v>312</v>
      </c>
      <c r="H49" s="1476">
        <v>313</v>
      </c>
      <c r="I49" s="1476">
        <v>320</v>
      </c>
      <c r="J49" s="786">
        <v>0.3205128205128176</v>
      </c>
      <c r="K49" s="786">
        <v>2.2364217252396088</v>
      </c>
      <c r="L49" s="1476">
        <v>254</v>
      </c>
      <c r="M49" s="1476">
        <v>255</v>
      </c>
      <c r="N49" s="1476">
        <v>256</v>
      </c>
      <c r="O49" s="786">
        <v>0.39370078740157055</v>
      </c>
      <c r="P49" s="786">
        <v>0.39215686274509665</v>
      </c>
      <c r="Q49" s="1476">
        <v>28</v>
      </c>
      <c r="R49" s="1476">
        <v>28</v>
      </c>
      <c r="S49" s="1476">
        <v>28.25</v>
      </c>
      <c r="T49" s="782">
        <v>0</v>
      </c>
      <c r="U49" s="782">
        <v>0.8928571428571388</v>
      </c>
      <c r="V49" s="571">
        <v>4330.74</v>
      </c>
      <c r="W49" s="571">
        <v>4275.3899999999994</v>
      </c>
      <c r="X49" s="571">
        <v>4311.92</v>
      </c>
      <c r="Y49" s="1506">
        <v>-1.278072569583955</v>
      </c>
      <c r="Z49" s="1765">
        <v>0.85442497643491322</v>
      </c>
    </row>
    <row r="50" spans="1:26" s="113" customFormat="1" ht="15" customHeight="1">
      <c r="A50" s="226" t="s">
        <v>327</v>
      </c>
      <c r="B50" s="744">
        <v>27374</v>
      </c>
      <c r="C50" s="744">
        <v>27895</v>
      </c>
      <c r="D50" s="744">
        <v>30000</v>
      </c>
      <c r="E50" s="956">
        <v>1.9032658727259388</v>
      </c>
      <c r="F50" s="956">
        <v>7.5461552249506951</v>
      </c>
      <c r="G50" s="744">
        <v>9447</v>
      </c>
      <c r="H50" s="744">
        <v>9564</v>
      </c>
      <c r="I50" s="744">
        <v>11340</v>
      </c>
      <c r="J50" s="956">
        <v>1.2384884090187427</v>
      </c>
      <c r="K50" s="956">
        <v>18.569636135508148</v>
      </c>
      <c r="L50" s="744">
        <v>11687</v>
      </c>
      <c r="M50" s="744">
        <v>11728</v>
      </c>
      <c r="N50" s="744">
        <v>11774</v>
      </c>
      <c r="O50" s="956">
        <v>0.35081714725764357</v>
      </c>
      <c r="P50" s="956">
        <v>0.39222373806275357</v>
      </c>
      <c r="Q50" s="744">
        <v>2618</v>
      </c>
      <c r="R50" s="744">
        <v>2618</v>
      </c>
      <c r="S50" s="744">
        <v>2634</v>
      </c>
      <c r="T50" s="847">
        <v>0</v>
      </c>
      <c r="U50" s="847">
        <v>0.61115355233000912</v>
      </c>
      <c r="V50" s="584">
        <v>200691.6</v>
      </c>
      <c r="W50" s="584">
        <v>212683</v>
      </c>
      <c r="X50" s="584">
        <v>222648.7</v>
      </c>
      <c r="Y50" s="1511">
        <v>5.9750383174980755</v>
      </c>
      <c r="Z50" s="1780">
        <v>4.6857059567525567</v>
      </c>
    </row>
    <row r="51" spans="1:26" ht="15" customHeight="1">
      <c r="A51" s="70" t="s">
        <v>16</v>
      </c>
      <c r="B51" s="1476">
        <v>27374</v>
      </c>
      <c r="C51" s="1476">
        <v>27895</v>
      </c>
      <c r="D51" s="1476">
        <v>30000</v>
      </c>
      <c r="E51" s="786">
        <v>1.9032658727259388</v>
      </c>
      <c r="F51" s="786">
        <v>7.5461552249506951</v>
      </c>
      <c r="G51" s="1476">
        <v>9447</v>
      </c>
      <c r="H51" s="1476">
        <v>9564</v>
      </c>
      <c r="I51" s="1476">
        <v>11340</v>
      </c>
      <c r="J51" s="786">
        <v>1.2384884090187427</v>
      </c>
      <c r="K51" s="786">
        <v>18.569636135508148</v>
      </c>
      <c r="L51" s="1476">
        <v>11687</v>
      </c>
      <c r="M51" s="1476">
        <v>11728</v>
      </c>
      <c r="N51" s="1476">
        <v>11774</v>
      </c>
      <c r="O51" s="786">
        <v>0.35081714725764357</v>
      </c>
      <c r="P51" s="786">
        <v>0.39222373806275357</v>
      </c>
      <c r="Q51" s="1476">
        <v>2618</v>
      </c>
      <c r="R51" s="1476">
        <v>2618</v>
      </c>
      <c r="S51" s="1476">
        <v>2634</v>
      </c>
      <c r="T51" s="782">
        <v>0</v>
      </c>
      <c r="U51" s="782">
        <v>0.61115355233000912</v>
      </c>
      <c r="V51" s="571">
        <v>200691.6</v>
      </c>
      <c r="W51" s="571">
        <v>212683</v>
      </c>
      <c r="X51" s="571">
        <v>222648.7</v>
      </c>
      <c r="Y51" s="1506">
        <v>5.9750383174980755</v>
      </c>
      <c r="Z51" s="1765">
        <v>4.6857059567525567</v>
      </c>
    </row>
    <row r="52" spans="1:26" s="113" customFormat="1" ht="15" customHeight="1">
      <c r="A52" s="226" t="s">
        <v>17</v>
      </c>
      <c r="B52" s="744">
        <v>9141.5</v>
      </c>
      <c r="C52" s="744">
        <v>9410</v>
      </c>
      <c r="D52" s="744">
        <v>10948</v>
      </c>
      <c r="E52" s="956">
        <v>2.9371547339058139</v>
      </c>
      <c r="F52" s="956">
        <v>16.344314558979804</v>
      </c>
      <c r="G52" s="744">
        <v>6253</v>
      </c>
      <c r="H52" s="744">
        <v>6232</v>
      </c>
      <c r="I52" s="744">
        <v>6973</v>
      </c>
      <c r="J52" s="956">
        <v>-0.33583879737726363</v>
      </c>
      <c r="K52" s="956">
        <v>11.890243902439025</v>
      </c>
      <c r="L52" s="744">
        <v>4182.1400000000003</v>
      </c>
      <c r="M52" s="744">
        <v>4976.5</v>
      </c>
      <c r="N52" s="744">
        <v>5062.75</v>
      </c>
      <c r="O52" s="956">
        <v>18.994103497252596</v>
      </c>
      <c r="P52" s="956">
        <v>1.7331457851903878</v>
      </c>
      <c r="Q52" s="744">
        <v>5427.5</v>
      </c>
      <c r="R52" s="744">
        <v>6262.5</v>
      </c>
      <c r="S52" s="744">
        <v>6318</v>
      </c>
      <c r="T52" s="847">
        <v>15.384615384615373</v>
      </c>
      <c r="U52" s="847">
        <v>0.88622754491018441</v>
      </c>
      <c r="V52" s="584">
        <v>135282.96000000002</v>
      </c>
      <c r="W52" s="584">
        <v>151644.91</v>
      </c>
      <c r="X52" s="584">
        <v>157635.76</v>
      </c>
      <c r="Y52" s="1511">
        <v>12.0946126548384</v>
      </c>
      <c r="Z52" s="1780">
        <v>3.9505777015529304</v>
      </c>
    </row>
    <row r="53" spans="1:26" ht="15" customHeight="1">
      <c r="A53" s="228" t="s">
        <v>18</v>
      </c>
      <c r="B53" s="1476">
        <v>3300</v>
      </c>
      <c r="C53" s="1476">
        <v>3452</v>
      </c>
      <c r="D53" s="1476">
        <v>4000</v>
      </c>
      <c r="E53" s="786">
        <v>4.6060606060606091</v>
      </c>
      <c r="F53" s="786">
        <v>15.874855156431053</v>
      </c>
      <c r="G53" s="1476">
        <v>4200</v>
      </c>
      <c r="H53" s="1476">
        <v>4240</v>
      </c>
      <c r="I53" s="1476">
        <v>4950</v>
      </c>
      <c r="J53" s="786">
        <v>0.952380952380949</v>
      </c>
      <c r="K53" s="786">
        <v>16.745283018867923</v>
      </c>
      <c r="L53" s="1476">
        <v>2235</v>
      </c>
      <c r="M53" s="1476">
        <v>2905</v>
      </c>
      <c r="N53" s="1476">
        <v>2905</v>
      </c>
      <c r="O53" s="786">
        <v>29.977628635346775</v>
      </c>
      <c r="P53" s="786">
        <v>0</v>
      </c>
      <c r="Q53" s="1476"/>
      <c r="R53" s="1476"/>
      <c r="S53" s="1476"/>
      <c r="T53" s="782"/>
      <c r="U53" s="782"/>
      <c r="V53" s="571">
        <v>46893.5</v>
      </c>
      <c r="W53" s="571">
        <v>51842</v>
      </c>
      <c r="X53" s="571">
        <v>56404</v>
      </c>
      <c r="Y53" s="1506">
        <v>10.552635226630542</v>
      </c>
      <c r="Z53" s="1765">
        <v>8.7998148219590462</v>
      </c>
    </row>
    <row r="54" spans="1:26" ht="15" customHeight="1">
      <c r="A54" s="228" t="s">
        <v>19</v>
      </c>
      <c r="B54" s="1476"/>
      <c r="C54" s="1476"/>
      <c r="D54" s="1476">
        <v>345</v>
      </c>
      <c r="E54" s="786"/>
      <c r="F54" s="786"/>
      <c r="G54" s="1476">
        <v>455</v>
      </c>
      <c r="H54" s="1476">
        <v>455</v>
      </c>
      <c r="I54" s="1476">
        <v>440</v>
      </c>
      <c r="J54" s="786">
        <v>0</v>
      </c>
      <c r="K54" s="786">
        <v>-3.2967032967032992</v>
      </c>
      <c r="L54" s="1476"/>
      <c r="M54" s="1476"/>
      <c r="N54" s="1476"/>
      <c r="O54" s="786"/>
      <c r="P54" s="786"/>
      <c r="Q54" s="1476"/>
      <c r="R54" s="1476"/>
      <c r="S54" s="1476"/>
      <c r="T54" s="782"/>
      <c r="U54" s="782"/>
      <c r="V54" s="571">
        <v>4891</v>
      </c>
      <c r="W54" s="571">
        <v>4635</v>
      </c>
      <c r="X54" s="571">
        <v>5237.25</v>
      </c>
      <c r="Y54" s="1506">
        <v>-5.2341034553261068</v>
      </c>
      <c r="Z54" s="1765">
        <v>12.993527508090622</v>
      </c>
    </row>
    <row r="55" spans="1:26" ht="15" customHeight="1">
      <c r="A55" s="228" t="s">
        <v>20</v>
      </c>
      <c r="B55" s="1476">
        <v>190</v>
      </c>
      <c r="C55" s="1476">
        <v>192</v>
      </c>
      <c r="D55" s="1476">
        <v>188</v>
      </c>
      <c r="E55" s="786">
        <v>1.0526315789473699</v>
      </c>
      <c r="F55" s="786">
        <v>-2.0833333333333428</v>
      </c>
      <c r="G55" s="1476">
        <v>642</v>
      </c>
      <c r="H55" s="1476">
        <v>648</v>
      </c>
      <c r="I55" s="1476">
        <v>600</v>
      </c>
      <c r="J55" s="786">
        <v>0.93457943925233167</v>
      </c>
      <c r="K55" s="786">
        <v>-7.4074074074074048</v>
      </c>
      <c r="L55" s="1476">
        <v>205</v>
      </c>
      <c r="M55" s="1476">
        <v>215</v>
      </c>
      <c r="N55" s="1476">
        <v>230</v>
      </c>
      <c r="O55" s="786">
        <v>4.8780487804878021</v>
      </c>
      <c r="P55" s="786">
        <v>6.9767441860465027</v>
      </c>
      <c r="Q55" s="1476"/>
      <c r="R55" s="1476"/>
      <c r="S55" s="1476"/>
      <c r="T55" s="782"/>
      <c r="U55" s="782"/>
      <c r="V55" s="571">
        <v>12581.5</v>
      </c>
      <c r="W55" s="571">
        <v>20966</v>
      </c>
      <c r="X55" s="571">
        <v>21060.15</v>
      </c>
      <c r="Y55" s="1506">
        <v>66.641497436712626</v>
      </c>
      <c r="Z55" s="1765">
        <v>0.44906038347802735</v>
      </c>
    </row>
    <row r="56" spans="1:26" ht="15" customHeight="1">
      <c r="A56" s="228" t="s">
        <v>21</v>
      </c>
      <c r="B56" s="1476">
        <v>300</v>
      </c>
      <c r="C56" s="1476">
        <v>297</v>
      </c>
      <c r="D56" s="1476">
        <v>280</v>
      </c>
      <c r="E56" s="786">
        <v>-1</v>
      </c>
      <c r="F56" s="786">
        <v>-5.7239057239057161</v>
      </c>
      <c r="G56" s="1476"/>
      <c r="H56" s="1476"/>
      <c r="I56" s="1476">
        <v>0</v>
      </c>
      <c r="J56" s="786"/>
      <c r="K56" s="786"/>
      <c r="L56" s="1476">
        <v>27</v>
      </c>
      <c r="M56" s="1476">
        <v>20</v>
      </c>
      <c r="N56" s="1476">
        <v>19</v>
      </c>
      <c r="O56" s="786">
        <v>-25.925925925925924</v>
      </c>
      <c r="P56" s="786">
        <v>-5</v>
      </c>
      <c r="Q56" s="1476">
        <v>4500</v>
      </c>
      <c r="R56" s="1476">
        <v>5300</v>
      </c>
      <c r="S56" s="1476">
        <v>5355</v>
      </c>
      <c r="T56" s="782">
        <v>17.777777777777786</v>
      </c>
      <c r="U56" s="782">
        <v>1.0377358490566024</v>
      </c>
      <c r="V56" s="571">
        <v>4972</v>
      </c>
      <c r="W56" s="571">
        <v>5744</v>
      </c>
      <c r="X56" s="571">
        <v>5783</v>
      </c>
      <c r="Y56" s="1506">
        <v>15.526950925181012</v>
      </c>
      <c r="Z56" s="1765">
        <v>0.67896935933147518</v>
      </c>
    </row>
    <row r="57" spans="1:26" ht="15" customHeight="1">
      <c r="A57" s="228" t="s">
        <v>22</v>
      </c>
      <c r="B57" s="1476">
        <v>2090</v>
      </c>
      <c r="C57" s="1476">
        <v>2108</v>
      </c>
      <c r="D57" s="1476">
        <v>2300</v>
      </c>
      <c r="E57" s="786">
        <v>0.86124401913876625</v>
      </c>
      <c r="F57" s="786">
        <v>9.1081593927893749</v>
      </c>
      <c r="G57" s="1476">
        <v>306</v>
      </c>
      <c r="H57" s="1476">
        <v>210</v>
      </c>
      <c r="I57" s="1476">
        <v>270</v>
      </c>
      <c r="J57" s="786">
        <v>-31.372549019607845</v>
      </c>
      <c r="K57" s="786">
        <v>28.571428571428584</v>
      </c>
      <c r="L57" s="1476">
        <v>703</v>
      </c>
      <c r="M57" s="1476">
        <v>720</v>
      </c>
      <c r="N57" s="1476">
        <v>792</v>
      </c>
      <c r="O57" s="786">
        <v>2.4182076813655868</v>
      </c>
      <c r="P57" s="786">
        <v>10.000000000000014</v>
      </c>
      <c r="Q57" s="1476">
        <v>743.5</v>
      </c>
      <c r="R57" s="1476">
        <v>778.5</v>
      </c>
      <c r="S57" s="1476">
        <v>778</v>
      </c>
      <c r="T57" s="782">
        <v>4.7074646940147886</v>
      </c>
      <c r="U57" s="782">
        <v>-6.4226075786763204E-2</v>
      </c>
      <c r="V57" s="571">
        <v>27446.5</v>
      </c>
      <c r="W57" s="571">
        <v>28805.7</v>
      </c>
      <c r="X57" s="571">
        <v>29487</v>
      </c>
      <c r="Y57" s="1506">
        <v>4.9521796950430854</v>
      </c>
      <c r="Z57" s="1765">
        <v>2.3651568960309817</v>
      </c>
    </row>
    <row r="58" spans="1:26" ht="15" customHeight="1">
      <c r="A58" s="228" t="s">
        <v>23</v>
      </c>
      <c r="B58" s="1476">
        <v>3244</v>
      </c>
      <c r="C58" s="1476">
        <v>3345</v>
      </c>
      <c r="D58" s="1476">
        <v>3810</v>
      </c>
      <c r="E58" s="786">
        <v>3.1134401972873036</v>
      </c>
      <c r="F58" s="786">
        <v>13.901345291479814</v>
      </c>
      <c r="G58" s="1476">
        <v>625</v>
      </c>
      <c r="H58" s="1476">
        <v>649</v>
      </c>
      <c r="I58" s="1476">
        <v>670</v>
      </c>
      <c r="J58" s="786">
        <v>3.8400000000000034</v>
      </c>
      <c r="K58" s="786">
        <v>3.235747303543917</v>
      </c>
      <c r="L58" s="1476">
        <v>1007</v>
      </c>
      <c r="M58" s="1476">
        <v>1110</v>
      </c>
      <c r="N58" s="1476">
        <v>1110</v>
      </c>
      <c r="O58" s="786">
        <v>10.228401191658392</v>
      </c>
      <c r="P58" s="786">
        <v>0</v>
      </c>
      <c r="Q58" s="1476">
        <v>184</v>
      </c>
      <c r="R58" s="1476">
        <v>184</v>
      </c>
      <c r="S58" s="1476">
        <v>185</v>
      </c>
      <c r="T58" s="782">
        <v>0</v>
      </c>
      <c r="U58" s="782">
        <v>0.54347826086956275</v>
      </c>
      <c r="V58" s="571">
        <v>38037.42</v>
      </c>
      <c r="W58" s="571">
        <v>39133</v>
      </c>
      <c r="X58" s="571">
        <v>39283.050000000003</v>
      </c>
      <c r="Y58" s="1506">
        <v>2.8802689562015473</v>
      </c>
      <c r="Z58" s="1765">
        <v>0.38343597475277136</v>
      </c>
    </row>
    <row r="59" spans="1:26" ht="15" customHeight="1">
      <c r="A59" s="228" t="s">
        <v>24</v>
      </c>
      <c r="B59" s="1476"/>
      <c r="C59" s="1476"/>
      <c r="D59" s="1476"/>
      <c r="E59" s="786"/>
      <c r="F59" s="786"/>
      <c r="G59" s="1476"/>
      <c r="H59" s="1476"/>
      <c r="I59" s="1476">
        <v>0</v>
      </c>
      <c r="J59" s="786"/>
      <c r="K59" s="786"/>
      <c r="L59" s="1476"/>
      <c r="M59" s="1476"/>
      <c r="N59" s="1476"/>
      <c r="O59" s="786"/>
      <c r="P59" s="786"/>
      <c r="Q59" s="1476"/>
      <c r="R59" s="1476"/>
      <c r="S59" s="1476"/>
      <c r="T59" s="782"/>
      <c r="U59" s="782"/>
      <c r="V59" s="571">
        <v>1.5</v>
      </c>
      <c r="W59" s="571">
        <v>3.81</v>
      </c>
      <c r="X59" s="571">
        <v>4.1099999999999994</v>
      </c>
      <c r="Y59" s="1506">
        <v>154</v>
      </c>
      <c r="Z59" s="1765">
        <v>7.8740157480314821</v>
      </c>
    </row>
    <row r="60" spans="1:26" ht="15" customHeight="1" thickBot="1">
      <c r="A60" s="230" t="s">
        <v>25</v>
      </c>
      <c r="B60" s="2035">
        <v>17.5</v>
      </c>
      <c r="C60" s="2035">
        <v>16</v>
      </c>
      <c r="D60" s="2035">
        <v>25</v>
      </c>
      <c r="E60" s="785">
        <v>-8.5714285714285694</v>
      </c>
      <c r="F60" s="785">
        <v>56.25</v>
      </c>
      <c r="G60" s="2035">
        <v>25</v>
      </c>
      <c r="H60" s="2035">
        <v>30</v>
      </c>
      <c r="I60" s="2035">
        <v>43</v>
      </c>
      <c r="J60" s="785">
        <v>20</v>
      </c>
      <c r="K60" s="785">
        <v>43.333333333333343</v>
      </c>
      <c r="L60" s="2035">
        <v>5.14</v>
      </c>
      <c r="M60" s="2035">
        <v>6.5</v>
      </c>
      <c r="N60" s="2035">
        <v>6.75</v>
      </c>
      <c r="O60" s="785">
        <v>26.459143968871615</v>
      </c>
      <c r="P60" s="785">
        <v>3.8461538461538538</v>
      </c>
      <c r="Q60" s="2035"/>
      <c r="R60" s="2035"/>
      <c r="S60" s="2035"/>
      <c r="T60" s="848"/>
      <c r="U60" s="848"/>
      <c r="V60" s="541">
        <v>459.53999999999996</v>
      </c>
      <c r="W60" s="541">
        <v>515.4</v>
      </c>
      <c r="X60" s="541">
        <v>377.2</v>
      </c>
      <c r="Y60" s="1504">
        <v>12.155633894764321</v>
      </c>
      <c r="Z60" s="1786">
        <v>-26.814124951493994</v>
      </c>
    </row>
    <row r="61" spans="1:26" ht="18" customHeight="1" thickTop="1">
      <c r="A61" s="2321" t="s">
        <v>674</v>
      </c>
      <c r="B61" s="2321"/>
      <c r="C61" s="2321"/>
      <c r="D61" s="2321"/>
      <c r="E61" s="2321"/>
      <c r="F61" s="2321"/>
      <c r="G61" s="2321"/>
      <c r="H61" s="2321"/>
      <c r="I61" s="2321"/>
      <c r="J61" s="2321"/>
      <c r="K61" s="2321"/>
      <c r="L61" s="2321"/>
      <c r="M61" s="2321"/>
      <c r="N61" s="2321"/>
      <c r="O61" s="2321"/>
      <c r="P61" s="2321"/>
    </row>
    <row r="62" spans="1:26" ht="15">
      <c r="A62" s="2645" t="str">
        <f>'[4]ta 1'!A64:H64</f>
        <v>gf]6 McWoog If]qsf lhNnf s[lif ljsf; sfof{nox?af6 cl3Nnf] cfly{s jif{sf] tYof+s ;d]t ;+zf]wg eO{ cfPsf]n] km/s b]lvPsf] .</v>
      </c>
      <c r="B62" s="2645"/>
      <c r="C62" s="2645"/>
      <c r="D62" s="2645"/>
      <c r="E62" s="2645"/>
      <c r="F62" s="2645"/>
      <c r="G62" s="2645"/>
    </row>
    <row r="68" spans="9:9">
      <c r="I68" s="51" t="e">
        <f>#REF!/'[4]ta 1'!I53</f>
        <v>#REF!</v>
      </c>
    </row>
  </sheetData>
  <mergeCells count="39">
    <mergeCell ref="Z5:Z6"/>
    <mergeCell ref="A4:A6"/>
    <mergeCell ref="K5:K6"/>
    <mergeCell ref="O34:O35"/>
    <mergeCell ref="A1:Z1"/>
    <mergeCell ref="A2:Z2"/>
    <mergeCell ref="N3:P3"/>
    <mergeCell ref="S3:U3"/>
    <mergeCell ref="X3:Z3"/>
    <mergeCell ref="A61:P61"/>
    <mergeCell ref="O5:O6"/>
    <mergeCell ref="T5:T6"/>
    <mergeCell ref="P5:P6"/>
    <mergeCell ref="A33:A35"/>
    <mergeCell ref="B33:F33"/>
    <mergeCell ref="G33:K33"/>
    <mergeCell ref="L33:P33"/>
    <mergeCell ref="Q33:U33"/>
    <mergeCell ref="E34:E35"/>
    <mergeCell ref="F34:F35"/>
    <mergeCell ref="J34:J35"/>
    <mergeCell ref="P34:P35"/>
    <mergeCell ref="K34:K35"/>
    <mergeCell ref="A62:G62"/>
    <mergeCell ref="U5:U6"/>
    <mergeCell ref="Y5:Y6"/>
    <mergeCell ref="B4:F4"/>
    <mergeCell ref="G4:K4"/>
    <mergeCell ref="L4:P4"/>
    <mergeCell ref="Q4:U4"/>
    <mergeCell ref="U34:U35"/>
    <mergeCell ref="V4:Z4"/>
    <mergeCell ref="Y34:Y35"/>
    <mergeCell ref="T34:T35"/>
    <mergeCell ref="V33:Z33"/>
    <mergeCell ref="Z34:Z35"/>
    <mergeCell ref="E5:E6"/>
    <mergeCell ref="F5:F6"/>
    <mergeCell ref="J5:J6"/>
  </mergeCells>
  <printOptions horizontalCentered="1"/>
  <pageMargins left="0.39370078740157483" right="0.39370078740157483" top="0.78740157480314965" bottom="0" header="0" footer="0"/>
  <pageSetup paperSize="9" scale="40" orientation="landscape" r:id="rId1"/>
</worksheet>
</file>

<file path=xl/worksheets/sheet1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63"/>
  <sheetViews>
    <sheetView view="pageBreakPreview" zoomScale="55" zoomScaleSheetLayoutView="55" workbookViewId="0">
      <selection activeCell="A28" sqref="A28:AA51"/>
    </sheetView>
  </sheetViews>
  <sheetFormatPr defaultColWidth="13" defaultRowHeight="14.25"/>
  <cols>
    <col min="1" max="1" width="15.140625" style="51" customWidth="1"/>
    <col min="2" max="2" width="10.140625" style="64" customWidth="1"/>
    <col min="3" max="3" width="13" style="51" customWidth="1"/>
    <col min="4" max="4" width="13.5703125" style="51" bestFit="1" customWidth="1"/>
    <col min="5" max="5" width="13.5703125" style="51" customWidth="1"/>
    <col min="6" max="7" width="13" style="1080" customWidth="1"/>
    <col min="8" max="8" width="13" style="51" customWidth="1"/>
    <col min="9" max="9" width="13.85546875" style="51" customWidth="1"/>
    <col min="10" max="10" width="13.5703125" style="51" customWidth="1"/>
    <col min="11" max="12" width="13" style="1080" customWidth="1"/>
    <col min="13" max="13" width="13" style="51" customWidth="1"/>
    <col min="14" max="14" width="13.5703125" style="51" bestFit="1" customWidth="1"/>
    <col min="15" max="15" width="13.5703125" style="51" customWidth="1"/>
    <col min="16" max="17" width="13" style="1080" customWidth="1"/>
    <col min="18" max="18" width="13" style="51" customWidth="1"/>
    <col min="19" max="20" width="13.5703125" style="51" customWidth="1"/>
    <col min="21" max="22" width="13" style="1080" customWidth="1"/>
    <col min="23" max="23" width="13" style="51" customWidth="1"/>
    <col min="24" max="24" width="13.7109375" style="51" customWidth="1"/>
    <col min="25" max="25" width="13.5703125" style="51" customWidth="1"/>
    <col min="26" max="27" width="13" style="1080" customWidth="1"/>
    <col min="28" max="246" width="8.7109375" style="51" customWidth="1"/>
    <col min="247" max="247" width="13.85546875" style="51" customWidth="1"/>
    <col min="248" max="248" width="12.28515625" style="51" customWidth="1"/>
    <col min="249" max="249" width="13.28515625" style="51" customWidth="1"/>
    <col min="250" max="250" width="13.140625" style="51" customWidth="1"/>
    <col min="251" max="251" width="13" style="51" customWidth="1"/>
    <col min="252" max="252" width="12.5703125" style="51" customWidth="1"/>
    <col min="253" max="253" width="13.7109375" style="51" customWidth="1"/>
    <col min="254" max="254" width="13.28515625" style="51" customWidth="1"/>
    <col min="255" max="255" width="13.140625" style="51" customWidth="1"/>
    <col min="256" max="16384" width="13" style="51"/>
  </cols>
  <sheetData>
    <row r="1" spans="1:36" s="2054" customFormat="1" ht="33">
      <c r="A1" s="2648" t="s">
        <v>303</v>
      </c>
      <c r="B1" s="2648"/>
      <c r="C1" s="2648"/>
      <c r="D1" s="2648"/>
      <c r="E1" s="2648"/>
      <c r="F1" s="2648"/>
      <c r="G1" s="2648"/>
      <c r="H1" s="2648"/>
      <c r="I1" s="2648"/>
      <c r="J1" s="2648"/>
      <c r="K1" s="2648"/>
      <c r="L1" s="2648"/>
      <c r="M1" s="2648"/>
      <c r="N1" s="2648"/>
      <c r="O1" s="2648"/>
      <c r="P1" s="2648"/>
      <c r="Q1" s="2648"/>
      <c r="R1" s="2648"/>
      <c r="S1" s="2648"/>
      <c r="T1" s="2648"/>
      <c r="U1" s="2648"/>
      <c r="V1" s="2648"/>
      <c r="W1" s="2648"/>
      <c r="X1" s="2648"/>
      <c r="Y1" s="2648"/>
      <c r="Z1" s="2648"/>
      <c r="AA1" s="2648"/>
    </row>
    <row r="2" spans="1:36" s="2055" customFormat="1" ht="35.25" thickBot="1">
      <c r="A2" s="2652" t="s">
        <v>229</v>
      </c>
      <c r="B2" s="2652"/>
      <c r="C2" s="2652"/>
      <c r="D2" s="2652"/>
      <c r="E2" s="2652"/>
      <c r="F2" s="2652"/>
      <c r="G2" s="2652"/>
      <c r="H2" s="2652"/>
      <c r="I2" s="2652"/>
      <c r="J2" s="2652"/>
      <c r="K2" s="2652"/>
      <c r="L2" s="2652"/>
      <c r="M2" s="2652"/>
      <c r="N2" s="2652"/>
      <c r="O2" s="2652"/>
      <c r="P2" s="2652"/>
      <c r="Q2" s="2652"/>
      <c r="R2" s="2652"/>
      <c r="S2" s="2652"/>
      <c r="T2" s="2652"/>
      <c r="U2" s="2652"/>
      <c r="V2" s="2652"/>
      <c r="W2" s="2652"/>
      <c r="X2" s="2652"/>
      <c r="Y2" s="2652"/>
      <c r="Z2" s="2652"/>
      <c r="AA2" s="2652"/>
    </row>
    <row r="3" spans="1:36" s="1064" customFormat="1" ht="17.25" customHeight="1" thickTop="1">
      <c r="A3" s="2428" t="s">
        <v>98</v>
      </c>
      <c r="B3" s="2416" t="s">
        <v>26</v>
      </c>
      <c r="C3" s="2646" t="s">
        <v>273</v>
      </c>
      <c r="D3" s="2646"/>
      <c r="E3" s="2646"/>
      <c r="F3" s="2646"/>
      <c r="G3" s="2646"/>
      <c r="H3" s="2646" t="s">
        <v>278</v>
      </c>
      <c r="I3" s="2646"/>
      <c r="J3" s="2646"/>
      <c r="K3" s="2646"/>
      <c r="L3" s="2646"/>
      <c r="M3" s="2421" t="s">
        <v>279</v>
      </c>
      <c r="N3" s="2421"/>
      <c r="O3" s="2421"/>
      <c r="P3" s="2421"/>
      <c r="Q3" s="2421"/>
      <c r="R3" s="2646" t="s">
        <v>274</v>
      </c>
      <c r="S3" s="2646"/>
      <c r="T3" s="2646"/>
      <c r="U3" s="2646"/>
      <c r="V3" s="2646"/>
      <c r="W3" s="2646" t="s">
        <v>390</v>
      </c>
      <c r="X3" s="2646"/>
      <c r="Y3" s="2646"/>
      <c r="Z3" s="2646"/>
      <c r="AA3" s="2647"/>
      <c r="AB3" s="1067"/>
      <c r="AC3" s="1067"/>
      <c r="AD3" s="1067"/>
      <c r="AE3" s="1067"/>
      <c r="AF3" s="1067"/>
      <c r="AG3" s="1067"/>
      <c r="AH3" s="1067"/>
      <c r="AI3" s="1067"/>
      <c r="AJ3" s="1067"/>
    </row>
    <row r="4" spans="1:36" s="1064" customFormat="1" ht="17.25" customHeight="1">
      <c r="A4" s="2429"/>
      <c r="B4" s="2651"/>
      <c r="C4" s="1060" t="s">
        <v>87</v>
      </c>
      <c r="D4" s="1060" t="s">
        <v>90</v>
      </c>
      <c r="E4" s="1060" t="s">
        <v>91</v>
      </c>
      <c r="F4" s="2342" t="s">
        <v>88</v>
      </c>
      <c r="G4" s="2342" t="s">
        <v>89</v>
      </c>
      <c r="H4" s="1060" t="s">
        <v>87</v>
      </c>
      <c r="I4" s="1060" t="s">
        <v>90</v>
      </c>
      <c r="J4" s="1060" t="s">
        <v>91</v>
      </c>
      <c r="K4" s="2342" t="s">
        <v>88</v>
      </c>
      <c r="L4" s="2342" t="s">
        <v>89</v>
      </c>
      <c r="M4" s="1060" t="s">
        <v>87</v>
      </c>
      <c r="N4" s="1060" t="s">
        <v>90</v>
      </c>
      <c r="O4" s="1060" t="s">
        <v>91</v>
      </c>
      <c r="P4" s="2342" t="s">
        <v>88</v>
      </c>
      <c r="Q4" s="2342" t="s">
        <v>89</v>
      </c>
      <c r="R4" s="1060" t="s">
        <v>87</v>
      </c>
      <c r="S4" s="1060" t="s">
        <v>90</v>
      </c>
      <c r="T4" s="1060" t="s">
        <v>91</v>
      </c>
      <c r="U4" s="2342" t="s">
        <v>88</v>
      </c>
      <c r="V4" s="2342" t="s">
        <v>89</v>
      </c>
      <c r="W4" s="1060" t="s">
        <v>87</v>
      </c>
      <c r="X4" s="1060" t="s">
        <v>90</v>
      </c>
      <c r="Y4" s="1060" t="s">
        <v>91</v>
      </c>
      <c r="Z4" s="2342" t="s">
        <v>88</v>
      </c>
      <c r="AA4" s="2345" t="s">
        <v>89</v>
      </c>
      <c r="AB4" s="1067"/>
      <c r="AC4" s="1067"/>
      <c r="AD4" s="1067"/>
      <c r="AE4" s="1067"/>
      <c r="AF4" s="1067"/>
      <c r="AG4" s="1067"/>
      <c r="AH4" s="1067"/>
      <c r="AI4" s="1067"/>
      <c r="AJ4" s="1067"/>
    </row>
    <row r="5" spans="1:36" s="1064" customFormat="1" ht="31.5" customHeight="1">
      <c r="A5" s="2429"/>
      <c r="B5" s="2651"/>
      <c r="C5" s="1896" t="s">
        <v>669</v>
      </c>
      <c r="D5" s="1896" t="s">
        <v>725</v>
      </c>
      <c r="E5" s="1896" t="s">
        <v>737</v>
      </c>
      <c r="F5" s="2342"/>
      <c r="G5" s="2342"/>
      <c r="H5" s="1896" t="str">
        <f>C5</f>
        <v xml:space="preserve">cf=j= @)&amp;#÷&amp;$
-;fpg–c;f/_                </v>
      </c>
      <c r="I5" s="1896" t="str">
        <f t="shared" ref="I5:J5" si="0">D5</f>
        <v xml:space="preserve">cf=j= @)&amp;$÷&amp;%
-;fpg–c;f/_                </v>
      </c>
      <c r="J5" s="1896" t="str">
        <f t="shared" si="0"/>
        <v xml:space="preserve">cf=j= @)&amp;%÷&amp;^
-;fpg–c;f/_                </v>
      </c>
      <c r="K5" s="2342"/>
      <c r="L5" s="2342"/>
      <c r="M5" s="1896" t="str">
        <f>C5</f>
        <v xml:space="preserve">cf=j= @)&amp;#÷&amp;$
-;fpg–c;f/_                </v>
      </c>
      <c r="N5" s="1896" t="str">
        <f t="shared" ref="N5:O5" si="1">D5</f>
        <v xml:space="preserve">cf=j= @)&amp;$÷&amp;%
-;fpg–c;f/_                </v>
      </c>
      <c r="O5" s="1896" t="str">
        <f t="shared" si="1"/>
        <v xml:space="preserve">cf=j= @)&amp;%÷&amp;^
-;fpg–c;f/_                </v>
      </c>
      <c r="P5" s="2342"/>
      <c r="Q5" s="2342"/>
      <c r="R5" s="1896" t="str">
        <f>C5</f>
        <v xml:space="preserve">cf=j= @)&amp;#÷&amp;$
-;fpg–c;f/_                </v>
      </c>
      <c r="S5" s="1896" t="str">
        <f t="shared" ref="S5:T5" si="2">D5</f>
        <v xml:space="preserve">cf=j= @)&amp;$÷&amp;%
-;fpg–c;f/_                </v>
      </c>
      <c r="T5" s="1896" t="str">
        <f t="shared" si="2"/>
        <v xml:space="preserve">cf=j= @)&amp;%÷&amp;^
-;fpg–c;f/_                </v>
      </c>
      <c r="U5" s="2342"/>
      <c r="V5" s="2342"/>
      <c r="W5" s="1896" t="str">
        <f>C5</f>
        <v xml:space="preserve">cf=j= @)&amp;#÷&amp;$
-;fpg–c;f/_                </v>
      </c>
      <c r="X5" s="1896" t="str">
        <f t="shared" ref="X5:Y5" si="3">D5</f>
        <v xml:space="preserve">cf=j= @)&amp;$÷&amp;%
-;fpg–c;f/_                </v>
      </c>
      <c r="Y5" s="1896" t="str">
        <f t="shared" si="3"/>
        <v xml:space="preserve">cf=j= @)&amp;%÷&amp;^
-;fpg–c;f/_                </v>
      </c>
      <c r="Z5" s="2342"/>
      <c r="AA5" s="2345"/>
      <c r="AB5" s="1067"/>
      <c r="AC5" s="1067"/>
      <c r="AD5" s="1067"/>
      <c r="AE5" s="1067"/>
      <c r="AF5" s="1067"/>
      <c r="AG5" s="1067"/>
      <c r="AH5" s="1067"/>
      <c r="AI5" s="1067"/>
      <c r="AJ5" s="1067"/>
    </row>
    <row r="6" spans="1:36" ht="15.75" customHeight="1">
      <c r="A6" s="233" t="s">
        <v>236</v>
      </c>
      <c r="B6" s="618"/>
      <c r="C6" s="569"/>
      <c r="D6" s="569"/>
      <c r="E6" s="569"/>
      <c r="F6" s="1863"/>
      <c r="G6" s="1863"/>
      <c r="H6" s="569"/>
      <c r="I6" s="569"/>
      <c r="J6" s="569"/>
      <c r="K6" s="1863"/>
      <c r="L6" s="1863"/>
      <c r="M6" s="569"/>
      <c r="N6" s="569"/>
      <c r="O6" s="569"/>
      <c r="P6" s="1863"/>
      <c r="Q6" s="1863"/>
      <c r="R6" s="569"/>
      <c r="S6" s="569"/>
      <c r="T6" s="569"/>
      <c r="U6" s="1863"/>
      <c r="V6" s="1863"/>
      <c r="W6" s="569"/>
      <c r="X6" s="569"/>
      <c r="Y6" s="569"/>
      <c r="Z6" s="1863"/>
      <c r="AA6" s="1864"/>
    </row>
    <row r="7" spans="1:36" s="113" customFormat="1" ht="15.75" customHeight="1">
      <c r="A7" s="233" t="s">
        <v>27</v>
      </c>
      <c r="B7" s="619" t="s">
        <v>99</v>
      </c>
      <c r="C7" s="1405">
        <v>71618.3</v>
      </c>
      <c r="D7" s="1405">
        <v>75628.600000000006</v>
      </c>
      <c r="E7" s="1405">
        <v>77897.399999999994</v>
      </c>
      <c r="F7" s="1405">
        <v>5.599546484627524</v>
      </c>
      <c r="G7" s="1405">
        <v>2.9999233094358431</v>
      </c>
      <c r="H7" s="1405">
        <v>49467.98</v>
      </c>
      <c r="I7" s="1405">
        <v>50556.27</v>
      </c>
      <c r="J7" s="1405">
        <v>51314.61</v>
      </c>
      <c r="K7" s="1405">
        <v>2.1999887604062138</v>
      </c>
      <c r="L7" s="1405">
        <v>1.4999919891242115</v>
      </c>
      <c r="M7" s="1405">
        <v>16605</v>
      </c>
      <c r="N7" s="1405">
        <v>16043.02</v>
      </c>
      <c r="O7" s="1405">
        <v>16892</v>
      </c>
      <c r="P7" s="1405">
        <v>-3.3844022884673279</v>
      </c>
      <c r="Q7" s="1405">
        <v>5.2918964135181454</v>
      </c>
      <c r="R7" s="1405">
        <v>18797</v>
      </c>
      <c r="S7" s="1405">
        <v>19266.77</v>
      </c>
      <c r="T7" s="1405">
        <v>27100</v>
      </c>
      <c r="U7" s="1405">
        <v>2.4991754003298468</v>
      </c>
      <c r="V7" s="1405">
        <v>40.656685059301566</v>
      </c>
      <c r="W7" s="1405">
        <v>51909</v>
      </c>
      <c r="X7" s="1405">
        <v>51646</v>
      </c>
      <c r="Y7" s="1405">
        <v>52671</v>
      </c>
      <c r="Z7" s="689">
        <v>-0.50665587855669969</v>
      </c>
      <c r="AA7" s="684">
        <v>1.98466483367541</v>
      </c>
    </row>
    <row r="8" spans="1:36" s="113" customFormat="1" ht="15.75" customHeight="1">
      <c r="A8" s="234" t="s">
        <v>28</v>
      </c>
      <c r="B8" s="620" t="s">
        <v>40</v>
      </c>
      <c r="C8" s="1405">
        <v>8461.869999999999</v>
      </c>
      <c r="D8" s="1405">
        <v>8581.5399999999991</v>
      </c>
      <c r="E8" s="1405">
        <v>8871.4500000000007</v>
      </c>
      <c r="F8" s="1405">
        <v>1.4142264062199104</v>
      </c>
      <c r="G8" s="1405">
        <v>3.3782980677128194</v>
      </c>
      <c r="H8" s="1405">
        <v>4545.13</v>
      </c>
      <c r="I8" s="1405">
        <v>4677.0499999999993</v>
      </c>
      <c r="J8" s="1405">
        <v>4793.9799999999987</v>
      </c>
      <c r="K8" s="1405">
        <v>2.9024472347325343</v>
      </c>
      <c r="L8" s="1405">
        <v>2.5000801787451508</v>
      </c>
      <c r="M8" s="1405">
        <v>3486</v>
      </c>
      <c r="N8" s="1405">
        <v>3497.7999999999997</v>
      </c>
      <c r="O8" s="1405">
        <v>3606</v>
      </c>
      <c r="P8" s="1405">
        <v>0.33849684452094664</v>
      </c>
      <c r="Q8" s="1405">
        <v>3.0933729773000351</v>
      </c>
      <c r="R8" s="1405">
        <v>10519.73</v>
      </c>
      <c r="S8" s="1405">
        <v>10873</v>
      </c>
      <c r="T8" s="1405">
        <v>10775</v>
      </c>
      <c r="U8" s="1405">
        <v>3.3581660365807835</v>
      </c>
      <c r="V8" s="1405">
        <v>-0.90131518440172442</v>
      </c>
      <c r="W8" s="1405">
        <v>5701.5</v>
      </c>
      <c r="X8" s="1405">
        <v>5740.5</v>
      </c>
      <c r="Y8" s="1405">
        <v>5834</v>
      </c>
      <c r="Z8" s="683">
        <v>0.68403051828467198</v>
      </c>
      <c r="AA8" s="684">
        <v>1.6287779810121066</v>
      </c>
    </row>
    <row r="9" spans="1:36" ht="15.75" customHeight="1">
      <c r="A9" s="235" t="s">
        <v>336</v>
      </c>
      <c r="B9" s="618" t="s">
        <v>40</v>
      </c>
      <c r="C9" s="1404">
        <v>4769.17</v>
      </c>
      <c r="D9" s="1404">
        <v>4770.6899999999996</v>
      </c>
      <c r="E9" s="1404">
        <v>4961.6000000000004</v>
      </c>
      <c r="F9" s="1404">
        <v>3.187137384490768E-2</v>
      </c>
      <c r="G9" s="1404">
        <v>4.0017272134639086</v>
      </c>
      <c r="H9" s="1404">
        <v>2959.25</v>
      </c>
      <c r="I9" s="1404">
        <v>3045.07</v>
      </c>
      <c r="J9" s="1404">
        <v>3121.2</v>
      </c>
      <c r="K9" s="1404">
        <v>2.900059136605563</v>
      </c>
      <c r="L9" s="1404">
        <v>2.5001067298945401</v>
      </c>
      <c r="M9" s="1404">
        <v>1464</v>
      </c>
      <c r="N9" s="1404">
        <v>1418</v>
      </c>
      <c r="O9" s="1404">
        <v>1423</v>
      </c>
      <c r="P9" s="1404">
        <v>-3.1420765027322375</v>
      </c>
      <c r="Q9" s="1404">
        <v>0.3526093088857607</v>
      </c>
      <c r="R9" s="1404">
        <v>5023.7299999999996</v>
      </c>
      <c r="S9" s="1404">
        <v>3511</v>
      </c>
      <c r="T9" s="1404">
        <v>3463</v>
      </c>
      <c r="U9" s="1404">
        <v>-30.111689919641378</v>
      </c>
      <c r="V9" s="1404">
        <v>-1.3671318712617477</v>
      </c>
      <c r="W9" s="1404">
        <v>1703</v>
      </c>
      <c r="X9" s="1404">
        <v>1707</v>
      </c>
      <c r="Y9" s="1404">
        <v>1726</v>
      </c>
      <c r="Z9" s="685">
        <v>0.234879624192601</v>
      </c>
      <c r="AA9" s="686">
        <v>1.1130638547158753</v>
      </c>
    </row>
    <row r="10" spans="1:36" ht="15.75" customHeight="1">
      <c r="A10" s="236" t="s">
        <v>134</v>
      </c>
      <c r="B10" s="618" t="s">
        <v>40</v>
      </c>
      <c r="C10" s="1404">
        <v>982.04</v>
      </c>
      <c r="D10" s="1404">
        <v>1013.46</v>
      </c>
      <c r="E10" s="1404">
        <v>1053.46</v>
      </c>
      <c r="F10" s="1404">
        <v>3.1994623436927299</v>
      </c>
      <c r="G10" s="1404">
        <v>3.9468750616699282</v>
      </c>
      <c r="H10" s="1404">
        <v>992.05</v>
      </c>
      <c r="I10" s="1404">
        <v>1020.83</v>
      </c>
      <c r="J10" s="1404">
        <v>1046.3499999999999</v>
      </c>
      <c r="K10" s="1404">
        <v>2.9010634544629994</v>
      </c>
      <c r="L10" s="1404">
        <v>2.4999265303723206</v>
      </c>
      <c r="M10" s="1404">
        <v>1218</v>
      </c>
      <c r="N10" s="1404">
        <v>1258.4100000000001</v>
      </c>
      <c r="O10" s="1404">
        <v>1218</v>
      </c>
      <c r="P10" s="1404">
        <v>3.3177339901477865</v>
      </c>
      <c r="Q10" s="1404">
        <v>-3.2111950795050888</v>
      </c>
      <c r="R10" s="1404">
        <v>3251</v>
      </c>
      <c r="S10" s="1404">
        <v>4504</v>
      </c>
      <c r="T10" s="1404">
        <v>4641</v>
      </c>
      <c r="U10" s="1404">
        <v>38.541987080898167</v>
      </c>
      <c r="V10" s="1404">
        <v>3.0417406749555909</v>
      </c>
      <c r="W10" s="1404">
        <v>1710.5</v>
      </c>
      <c r="X10" s="1404">
        <v>1719.5</v>
      </c>
      <c r="Y10" s="1404">
        <v>1758</v>
      </c>
      <c r="Z10" s="685">
        <v>0.52616194095294588</v>
      </c>
      <c r="AA10" s="686">
        <v>2.2390229717941281</v>
      </c>
    </row>
    <row r="11" spans="1:36" ht="15.75" customHeight="1">
      <c r="A11" s="236" t="s">
        <v>230</v>
      </c>
      <c r="B11" s="618" t="s">
        <v>40</v>
      </c>
      <c r="C11" s="1404">
        <v>911.99</v>
      </c>
      <c r="D11" s="1404">
        <v>941.17</v>
      </c>
      <c r="E11" s="1404">
        <v>1000.17</v>
      </c>
      <c r="F11" s="1404">
        <v>3.1995964868035713</v>
      </c>
      <c r="G11" s="1404">
        <v>6.268793097952539</v>
      </c>
      <c r="H11" s="1404">
        <v>327.71</v>
      </c>
      <c r="I11" s="1404">
        <v>337.75</v>
      </c>
      <c r="J11" s="1404">
        <v>346.19</v>
      </c>
      <c r="K11" s="1404">
        <v>3.0636843550700235</v>
      </c>
      <c r="L11" s="1404">
        <v>2.4988897113249493</v>
      </c>
      <c r="M11" s="1404">
        <v>280</v>
      </c>
      <c r="N11" s="1404">
        <v>293.10000000000002</v>
      </c>
      <c r="O11" s="1404">
        <v>295</v>
      </c>
      <c r="P11" s="1404">
        <v>4.6785714285714448</v>
      </c>
      <c r="Q11" s="1404">
        <v>0.64824292050494137</v>
      </c>
      <c r="R11" s="1404">
        <v>265</v>
      </c>
      <c r="S11" s="1404">
        <v>208</v>
      </c>
      <c r="T11" s="1404">
        <v>306</v>
      </c>
      <c r="U11" s="1404">
        <v>-21.50943396226414</v>
      </c>
      <c r="V11" s="1404">
        <v>47.115384615384613</v>
      </c>
      <c r="W11" s="1404">
        <v>587</v>
      </c>
      <c r="X11" s="1404">
        <v>599</v>
      </c>
      <c r="Y11" s="1404">
        <v>611</v>
      </c>
      <c r="Z11" s="685">
        <v>2.044293015332201</v>
      </c>
      <c r="AA11" s="686">
        <v>2.0033388981636051</v>
      </c>
    </row>
    <row r="12" spans="1:36" ht="15.75" customHeight="1">
      <c r="A12" s="236" t="s">
        <v>231</v>
      </c>
      <c r="B12" s="618" t="s">
        <v>40</v>
      </c>
      <c r="C12" s="1404">
        <v>1798.67</v>
      </c>
      <c r="D12" s="1404">
        <v>1856.22</v>
      </c>
      <c r="E12" s="1404">
        <v>1856.22</v>
      </c>
      <c r="F12" s="1404">
        <v>3.1995863610334396</v>
      </c>
      <c r="G12" s="1404">
        <v>0</v>
      </c>
      <c r="H12" s="1404">
        <v>266.12</v>
      </c>
      <c r="I12" s="1404">
        <v>273.39999999999998</v>
      </c>
      <c r="J12" s="1404">
        <v>280.24</v>
      </c>
      <c r="K12" s="1404">
        <v>2.7356079963925879</v>
      </c>
      <c r="L12" s="1404">
        <v>2.5018288222384797</v>
      </c>
      <c r="M12" s="1404">
        <v>524</v>
      </c>
      <c r="N12" s="1404">
        <v>528.29</v>
      </c>
      <c r="O12" s="1404">
        <v>670</v>
      </c>
      <c r="P12" s="1404">
        <v>0.81870229007631679</v>
      </c>
      <c r="Q12" s="1404">
        <v>26.824282117776235</v>
      </c>
      <c r="R12" s="1404">
        <v>1980</v>
      </c>
      <c r="S12" s="1404">
        <v>2650</v>
      </c>
      <c r="T12" s="1404">
        <v>2365</v>
      </c>
      <c r="U12" s="1404">
        <v>33.838383838383834</v>
      </c>
      <c r="V12" s="1404">
        <v>-10.754716981132077</v>
      </c>
      <c r="W12" s="1404">
        <v>1701</v>
      </c>
      <c r="X12" s="1404">
        <v>1715</v>
      </c>
      <c r="Y12" s="1404">
        <v>1739</v>
      </c>
      <c r="Z12" s="685">
        <v>0.82304526748970375</v>
      </c>
      <c r="AA12" s="686">
        <v>1.3994169096209959</v>
      </c>
    </row>
    <row r="13" spans="1:36" s="113" customFormat="1" ht="15.75" customHeight="1">
      <c r="A13" s="237" t="s">
        <v>135</v>
      </c>
      <c r="B13" s="619" t="s">
        <v>41</v>
      </c>
      <c r="C13" s="1405">
        <v>28996</v>
      </c>
      <c r="D13" s="1405">
        <v>30440.395</v>
      </c>
      <c r="E13" s="1405">
        <v>30442.399999999998</v>
      </c>
      <c r="F13" s="1405">
        <v>4.9813594978617743</v>
      </c>
      <c r="G13" s="1405">
        <v>6.5866425189113897E-3</v>
      </c>
      <c r="H13" s="1405">
        <v>14230.62</v>
      </c>
      <c r="I13" s="1405">
        <v>15695.98</v>
      </c>
      <c r="J13" s="1405">
        <v>17736.46</v>
      </c>
      <c r="K13" s="1405">
        <v>10.297232306111752</v>
      </c>
      <c r="L13" s="1405">
        <v>13.000016564750979</v>
      </c>
      <c r="M13" s="1405">
        <v>7708.42</v>
      </c>
      <c r="N13" s="1405">
        <v>7653.29</v>
      </c>
      <c r="O13" s="1405">
        <v>11680</v>
      </c>
      <c r="P13" s="1405">
        <v>-0.71519195892284415</v>
      </c>
      <c r="Q13" s="1405">
        <v>52.61410452236882</v>
      </c>
      <c r="R13" s="1405">
        <v>5595</v>
      </c>
      <c r="S13" s="1405">
        <v>4842</v>
      </c>
      <c r="T13" s="1405">
        <v>4396</v>
      </c>
      <c r="U13" s="1405">
        <v>-13.458445040214471</v>
      </c>
      <c r="V13" s="1405">
        <v>-9.2110698058653497</v>
      </c>
      <c r="W13" s="1405">
        <v>33932.199999999997</v>
      </c>
      <c r="X13" s="1405">
        <v>48893.130000000005</v>
      </c>
      <c r="Y13" s="1405">
        <v>50332.799999999996</v>
      </c>
      <c r="Z13" s="689">
        <v>44.090657251813923</v>
      </c>
      <c r="AA13" s="690">
        <v>2.9445241079881583</v>
      </c>
    </row>
    <row r="14" spans="1:36" ht="15.75" customHeight="1">
      <c r="A14" s="63" t="s">
        <v>136</v>
      </c>
      <c r="B14" s="618" t="s">
        <v>41</v>
      </c>
      <c r="C14" s="1404">
        <v>28877</v>
      </c>
      <c r="D14" s="1404">
        <v>30320.799999999999</v>
      </c>
      <c r="E14" s="1404">
        <v>30321.8</v>
      </c>
      <c r="F14" s="1404">
        <v>4.9998268518197904</v>
      </c>
      <c r="G14" s="1404">
        <v>3.2980660140964346E-3</v>
      </c>
      <c r="H14" s="1404">
        <v>14226.78</v>
      </c>
      <c r="I14" s="1404">
        <v>15692.13</v>
      </c>
      <c r="J14" s="1404">
        <v>17732.11</v>
      </c>
      <c r="K14" s="1404">
        <v>10.299941378161463</v>
      </c>
      <c r="L14" s="1404">
        <v>13.000019755125663</v>
      </c>
      <c r="M14" s="1404">
        <v>7705</v>
      </c>
      <c r="N14" s="1404">
        <v>7649.56</v>
      </c>
      <c r="O14" s="1404">
        <v>11675</v>
      </c>
      <c r="P14" s="1404">
        <v>-0.71953277092796952</v>
      </c>
      <c r="Q14" s="1404">
        <v>52.623157410360847</v>
      </c>
      <c r="R14" s="1404">
        <v>5580.1</v>
      </c>
      <c r="S14" s="1404">
        <v>4821.47</v>
      </c>
      <c r="T14" s="1404">
        <v>4375</v>
      </c>
      <c r="U14" s="1404">
        <v>-13.595276070321319</v>
      </c>
      <c r="V14" s="1404">
        <v>-9.2600389507764334</v>
      </c>
      <c r="W14" s="1404">
        <v>33897</v>
      </c>
      <c r="X14" s="1404">
        <v>48858.33</v>
      </c>
      <c r="Y14" s="1404">
        <v>50299.7</v>
      </c>
      <c r="Z14" s="1863">
        <v>44.137622798477736</v>
      </c>
      <c r="AA14" s="1864">
        <v>2.9501008323452567</v>
      </c>
    </row>
    <row r="15" spans="1:36" ht="15.75" customHeight="1">
      <c r="A15" s="238" t="s">
        <v>29</v>
      </c>
      <c r="B15" s="618" t="s">
        <v>41</v>
      </c>
      <c r="C15" s="1404">
        <v>119</v>
      </c>
      <c r="D15" s="1404">
        <v>119.595</v>
      </c>
      <c r="E15" s="1404">
        <v>120.6</v>
      </c>
      <c r="F15" s="1404">
        <v>0.49999999999998579</v>
      </c>
      <c r="G15" s="1404">
        <v>0.84033613445377853</v>
      </c>
      <c r="H15" s="1404">
        <v>3.84</v>
      </c>
      <c r="I15" s="1404">
        <v>3.85</v>
      </c>
      <c r="J15" s="1404">
        <v>4.3499999999999996</v>
      </c>
      <c r="K15" s="1404">
        <v>0.2604166666666714</v>
      </c>
      <c r="L15" s="1404">
        <v>12.987012987012974</v>
      </c>
      <c r="M15" s="1404">
        <v>3.42</v>
      </c>
      <c r="N15" s="1404">
        <v>3.73</v>
      </c>
      <c r="O15" s="1404">
        <v>5</v>
      </c>
      <c r="P15" s="1404">
        <v>9.0643274853801046</v>
      </c>
      <c r="Q15" s="1404">
        <v>34.048257372654149</v>
      </c>
      <c r="R15" s="1404">
        <v>14.9</v>
      </c>
      <c r="S15" s="1404">
        <v>20.53</v>
      </c>
      <c r="T15" s="1404">
        <v>21</v>
      </c>
      <c r="U15" s="1404">
        <v>37.785234899328856</v>
      </c>
      <c r="V15" s="1404">
        <v>2.2893326838772481</v>
      </c>
      <c r="W15" s="1404">
        <v>35.200000000000003</v>
      </c>
      <c r="X15" s="1404">
        <v>34.799999999999997</v>
      </c>
      <c r="Y15" s="1404">
        <v>33.1</v>
      </c>
      <c r="Z15" s="1863">
        <v>-1.1363636363636545</v>
      </c>
      <c r="AA15" s="1864">
        <v>-4.8850574712643606</v>
      </c>
    </row>
    <row r="16" spans="1:36" ht="15.75" customHeight="1">
      <c r="A16" s="63" t="s">
        <v>30</v>
      </c>
      <c r="B16" s="618" t="s">
        <v>337</v>
      </c>
      <c r="C16" s="1404">
        <v>9180</v>
      </c>
      <c r="D16" s="1404">
        <v>9384.7000000000007</v>
      </c>
      <c r="E16" s="1404">
        <v>3422</v>
      </c>
      <c r="F16" s="1404">
        <v>2.2298474945533968</v>
      </c>
      <c r="G16" s="1404">
        <v>-63.536394343985428</v>
      </c>
      <c r="H16" s="1404">
        <v>442.55</v>
      </c>
      <c r="I16" s="1404">
        <v>440.77</v>
      </c>
      <c r="J16" s="1404">
        <v>441.87</v>
      </c>
      <c r="K16" s="1404">
        <v>-0.40221443904644616</v>
      </c>
      <c r="L16" s="1404">
        <v>0.24956326428751652</v>
      </c>
      <c r="M16" s="1404">
        <v>8398</v>
      </c>
      <c r="N16" s="1404">
        <v>8450</v>
      </c>
      <c r="O16" s="1404">
        <v>9781</v>
      </c>
      <c r="P16" s="1404">
        <v>0.61919504643964274</v>
      </c>
      <c r="Q16" s="1404">
        <v>15.751479289940832</v>
      </c>
      <c r="R16" s="1404">
        <v>6745</v>
      </c>
      <c r="S16" s="1404">
        <v>6810.5</v>
      </c>
      <c r="T16" s="1404">
        <v>6300</v>
      </c>
      <c r="U16" s="1404">
        <v>0.9710896960711608</v>
      </c>
      <c r="V16" s="1404">
        <v>-7.4957785771969725</v>
      </c>
      <c r="W16" s="1404">
        <v>1480</v>
      </c>
      <c r="X16" s="1404">
        <v>1430</v>
      </c>
      <c r="Y16" s="1404">
        <v>1410</v>
      </c>
      <c r="Z16" s="1863">
        <v>-3.3783783783783718</v>
      </c>
      <c r="AA16" s="1864">
        <v>-1.3986013986014001</v>
      </c>
    </row>
    <row r="17" spans="1:36" ht="15.75" customHeight="1">
      <c r="A17" s="63" t="s">
        <v>31</v>
      </c>
      <c r="B17" s="618" t="s">
        <v>337</v>
      </c>
      <c r="C17" s="1404">
        <v>27890</v>
      </c>
      <c r="D17" s="1404">
        <v>27000</v>
      </c>
      <c r="E17" s="1404">
        <v>30000</v>
      </c>
      <c r="F17" s="1404">
        <v>-3.1911079239870901</v>
      </c>
      <c r="G17" s="1404">
        <v>11.111111111111114</v>
      </c>
      <c r="H17" s="1404">
        <v>15000</v>
      </c>
      <c r="I17" s="1404">
        <v>16100</v>
      </c>
      <c r="J17" s="1404">
        <v>20000</v>
      </c>
      <c r="K17" s="1404">
        <v>7.3333333333333286</v>
      </c>
      <c r="L17" s="1404">
        <v>24.223602484472039</v>
      </c>
      <c r="M17" s="1404">
        <v>32500</v>
      </c>
      <c r="N17" s="1404">
        <v>32500</v>
      </c>
      <c r="O17" s="1404">
        <v>33150</v>
      </c>
      <c r="P17" s="1404">
        <v>0</v>
      </c>
      <c r="Q17" s="1404">
        <v>2</v>
      </c>
      <c r="R17" s="1404">
        <v>8600</v>
      </c>
      <c r="S17" s="1404">
        <v>8900</v>
      </c>
      <c r="T17" s="1404">
        <v>8900</v>
      </c>
      <c r="U17" s="1404">
        <v>3.4883720930232585</v>
      </c>
      <c r="V17" s="1404">
        <v>0</v>
      </c>
      <c r="W17" s="1404">
        <v>40010</v>
      </c>
      <c r="X17" s="1404">
        <v>45000</v>
      </c>
      <c r="Y17" s="1404">
        <v>44000</v>
      </c>
      <c r="Z17" s="1863">
        <v>12.471882029492633</v>
      </c>
      <c r="AA17" s="1864">
        <v>-2.2222222222222285</v>
      </c>
    </row>
    <row r="18" spans="1:36" ht="15.75" customHeight="1">
      <c r="A18" s="63" t="s">
        <v>32</v>
      </c>
      <c r="B18" s="618" t="s">
        <v>40</v>
      </c>
      <c r="C18" s="1404"/>
      <c r="D18" s="1404"/>
      <c r="E18" s="1404"/>
      <c r="F18" s="1404"/>
      <c r="G18" s="1404"/>
      <c r="H18" s="1404">
        <v>0</v>
      </c>
      <c r="I18" s="1404">
        <v>0</v>
      </c>
      <c r="J18" s="1404"/>
      <c r="K18" s="1404"/>
      <c r="L18" s="1404"/>
      <c r="M18" s="1404"/>
      <c r="N18" s="1404"/>
      <c r="O18" s="1404"/>
      <c r="P18" s="1404"/>
      <c r="Q18" s="1404"/>
      <c r="R18" s="1404"/>
      <c r="S18" s="1404"/>
      <c r="T18" s="1404"/>
      <c r="U18" s="1404"/>
      <c r="V18" s="1404"/>
      <c r="W18" s="1404"/>
      <c r="X18" s="1404"/>
      <c r="Y18" s="1404">
        <v>0</v>
      </c>
      <c r="Z18" s="1863"/>
      <c r="AA18" s="1864"/>
    </row>
    <row r="19" spans="1:36" s="239" customFormat="1" ht="15.75" customHeight="1">
      <c r="A19" s="63" t="s">
        <v>33</v>
      </c>
      <c r="B19" s="618" t="s">
        <v>42</v>
      </c>
      <c r="C19" s="1404">
        <v>30.84</v>
      </c>
      <c r="D19" s="1404">
        <v>31.51</v>
      </c>
      <c r="E19" s="1404">
        <v>31.53</v>
      </c>
      <c r="F19" s="1404">
        <v>2.1725032425421631</v>
      </c>
      <c r="G19" s="1404">
        <v>6.3471913678199599E-2</v>
      </c>
      <c r="H19" s="1404">
        <v>23.06</v>
      </c>
      <c r="I19" s="1404">
        <v>25.96</v>
      </c>
      <c r="J19" s="1404">
        <v>21.56</v>
      </c>
      <c r="K19" s="1404">
        <v>12.575888985255858</v>
      </c>
      <c r="L19" s="1404">
        <v>-16.949152542372886</v>
      </c>
      <c r="M19" s="1404"/>
      <c r="N19" s="1404"/>
      <c r="O19" s="1404"/>
      <c r="P19" s="1404"/>
      <c r="Q19" s="1404"/>
      <c r="R19" s="1404">
        <v>1.5</v>
      </c>
      <c r="S19" s="1404">
        <v>1</v>
      </c>
      <c r="T19" s="1404">
        <v>1.69</v>
      </c>
      <c r="U19" s="1404">
        <v>-33.333333333333343</v>
      </c>
      <c r="V19" s="1404">
        <v>69</v>
      </c>
      <c r="W19" s="1404">
        <v>4.9050000000000002</v>
      </c>
      <c r="X19" s="1404">
        <v>4.91</v>
      </c>
      <c r="Y19" s="1404">
        <v>4.8</v>
      </c>
      <c r="Z19" s="1863">
        <v>0.10193679918451437</v>
      </c>
      <c r="AA19" s="1864">
        <v>-2.240325865580445</v>
      </c>
    </row>
    <row r="20" spans="1:36" s="113" customFormat="1" ht="15.75" customHeight="1">
      <c r="A20" s="233" t="s">
        <v>34</v>
      </c>
      <c r="B20" s="619" t="s">
        <v>40</v>
      </c>
      <c r="C20" s="1404"/>
      <c r="D20" s="1404"/>
      <c r="E20" s="1404"/>
      <c r="F20" s="1404"/>
      <c r="G20" s="1404"/>
      <c r="H20" s="1404"/>
      <c r="I20" s="1404"/>
      <c r="J20" s="1404"/>
      <c r="K20" s="1404"/>
      <c r="L20" s="1404"/>
      <c r="M20" s="1404"/>
      <c r="N20" s="1404"/>
      <c r="O20" s="1404"/>
      <c r="P20" s="1404"/>
      <c r="Q20" s="1404"/>
      <c r="R20" s="1404"/>
      <c r="S20" s="1404"/>
      <c r="T20" s="1404"/>
      <c r="U20" s="1404"/>
      <c r="V20" s="1404"/>
      <c r="W20" s="1404"/>
      <c r="X20" s="1404"/>
      <c r="Y20" s="1404"/>
      <c r="Z20" s="1863"/>
      <c r="AA20" s="690"/>
    </row>
    <row r="21" spans="1:36" s="239" customFormat="1" ht="15.75" customHeight="1">
      <c r="A21" s="63" t="s">
        <v>249</v>
      </c>
      <c r="B21" s="618" t="s">
        <v>40</v>
      </c>
      <c r="C21" s="1404">
        <v>545</v>
      </c>
      <c r="D21" s="1404">
        <v>511</v>
      </c>
      <c r="E21" s="1404">
        <v>511</v>
      </c>
      <c r="F21" s="1404">
        <v>-6.2385321100917395</v>
      </c>
      <c r="G21" s="1404">
        <v>0</v>
      </c>
      <c r="H21" s="1404">
        <v>45</v>
      </c>
      <c r="I21" s="1404">
        <v>50</v>
      </c>
      <c r="J21" s="1404">
        <v>52.5</v>
      </c>
      <c r="K21" s="1404">
        <v>11.111111111111114</v>
      </c>
      <c r="L21" s="1404">
        <v>5</v>
      </c>
      <c r="M21" s="1404">
        <v>22.05</v>
      </c>
      <c r="N21" s="1404">
        <v>24</v>
      </c>
      <c r="O21" s="1404">
        <v>26</v>
      </c>
      <c r="P21" s="1404">
        <v>8.8435374149659793</v>
      </c>
      <c r="Q21" s="1404">
        <v>8.3333333333333286</v>
      </c>
      <c r="R21" s="1404">
        <v>44.75</v>
      </c>
      <c r="S21" s="1404">
        <v>45.3</v>
      </c>
      <c r="T21" s="1404">
        <v>38</v>
      </c>
      <c r="U21" s="1404">
        <v>1.2290502793295985</v>
      </c>
      <c r="V21" s="1404">
        <v>-16.114790286975705</v>
      </c>
      <c r="W21" s="1404">
        <v>17</v>
      </c>
      <c r="X21" s="1404">
        <v>20</v>
      </c>
      <c r="Y21" s="1404">
        <v>20</v>
      </c>
      <c r="Z21" s="1863">
        <v>17.64705882352942</v>
      </c>
      <c r="AA21" s="1864">
        <v>0</v>
      </c>
    </row>
    <row r="22" spans="1:36" ht="15.75" customHeight="1">
      <c r="A22" s="233" t="s">
        <v>35</v>
      </c>
      <c r="B22" s="618"/>
      <c r="C22" s="1404"/>
      <c r="D22" s="1404"/>
      <c r="E22" s="1404"/>
      <c r="F22" s="1404"/>
      <c r="G22" s="1404"/>
      <c r="H22" s="1404"/>
      <c r="I22" s="1404"/>
      <c r="J22" s="1404"/>
      <c r="K22" s="1404"/>
      <c r="L22" s="1404"/>
      <c r="M22" s="1404"/>
      <c r="N22" s="1404"/>
      <c r="O22" s="1404"/>
      <c r="P22" s="1404"/>
      <c r="Q22" s="1404"/>
      <c r="R22" s="1404"/>
      <c r="S22" s="1404"/>
      <c r="T22" s="1404"/>
      <c r="U22" s="1404"/>
      <c r="V22" s="1404"/>
      <c r="W22" s="1404"/>
      <c r="X22" s="1404"/>
      <c r="Y22" s="1404"/>
      <c r="Z22" s="1863"/>
      <c r="AA22" s="1864"/>
    </row>
    <row r="23" spans="1:36" s="239" customFormat="1" ht="15.75" customHeight="1">
      <c r="A23" s="235" t="s">
        <v>36</v>
      </c>
      <c r="B23" s="618" t="s">
        <v>43</v>
      </c>
      <c r="C23" s="1404">
        <v>32942.79</v>
      </c>
      <c r="D23" s="1404">
        <v>59043.5</v>
      </c>
      <c r="E23" s="1404">
        <v>40614.800000000003</v>
      </c>
      <c r="F23" s="1404">
        <v>79.230417338665006</v>
      </c>
      <c r="G23" s="1404">
        <v>-31.212072455054312</v>
      </c>
      <c r="H23" s="1404">
        <v>199307</v>
      </c>
      <c r="I23" s="1404">
        <v>216863.89</v>
      </c>
      <c r="J23" s="1404">
        <v>218020.35</v>
      </c>
      <c r="K23" s="1404">
        <v>8.8089680743777166</v>
      </c>
      <c r="L23" s="1404">
        <v>0.53326535828533395</v>
      </c>
      <c r="M23" s="1404">
        <v>18271.43</v>
      </c>
      <c r="N23" s="1404">
        <v>17815.810000000001</v>
      </c>
      <c r="O23" s="1404">
        <v>20604.830000000002</v>
      </c>
      <c r="P23" s="1404">
        <v>-2.493619820670844</v>
      </c>
      <c r="Q23" s="1404">
        <v>15.654747103836428</v>
      </c>
      <c r="R23" s="1404">
        <v>32795</v>
      </c>
      <c r="S23" s="1404">
        <v>81500</v>
      </c>
      <c r="T23" s="1404">
        <v>109125.74</v>
      </c>
      <c r="U23" s="1404">
        <v>148.51349291050465</v>
      </c>
      <c r="V23" s="1404">
        <v>33.896613496932503</v>
      </c>
      <c r="W23" s="1404">
        <v>131507</v>
      </c>
      <c r="X23" s="1404">
        <v>116939</v>
      </c>
      <c r="Y23" s="1404">
        <v>139208.99</v>
      </c>
      <c r="Z23" s="1863">
        <v>-11.077737306759332</v>
      </c>
      <c r="AA23" s="1864">
        <v>19.044108466807458</v>
      </c>
    </row>
    <row r="24" spans="1:36" s="239" customFormat="1" ht="15.75" customHeight="1">
      <c r="A24" s="235" t="s">
        <v>37</v>
      </c>
      <c r="B24" s="618" t="s">
        <v>338</v>
      </c>
      <c r="C24" s="1404">
        <v>83.15</v>
      </c>
      <c r="D24" s="1404">
        <v>467.55</v>
      </c>
      <c r="E24" s="1404">
        <v>84.48</v>
      </c>
      <c r="F24" s="1404">
        <v>462.29705351773896</v>
      </c>
      <c r="G24" s="1404">
        <v>-81.931344241257619</v>
      </c>
      <c r="H24" s="1404">
        <v>371</v>
      </c>
      <c r="I24" s="1404">
        <v>287.77999999999997</v>
      </c>
      <c r="J24" s="1404">
        <v>286.66000000000003</v>
      </c>
      <c r="K24" s="1404">
        <v>-22.431266846361197</v>
      </c>
      <c r="L24" s="1404">
        <v>-0.38918618389045889</v>
      </c>
      <c r="M24" s="1404">
        <v>107.9</v>
      </c>
      <c r="N24" s="1404">
        <v>45.53</v>
      </c>
      <c r="O24" s="1404">
        <v>781.88</v>
      </c>
      <c r="P24" s="1404">
        <v>-57.803521779425395</v>
      </c>
      <c r="Q24" s="1404">
        <v>1617.2853063913901</v>
      </c>
      <c r="R24" s="1404">
        <v>867</v>
      </c>
      <c r="S24" s="1404">
        <v>775</v>
      </c>
      <c r="T24" s="1404">
        <v>503.31</v>
      </c>
      <c r="U24" s="1404">
        <v>-10.611303344867366</v>
      </c>
      <c r="V24" s="1404">
        <v>-35.056774193548392</v>
      </c>
      <c r="W24" s="1404">
        <v>304</v>
      </c>
      <c r="X24" s="1404">
        <v>357.33</v>
      </c>
      <c r="Y24" s="1404">
        <v>78.436999999999998</v>
      </c>
      <c r="Z24" s="1863">
        <v>17.54276315789474</v>
      </c>
      <c r="AA24" s="1864">
        <v>-78.049142249461283</v>
      </c>
    </row>
    <row r="25" spans="1:36" s="239" customFormat="1" ht="15.75" customHeight="1">
      <c r="A25" s="235" t="s">
        <v>38</v>
      </c>
      <c r="B25" s="618" t="s">
        <v>40</v>
      </c>
      <c r="C25" s="1404"/>
      <c r="D25" s="1404"/>
      <c r="E25" s="1404"/>
      <c r="F25" s="1404"/>
      <c r="G25" s="1404"/>
      <c r="H25" s="1404">
        <v>5.0000000000000001E-3</v>
      </c>
      <c r="I25" s="1404">
        <v>0.5</v>
      </c>
      <c r="J25" s="1404">
        <v>0</v>
      </c>
      <c r="K25" s="1404">
        <v>9900</v>
      </c>
      <c r="L25" s="1404">
        <v>-100</v>
      </c>
      <c r="M25" s="1404">
        <v>7.94</v>
      </c>
      <c r="N25" s="1404">
        <v>2.27</v>
      </c>
      <c r="O25" s="1404">
        <v>3.04</v>
      </c>
      <c r="P25" s="1404">
        <v>-71.410579345088166</v>
      </c>
      <c r="Q25" s="1404">
        <v>33.920704845814981</v>
      </c>
      <c r="R25" s="1404">
        <v>15.7</v>
      </c>
      <c r="S25" s="1404">
        <v>17.399999999999999</v>
      </c>
      <c r="T25" s="1404">
        <v>20.99</v>
      </c>
      <c r="U25" s="1404">
        <v>10.828025477707001</v>
      </c>
      <c r="V25" s="1404">
        <v>20.632183908045974</v>
      </c>
      <c r="W25" s="1404"/>
      <c r="X25" s="1404"/>
      <c r="Y25" s="1404">
        <v>0</v>
      </c>
      <c r="Z25" s="1863"/>
      <c r="AA25" s="1864"/>
    </row>
    <row r="26" spans="1:36" s="239" customFormat="1" ht="15.75" customHeight="1" thickBot="1">
      <c r="A26" s="240" t="s">
        <v>39</v>
      </c>
      <c r="B26" s="241" t="s">
        <v>40</v>
      </c>
      <c r="C26" s="18"/>
      <c r="D26" s="18"/>
      <c r="E26" s="18"/>
      <c r="F26" s="693"/>
      <c r="G26" s="693"/>
      <c r="H26" s="18"/>
      <c r="I26" s="18"/>
      <c r="J26" s="18"/>
      <c r="K26" s="693"/>
      <c r="L26" s="693"/>
      <c r="M26" s="18"/>
      <c r="N26" s="18"/>
      <c r="O26" s="18"/>
      <c r="P26" s="693"/>
      <c r="Q26" s="693"/>
      <c r="R26" s="18"/>
      <c r="S26" s="18"/>
      <c r="T26" s="18"/>
      <c r="U26" s="693"/>
      <c r="V26" s="693"/>
      <c r="W26" s="2056"/>
      <c r="X26" s="2056"/>
      <c r="Y26" s="2056">
        <v>0</v>
      </c>
      <c r="Z26" s="693"/>
      <c r="AA26" s="694"/>
    </row>
    <row r="27" spans="1:36" ht="12" customHeight="1" thickTop="1" thickBot="1">
      <c r="Q27" s="1091"/>
      <c r="V27" s="1093"/>
      <c r="AA27" s="1093"/>
    </row>
    <row r="28" spans="1:36" s="1064" customFormat="1" ht="17.25" customHeight="1" thickTop="1">
      <c r="A28" s="2428" t="s">
        <v>98</v>
      </c>
      <c r="B28" s="2416" t="s">
        <v>26</v>
      </c>
      <c r="C28" s="2646" t="s">
        <v>320</v>
      </c>
      <c r="D28" s="2646"/>
      <c r="E28" s="2646"/>
      <c r="F28" s="2646"/>
      <c r="G28" s="2646"/>
      <c r="H28" s="2646" t="s">
        <v>275</v>
      </c>
      <c r="I28" s="2646"/>
      <c r="J28" s="2646"/>
      <c r="K28" s="2646"/>
      <c r="L28" s="2646"/>
      <c r="M28" s="2646" t="s">
        <v>280</v>
      </c>
      <c r="N28" s="2646"/>
      <c r="O28" s="2646"/>
      <c r="P28" s="2646"/>
      <c r="Q28" s="2646"/>
      <c r="R28" s="2646" t="s">
        <v>673</v>
      </c>
      <c r="S28" s="2646"/>
      <c r="T28" s="2646"/>
      <c r="U28" s="2646"/>
      <c r="V28" s="2646"/>
      <c r="W28" s="2646" t="s">
        <v>82</v>
      </c>
      <c r="X28" s="2646"/>
      <c r="Y28" s="2646"/>
      <c r="Z28" s="2646"/>
      <c r="AA28" s="2647"/>
    </row>
    <row r="29" spans="1:36" s="1064" customFormat="1" ht="17.25" customHeight="1">
      <c r="A29" s="2429"/>
      <c r="B29" s="2651"/>
      <c r="C29" s="1060" t="s">
        <v>87</v>
      </c>
      <c r="D29" s="1060" t="s">
        <v>90</v>
      </c>
      <c r="E29" s="1060" t="s">
        <v>91</v>
      </c>
      <c r="F29" s="2342" t="s">
        <v>88</v>
      </c>
      <c r="G29" s="2342" t="s">
        <v>89</v>
      </c>
      <c r="H29" s="1060" t="s">
        <v>87</v>
      </c>
      <c r="I29" s="1060" t="s">
        <v>90</v>
      </c>
      <c r="J29" s="1060" t="s">
        <v>91</v>
      </c>
      <c r="K29" s="2342" t="s">
        <v>88</v>
      </c>
      <c r="L29" s="2342" t="s">
        <v>89</v>
      </c>
      <c r="M29" s="1060" t="s">
        <v>87</v>
      </c>
      <c r="N29" s="1060" t="s">
        <v>90</v>
      </c>
      <c r="O29" s="1060" t="s">
        <v>91</v>
      </c>
      <c r="P29" s="2342" t="s">
        <v>88</v>
      </c>
      <c r="Q29" s="2342" t="s">
        <v>89</v>
      </c>
      <c r="R29" s="1060" t="s">
        <v>87</v>
      </c>
      <c r="S29" s="1060" t="s">
        <v>90</v>
      </c>
      <c r="T29" s="1060" t="s">
        <v>91</v>
      </c>
      <c r="U29" s="2342" t="s">
        <v>88</v>
      </c>
      <c r="V29" s="2342" t="s">
        <v>89</v>
      </c>
      <c r="W29" s="1060" t="s">
        <v>87</v>
      </c>
      <c r="X29" s="1060" t="s">
        <v>90</v>
      </c>
      <c r="Y29" s="1060" t="s">
        <v>91</v>
      </c>
      <c r="Z29" s="2342" t="s">
        <v>88</v>
      </c>
      <c r="AA29" s="2345" t="s">
        <v>89</v>
      </c>
      <c r="AB29" s="1067"/>
      <c r="AC29" s="1067"/>
      <c r="AD29" s="1067"/>
      <c r="AE29" s="1067"/>
      <c r="AF29" s="1067"/>
      <c r="AG29" s="1067"/>
      <c r="AH29" s="1067"/>
      <c r="AI29" s="1067"/>
      <c r="AJ29" s="1067"/>
    </row>
    <row r="30" spans="1:36" s="1064" customFormat="1" ht="31.5" customHeight="1">
      <c r="A30" s="2429"/>
      <c r="B30" s="2651"/>
      <c r="C30" s="1896" t="str">
        <f>C5</f>
        <v xml:space="preserve">cf=j= @)&amp;#÷&amp;$
-;fpg–c;f/_                </v>
      </c>
      <c r="D30" s="1896" t="str">
        <f t="shared" ref="D30:E30" si="4">D5</f>
        <v xml:space="preserve">cf=j= @)&amp;$÷&amp;%
-;fpg–c;f/_                </v>
      </c>
      <c r="E30" s="1896" t="str">
        <f t="shared" si="4"/>
        <v xml:space="preserve">cf=j= @)&amp;%÷&amp;^
-;fpg–c;f/_                </v>
      </c>
      <c r="F30" s="2342"/>
      <c r="G30" s="2342"/>
      <c r="H30" s="1896" t="str">
        <f>C5</f>
        <v xml:space="preserve">cf=j= @)&amp;#÷&amp;$
-;fpg–c;f/_                </v>
      </c>
      <c r="I30" s="1896" t="str">
        <f t="shared" ref="I30:J30" si="5">D5</f>
        <v xml:space="preserve">cf=j= @)&amp;$÷&amp;%
-;fpg–c;f/_                </v>
      </c>
      <c r="J30" s="1896" t="str">
        <f t="shared" si="5"/>
        <v xml:space="preserve">cf=j= @)&amp;%÷&amp;^
-;fpg–c;f/_                </v>
      </c>
      <c r="K30" s="2342"/>
      <c r="L30" s="2342"/>
      <c r="M30" s="1896" t="str">
        <f>C5</f>
        <v xml:space="preserve">cf=j= @)&amp;#÷&amp;$
-;fpg–c;f/_                </v>
      </c>
      <c r="N30" s="1896" t="str">
        <f t="shared" ref="N30:O30" si="6">D5</f>
        <v xml:space="preserve">cf=j= @)&amp;$÷&amp;%
-;fpg–c;f/_                </v>
      </c>
      <c r="O30" s="1896" t="str">
        <f t="shared" si="6"/>
        <v xml:space="preserve">cf=j= @)&amp;%÷&amp;^
-;fpg–c;f/_                </v>
      </c>
      <c r="P30" s="2342"/>
      <c r="Q30" s="2342"/>
      <c r="R30" s="1896" t="str">
        <f>C5</f>
        <v xml:space="preserve">cf=j= @)&amp;#÷&amp;$
-;fpg–c;f/_                </v>
      </c>
      <c r="S30" s="1896" t="str">
        <f t="shared" ref="S30:T30" si="7">D5</f>
        <v xml:space="preserve">cf=j= @)&amp;$÷&amp;%
-;fpg–c;f/_                </v>
      </c>
      <c r="T30" s="1896" t="str">
        <f t="shared" si="7"/>
        <v xml:space="preserve">cf=j= @)&amp;%÷&amp;^
-;fpg–c;f/_                </v>
      </c>
      <c r="U30" s="2342"/>
      <c r="V30" s="2342"/>
      <c r="W30" s="1896" t="str">
        <f>C5</f>
        <v xml:space="preserve">cf=j= @)&amp;#÷&amp;$
-;fpg–c;f/_                </v>
      </c>
      <c r="X30" s="1896" t="str">
        <f t="shared" ref="X30:Y30" si="8">D5</f>
        <v xml:space="preserve">cf=j= @)&amp;$÷&amp;%
-;fpg–c;f/_                </v>
      </c>
      <c r="Y30" s="1896" t="str">
        <f t="shared" si="8"/>
        <v xml:space="preserve">cf=j= @)&amp;%÷&amp;^
-;fpg–c;f/_                </v>
      </c>
      <c r="Z30" s="2342"/>
      <c r="AA30" s="2345"/>
      <c r="AB30" s="1067"/>
      <c r="AC30" s="1067"/>
      <c r="AD30" s="1067"/>
      <c r="AE30" s="1067"/>
      <c r="AF30" s="1067"/>
      <c r="AG30" s="1067"/>
      <c r="AH30" s="1067"/>
      <c r="AI30" s="1067"/>
      <c r="AJ30" s="1067"/>
    </row>
    <row r="31" spans="1:36" ht="15.75" customHeight="1">
      <c r="A31" s="233" t="s">
        <v>236</v>
      </c>
      <c r="B31" s="618"/>
      <c r="C31" s="1406"/>
      <c r="D31" s="1406"/>
      <c r="E31" s="1406"/>
      <c r="F31" s="1406"/>
      <c r="G31" s="1406"/>
      <c r="H31" s="1406"/>
      <c r="I31" s="1406"/>
      <c r="J31" s="1406"/>
      <c r="K31" s="1406"/>
      <c r="L31" s="1406"/>
      <c r="M31" s="1406"/>
      <c r="N31" s="1406"/>
      <c r="O31" s="1406"/>
      <c r="P31" s="864"/>
      <c r="Q31" s="864"/>
      <c r="R31" s="1280"/>
      <c r="S31" s="1280"/>
      <c r="T31" s="1280"/>
      <c r="U31" s="864"/>
      <c r="V31" s="864"/>
      <c r="W31" s="1280"/>
      <c r="X31" s="1280"/>
      <c r="Y31" s="1280"/>
      <c r="Z31" s="864"/>
      <c r="AA31" s="871"/>
    </row>
    <row r="32" spans="1:36" s="113" customFormat="1" ht="15.75" customHeight="1">
      <c r="A32" s="233" t="s">
        <v>27</v>
      </c>
      <c r="B32" s="619" t="s">
        <v>99</v>
      </c>
      <c r="C32" s="1405">
        <v>26300</v>
      </c>
      <c r="D32" s="1405">
        <v>24509</v>
      </c>
      <c r="E32" s="1405">
        <v>24951</v>
      </c>
      <c r="F32" s="1405">
        <v>-6.809885931558938</v>
      </c>
      <c r="G32" s="1405">
        <v>1.8034191521481944</v>
      </c>
      <c r="H32" s="1407">
        <v>12290.5</v>
      </c>
      <c r="I32" s="1405">
        <v>13150.84</v>
      </c>
      <c r="J32" s="1407">
        <v>12204</v>
      </c>
      <c r="K32" s="1405">
        <v>7.0000406818274286</v>
      </c>
      <c r="L32" s="1405">
        <v>-7.199844268503</v>
      </c>
      <c r="M32" s="1405">
        <v>5592</v>
      </c>
      <c r="N32" s="1405">
        <v>5602</v>
      </c>
      <c r="O32" s="1405">
        <v>5660</v>
      </c>
      <c r="P32" s="865">
        <v>0.1788268955650949</v>
      </c>
      <c r="Q32" s="865">
        <v>1.0353445198143447</v>
      </c>
      <c r="R32" s="1405">
        <v>483.57</v>
      </c>
      <c r="S32" s="1405">
        <v>483.21</v>
      </c>
      <c r="T32" s="1405">
        <v>486.41</v>
      </c>
      <c r="U32" s="865">
        <v>-7.4446305602080542E-2</v>
      </c>
      <c r="V32" s="865">
        <v>0.6622379503735516</v>
      </c>
      <c r="W32" s="1281">
        <v>253063.35</v>
      </c>
      <c r="X32" s="1281">
        <v>256885.70999999996</v>
      </c>
      <c r="Y32" s="1281">
        <v>269176.42</v>
      </c>
      <c r="Z32" s="1742">
        <v>1.5104360232329128</v>
      </c>
      <c r="AA32" s="1743">
        <v>4.7845051404377585</v>
      </c>
    </row>
    <row r="33" spans="1:27" s="113" customFormat="1" ht="15.75" customHeight="1">
      <c r="A33" s="234" t="s">
        <v>28</v>
      </c>
      <c r="B33" s="620" t="s">
        <v>40</v>
      </c>
      <c r="C33" s="1405">
        <v>2940.7599999999998</v>
      </c>
      <c r="D33" s="1405">
        <v>2904</v>
      </c>
      <c r="E33" s="1405">
        <v>3355</v>
      </c>
      <c r="F33" s="1405">
        <v>-1.2500170024075317</v>
      </c>
      <c r="G33" s="1405">
        <v>15.530303030303031</v>
      </c>
      <c r="H33" s="1407">
        <v>2310.73</v>
      </c>
      <c r="I33" s="1407">
        <v>2469.0299999999997</v>
      </c>
      <c r="J33" s="1407">
        <v>2126</v>
      </c>
      <c r="K33" s="1405">
        <v>6.8506489291262795</v>
      </c>
      <c r="L33" s="1405">
        <v>-13.893310328347567</v>
      </c>
      <c r="M33" s="1405">
        <v>2003.62</v>
      </c>
      <c r="N33" s="1405">
        <v>2068</v>
      </c>
      <c r="O33" s="1405">
        <v>2078</v>
      </c>
      <c r="P33" s="865">
        <v>3.2131841367125702</v>
      </c>
      <c r="Q33" s="865">
        <v>0.48355899419729553</v>
      </c>
      <c r="R33" s="1405">
        <v>254.05</v>
      </c>
      <c r="S33" s="1405">
        <v>255.12</v>
      </c>
      <c r="T33" s="1405">
        <v>258.12</v>
      </c>
      <c r="U33" s="695">
        <v>0.42117693367447373</v>
      </c>
      <c r="V33" s="695">
        <v>1.1759172154280293</v>
      </c>
      <c r="W33" s="1281">
        <v>40223.390000000007</v>
      </c>
      <c r="X33" s="1281">
        <v>41066.04</v>
      </c>
      <c r="Y33" s="1281">
        <v>41697.550000000003</v>
      </c>
      <c r="Z33" s="1542">
        <v>2.0949253655646345</v>
      </c>
      <c r="AA33" s="1744">
        <v>1.5377913234390235</v>
      </c>
    </row>
    <row r="34" spans="1:27" ht="15.75" customHeight="1">
      <c r="A34" s="242" t="s">
        <v>339</v>
      </c>
      <c r="B34" s="667" t="s">
        <v>40</v>
      </c>
      <c r="C34" s="1404">
        <v>1743.82</v>
      </c>
      <c r="D34" s="1404">
        <v>1729</v>
      </c>
      <c r="E34" s="1404">
        <v>2015</v>
      </c>
      <c r="F34" s="1404">
        <v>-0.84985835694050138</v>
      </c>
      <c r="G34" s="1404">
        <v>16.541353383458656</v>
      </c>
      <c r="H34" s="1408">
        <v>1401.1</v>
      </c>
      <c r="I34" s="1408">
        <v>1513.19</v>
      </c>
      <c r="J34" s="1408">
        <v>1304</v>
      </c>
      <c r="K34" s="1404">
        <v>8.0001427449860785</v>
      </c>
      <c r="L34" s="1404">
        <v>-13.824437116290753</v>
      </c>
      <c r="M34" s="1404">
        <v>1055</v>
      </c>
      <c r="N34" s="1404">
        <v>1067</v>
      </c>
      <c r="O34" s="1404">
        <v>1067</v>
      </c>
      <c r="P34" s="864">
        <v>1.1374407582938346</v>
      </c>
      <c r="Q34" s="864">
        <v>0</v>
      </c>
      <c r="R34" s="1404">
        <v>57.22</v>
      </c>
      <c r="S34" s="1404">
        <v>66.69</v>
      </c>
      <c r="T34" s="1404">
        <v>66.69</v>
      </c>
      <c r="U34" s="697">
        <v>16.550157287661648</v>
      </c>
      <c r="V34" s="697">
        <v>0</v>
      </c>
      <c r="W34" s="621">
        <v>20176.29</v>
      </c>
      <c r="X34" s="621">
        <v>18827.64</v>
      </c>
      <c r="Y34" s="621">
        <v>19147.489999999998</v>
      </c>
      <c r="Z34" s="554">
        <v>-6.6843309647115632</v>
      </c>
      <c r="AA34" s="120">
        <v>1.6988321425308612</v>
      </c>
    </row>
    <row r="35" spans="1:27" ht="15.75" customHeight="1">
      <c r="A35" s="242" t="s">
        <v>134</v>
      </c>
      <c r="B35" s="618" t="s">
        <v>40</v>
      </c>
      <c r="C35" s="1404">
        <v>753.68</v>
      </c>
      <c r="D35" s="1404">
        <v>749</v>
      </c>
      <c r="E35" s="1404">
        <v>808</v>
      </c>
      <c r="F35" s="1404">
        <v>-0.62095318968260926</v>
      </c>
      <c r="G35" s="1404">
        <v>7.8771695594125504</v>
      </c>
      <c r="H35" s="1408">
        <v>323.73</v>
      </c>
      <c r="I35" s="1408">
        <v>334.32</v>
      </c>
      <c r="J35" s="1408">
        <v>313</v>
      </c>
      <c r="K35" s="1404">
        <v>3.2712445556482237</v>
      </c>
      <c r="L35" s="1404">
        <v>-6.3771237138071371</v>
      </c>
      <c r="M35" s="1404">
        <v>510</v>
      </c>
      <c r="N35" s="1404">
        <v>549</v>
      </c>
      <c r="O35" s="1404">
        <v>549</v>
      </c>
      <c r="P35" s="864">
        <v>7.6470588235294059</v>
      </c>
      <c r="Q35" s="864">
        <v>0</v>
      </c>
      <c r="R35" s="1404">
        <v>176.32</v>
      </c>
      <c r="S35" s="1404">
        <v>176.39</v>
      </c>
      <c r="T35" s="1404">
        <v>176.39</v>
      </c>
      <c r="U35" s="697">
        <v>3.9700544464608356E-2</v>
      </c>
      <c r="V35" s="697">
        <v>0</v>
      </c>
      <c r="W35" s="621">
        <v>9917.32</v>
      </c>
      <c r="X35" s="621">
        <v>11324.91</v>
      </c>
      <c r="Y35" s="621">
        <v>11563.199999999999</v>
      </c>
      <c r="Z35" s="554">
        <v>14.193249789257578</v>
      </c>
      <c r="AA35" s="120">
        <v>2.1041226817696526</v>
      </c>
    </row>
    <row r="36" spans="1:27" ht="15.75" customHeight="1">
      <c r="A36" s="236" t="s">
        <v>230</v>
      </c>
      <c r="B36" s="618" t="s">
        <v>40</v>
      </c>
      <c r="C36" s="1404">
        <v>225.24</v>
      </c>
      <c r="D36" s="1404">
        <v>230</v>
      </c>
      <c r="E36" s="1404">
        <v>240</v>
      </c>
      <c r="F36" s="1404">
        <v>2.1133013674302816</v>
      </c>
      <c r="G36" s="1404">
        <v>4.3478260869565162</v>
      </c>
      <c r="H36" s="1404">
        <v>290.39999999999998</v>
      </c>
      <c r="I36" s="1404">
        <v>307.82</v>
      </c>
      <c r="J36" s="1404">
        <v>210</v>
      </c>
      <c r="K36" s="1404">
        <v>5.9986225895316778</v>
      </c>
      <c r="L36" s="1404">
        <v>-31.778312000519776</v>
      </c>
      <c r="M36" s="1404">
        <v>29.5</v>
      </c>
      <c r="N36" s="1404">
        <v>31</v>
      </c>
      <c r="O36" s="1404">
        <v>34</v>
      </c>
      <c r="P36" s="864">
        <v>5.0847457627118757</v>
      </c>
      <c r="Q36" s="864">
        <v>9.6774193548387046</v>
      </c>
      <c r="R36" s="1404">
        <v>0.9</v>
      </c>
      <c r="S36" s="1404">
        <v>0.8</v>
      </c>
      <c r="T36" s="1404">
        <v>0.8</v>
      </c>
      <c r="U36" s="697">
        <v>-11.1111111111111</v>
      </c>
      <c r="V36" s="697">
        <v>0</v>
      </c>
      <c r="W36" s="621">
        <v>2917.74</v>
      </c>
      <c r="X36" s="621">
        <v>2948.6400000000003</v>
      </c>
      <c r="Y36" s="621">
        <v>3043.16</v>
      </c>
      <c r="Z36" s="554">
        <v>1.0590388451335855</v>
      </c>
      <c r="AA36" s="120">
        <v>3.2055456074664903</v>
      </c>
    </row>
    <row r="37" spans="1:27" ht="15.75" customHeight="1">
      <c r="A37" s="236" t="s">
        <v>231</v>
      </c>
      <c r="B37" s="618" t="s">
        <v>40</v>
      </c>
      <c r="C37" s="1404">
        <v>218.02</v>
      </c>
      <c r="D37" s="1404">
        <v>196</v>
      </c>
      <c r="E37" s="1404">
        <v>292</v>
      </c>
      <c r="F37" s="1404">
        <v>-10.099990826529677</v>
      </c>
      <c r="G37" s="1404">
        <v>48.979591836734699</v>
      </c>
      <c r="H37" s="1404">
        <v>295.5</v>
      </c>
      <c r="I37" s="1404">
        <v>313.7</v>
      </c>
      <c r="J37" s="1404">
        <v>299</v>
      </c>
      <c r="K37" s="1404">
        <v>6.1590524534686892</v>
      </c>
      <c r="L37" s="1404">
        <v>-4.6860057379661981</v>
      </c>
      <c r="M37" s="1404">
        <v>409.12</v>
      </c>
      <c r="N37" s="1404">
        <v>421</v>
      </c>
      <c r="O37" s="1404">
        <v>428</v>
      </c>
      <c r="P37" s="864">
        <v>2.9037935080172161</v>
      </c>
      <c r="Q37" s="864">
        <v>1.6627078384798182</v>
      </c>
      <c r="R37" s="1404">
        <v>19.61</v>
      </c>
      <c r="S37" s="1404">
        <v>11.24</v>
      </c>
      <c r="T37" s="1404">
        <v>14.24</v>
      </c>
      <c r="U37" s="697">
        <v>-42.682304946455886</v>
      </c>
      <c r="V37" s="697">
        <v>26.690391459074732</v>
      </c>
      <c r="W37" s="621">
        <v>7212.04</v>
      </c>
      <c r="X37" s="621">
        <v>7964.8499999999995</v>
      </c>
      <c r="Y37" s="621">
        <v>7943.7</v>
      </c>
      <c r="Z37" s="554">
        <v>10.438239388577969</v>
      </c>
      <c r="AA37" s="120">
        <v>-0.26554172394959608</v>
      </c>
    </row>
    <row r="38" spans="1:27" s="113" customFormat="1" ht="15.75" customHeight="1">
      <c r="A38" s="237" t="s">
        <v>135</v>
      </c>
      <c r="B38" s="619" t="s">
        <v>41</v>
      </c>
      <c r="C38" s="1405">
        <v>2674.8</v>
      </c>
      <c r="D38" s="1405">
        <v>2829</v>
      </c>
      <c r="E38" s="1405">
        <v>3110</v>
      </c>
      <c r="F38" s="1405">
        <v>5.7649170031404111</v>
      </c>
      <c r="G38" s="1405">
        <v>9.9328384588193757</v>
      </c>
      <c r="H38" s="1405">
        <v>8362.24</v>
      </c>
      <c r="I38" s="1405">
        <v>8947.34</v>
      </c>
      <c r="J38" s="1405">
        <v>6890</v>
      </c>
      <c r="K38" s="1405">
        <v>6.9969290525026935</v>
      </c>
      <c r="L38" s="1405">
        <v>-22.993873039361418</v>
      </c>
      <c r="M38" s="1405">
        <v>3117.7000000000003</v>
      </c>
      <c r="N38" s="1405">
        <v>3122.23</v>
      </c>
      <c r="O38" s="1405">
        <v>3132.19</v>
      </c>
      <c r="P38" s="865">
        <v>0.14529941944381619</v>
      </c>
      <c r="Q38" s="865">
        <v>0.31900276405005457</v>
      </c>
      <c r="R38" s="1405">
        <v>417.97</v>
      </c>
      <c r="S38" s="1405">
        <v>417</v>
      </c>
      <c r="T38" s="1405">
        <v>420</v>
      </c>
      <c r="U38" s="865">
        <v>-0.23207407230184174</v>
      </c>
      <c r="V38" s="865">
        <v>0.71942446043165376</v>
      </c>
      <c r="W38" s="1281">
        <v>105034.95</v>
      </c>
      <c r="X38" s="1281">
        <v>122840.36500000001</v>
      </c>
      <c r="Y38" s="1281">
        <v>128139.85</v>
      </c>
      <c r="Z38" s="1742">
        <v>16.951895535724077</v>
      </c>
      <c r="AA38" s="1743">
        <v>4.3141234560805799</v>
      </c>
    </row>
    <row r="39" spans="1:27" ht="15.75" customHeight="1">
      <c r="A39" s="63" t="s">
        <v>136</v>
      </c>
      <c r="B39" s="618" t="s">
        <v>41</v>
      </c>
      <c r="C39" s="1404">
        <v>2319.44</v>
      </c>
      <c r="D39" s="1404">
        <v>2469</v>
      </c>
      <c r="E39" s="1404">
        <v>2745</v>
      </c>
      <c r="F39" s="1404">
        <v>6.4481081640395956</v>
      </c>
      <c r="G39" s="1404">
        <v>11.178614823815309</v>
      </c>
      <c r="H39" s="1404">
        <v>8362.24</v>
      </c>
      <c r="I39" s="1404">
        <v>8947.34</v>
      </c>
      <c r="J39" s="1404">
        <v>6752</v>
      </c>
      <c r="K39" s="1404">
        <v>6.9969290525026935</v>
      </c>
      <c r="L39" s="1404">
        <v>-24.536230879792214</v>
      </c>
      <c r="M39" s="1404">
        <v>3089.69</v>
      </c>
      <c r="N39" s="1404">
        <v>3094.68</v>
      </c>
      <c r="O39" s="1404">
        <v>3104.64</v>
      </c>
      <c r="P39" s="864">
        <v>0.16150487589368367</v>
      </c>
      <c r="Q39" s="864">
        <v>0.32184264608940794</v>
      </c>
      <c r="R39" s="1404">
        <v>417.97</v>
      </c>
      <c r="S39" s="1404">
        <v>417</v>
      </c>
      <c r="T39" s="1404">
        <v>420</v>
      </c>
      <c r="U39" s="864">
        <v>-0.23207407230184174</v>
      </c>
      <c r="V39" s="864">
        <v>0.71942446043165376</v>
      </c>
      <c r="W39" s="621">
        <v>104475.22000000002</v>
      </c>
      <c r="X39" s="621">
        <v>122270.31</v>
      </c>
      <c r="Y39" s="621">
        <v>127425.25</v>
      </c>
      <c r="Z39" s="1745">
        <v>17.032833240264992</v>
      </c>
      <c r="AA39" s="1509">
        <v>4.2160194081457831</v>
      </c>
    </row>
    <row r="40" spans="1:27" ht="15.75" customHeight="1">
      <c r="A40" s="238" t="s">
        <v>29</v>
      </c>
      <c r="B40" s="618" t="s">
        <v>41</v>
      </c>
      <c r="C40" s="1404">
        <v>355.36</v>
      </c>
      <c r="D40" s="1404">
        <v>360</v>
      </c>
      <c r="E40" s="1404">
        <v>365</v>
      </c>
      <c r="F40" s="1404">
        <v>1.3057181449797213</v>
      </c>
      <c r="G40" s="1404">
        <v>1.3888888888888857</v>
      </c>
      <c r="H40" s="1404">
        <v>0</v>
      </c>
      <c r="I40" s="1404"/>
      <c r="J40" s="1404">
        <v>138</v>
      </c>
      <c r="K40" s="1404"/>
      <c r="L40" s="1404"/>
      <c r="M40" s="1404">
        <v>28.01</v>
      </c>
      <c r="N40" s="1404">
        <v>27.55</v>
      </c>
      <c r="O40" s="1404">
        <v>27.55</v>
      </c>
      <c r="P40" s="864">
        <v>-1.6422706176365693</v>
      </c>
      <c r="Q40" s="864">
        <v>0</v>
      </c>
      <c r="R40" s="1404"/>
      <c r="S40" s="1404"/>
      <c r="T40" s="1404"/>
      <c r="U40" s="864"/>
      <c r="V40" s="864"/>
      <c r="W40" s="621">
        <v>559.73</v>
      </c>
      <c r="X40" s="621">
        <v>570.05499999999995</v>
      </c>
      <c r="Y40" s="621">
        <v>714.59999999999991</v>
      </c>
      <c r="Z40" s="1745">
        <v>1.8446393797009222</v>
      </c>
      <c r="AA40" s="1509">
        <v>25.356325266860196</v>
      </c>
    </row>
    <row r="41" spans="1:27" ht="15.75" customHeight="1">
      <c r="A41" s="63" t="s">
        <v>30</v>
      </c>
      <c r="B41" s="618" t="s">
        <v>337</v>
      </c>
      <c r="C41" s="1404">
        <v>10184.51</v>
      </c>
      <c r="D41" s="1404">
        <v>10240</v>
      </c>
      <c r="E41" s="1404">
        <v>11340</v>
      </c>
      <c r="F41" s="1404">
        <v>0.54484702749566338</v>
      </c>
      <c r="G41" s="1404">
        <v>10.7421875</v>
      </c>
      <c r="H41" s="1404">
        <v>255</v>
      </c>
      <c r="I41" s="1404">
        <v>255</v>
      </c>
      <c r="J41" s="1404">
        <v>245</v>
      </c>
      <c r="K41" s="1404">
        <v>0</v>
      </c>
      <c r="L41" s="1404">
        <v>-3.9215686274509807</v>
      </c>
      <c r="M41" s="1404">
        <v>6450</v>
      </c>
      <c r="N41" s="1404">
        <v>9540</v>
      </c>
      <c r="O41" s="1404">
        <v>9540</v>
      </c>
      <c r="P41" s="864">
        <v>47.906976744186039</v>
      </c>
      <c r="Q41" s="864">
        <v>0</v>
      </c>
      <c r="R41" s="1404">
        <v>3837</v>
      </c>
      <c r="S41" s="1404">
        <v>4566</v>
      </c>
      <c r="T41" s="1404">
        <v>4566</v>
      </c>
      <c r="U41" s="864">
        <v>18.999218139171219</v>
      </c>
      <c r="V41" s="864">
        <v>0</v>
      </c>
      <c r="W41" s="621">
        <v>46972.06</v>
      </c>
      <c r="X41" s="621">
        <v>51116.97</v>
      </c>
      <c r="Y41" s="621">
        <v>47045.869999999995</v>
      </c>
      <c r="Z41" s="1745">
        <v>8.8242031539600418</v>
      </c>
      <c r="AA41" s="1509">
        <v>-7.9642827029849457</v>
      </c>
    </row>
    <row r="42" spans="1:27" ht="15.75" customHeight="1">
      <c r="A42" s="63" t="s">
        <v>31</v>
      </c>
      <c r="B42" s="618" t="s">
        <v>337</v>
      </c>
      <c r="C42" s="1404">
        <v>28500</v>
      </c>
      <c r="D42" s="1404">
        <v>29000</v>
      </c>
      <c r="E42" s="1404">
        <v>30000</v>
      </c>
      <c r="F42" s="1404">
        <v>1.7543859649122879</v>
      </c>
      <c r="G42" s="1404">
        <v>3.448275862068968</v>
      </c>
      <c r="H42" s="1404">
        <v>33000</v>
      </c>
      <c r="I42" s="1404">
        <v>35000</v>
      </c>
      <c r="J42" s="1404">
        <v>35000</v>
      </c>
      <c r="K42" s="1404">
        <v>6.0606060606060623</v>
      </c>
      <c r="L42" s="1404">
        <v>0</v>
      </c>
      <c r="M42" s="1404">
        <v>23110</v>
      </c>
      <c r="N42" s="1404">
        <v>23500</v>
      </c>
      <c r="O42" s="1404">
        <v>24510</v>
      </c>
      <c r="P42" s="864">
        <v>1.6875811337083491</v>
      </c>
      <c r="Q42" s="864">
        <v>4.2978723404255277</v>
      </c>
      <c r="R42" s="1404"/>
      <c r="S42" s="1404"/>
      <c r="T42" s="1404"/>
      <c r="U42" s="864"/>
      <c r="V42" s="864"/>
      <c r="W42" s="621">
        <v>208610</v>
      </c>
      <c r="X42" s="621">
        <v>217000</v>
      </c>
      <c r="Y42" s="621">
        <v>225560</v>
      </c>
      <c r="Z42" s="1745">
        <v>4.0218589712861359</v>
      </c>
      <c r="AA42" s="1509">
        <v>3.9447004608294804</v>
      </c>
    </row>
    <row r="43" spans="1:27" ht="15.75" customHeight="1">
      <c r="A43" s="63" t="s">
        <v>32</v>
      </c>
      <c r="B43" s="618" t="s">
        <v>40</v>
      </c>
      <c r="C43" s="1404"/>
      <c r="D43" s="1404"/>
      <c r="E43" s="1404"/>
      <c r="F43" s="1404"/>
      <c r="G43" s="1404"/>
      <c r="H43" s="1404"/>
      <c r="I43" s="1404"/>
      <c r="J43" s="1404">
        <v>0</v>
      </c>
      <c r="K43" s="1404"/>
      <c r="L43" s="1404"/>
      <c r="M43" s="1404"/>
      <c r="N43" s="1404"/>
      <c r="O43" s="1404"/>
      <c r="P43" s="864"/>
      <c r="Q43" s="864"/>
      <c r="R43" s="1404"/>
      <c r="S43" s="1404"/>
      <c r="T43" s="1404"/>
      <c r="U43" s="864"/>
      <c r="V43" s="864"/>
      <c r="W43" s="621"/>
      <c r="X43" s="621"/>
      <c r="Y43" s="621"/>
      <c r="Z43" s="1745"/>
      <c r="AA43" s="1509"/>
    </row>
    <row r="44" spans="1:27" s="239" customFormat="1" ht="15.75" customHeight="1">
      <c r="A44" s="63" t="s">
        <v>33</v>
      </c>
      <c r="B44" s="618" t="s">
        <v>42</v>
      </c>
      <c r="C44" s="1404">
        <v>20.21</v>
      </c>
      <c r="D44" s="1404">
        <v>25.04</v>
      </c>
      <c r="E44" s="1404">
        <v>26.5</v>
      </c>
      <c r="F44" s="1404">
        <v>23.899059871350815</v>
      </c>
      <c r="G44" s="1404">
        <v>5.8306709265175698</v>
      </c>
      <c r="H44" s="1404">
        <v>32.04</v>
      </c>
      <c r="I44" s="1404">
        <v>33</v>
      </c>
      <c r="J44" s="1404">
        <v>32</v>
      </c>
      <c r="K44" s="1404">
        <v>2.9962546816479403</v>
      </c>
      <c r="L44" s="1404">
        <v>-3.0303030303030312</v>
      </c>
      <c r="M44" s="1404">
        <v>4.97</v>
      </c>
      <c r="N44" s="1404">
        <v>5.86</v>
      </c>
      <c r="O44" s="1404">
        <v>5.86</v>
      </c>
      <c r="P44" s="864">
        <v>17.907444668008068</v>
      </c>
      <c r="Q44" s="864">
        <v>0</v>
      </c>
      <c r="R44" s="1404">
        <v>1736</v>
      </c>
      <c r="S44" s="1404">
        <v>1741</v>
      </c>
      <c r="T44" s="1404">
        <v>1741</v>
      </c>
      <c r="U44" s="864">
        <v>0.28801843317971532</v>
      </c>
      <c r="V44" s="864">
        <v>0</v>
      </c>
      <c r="W44" s="621">
        <v>1853.5250000000001</v>
      </c>
      <c r="X44" s="621">
        <v>1868.28</v>
      </c>
      <c r="Y44" s="621">
        <v>1864.94</v>
      </c>
      <c r="Z44" s="1745">
        <v>0.79605076813098208</v>
      </c>
      <c r="AA44" s="1509">
        <v>-0.17877405956279802</v>
      </c>
    </row>
    <row r="45" spans="1:27" s="113" customFormat="1" ht="15.75" customHeight="1">
      <c r="A45" s="233" t="s">
        <v>34</v>
      </c>
      <c r="B45" s="619" t="s">
        <v>40</v>
      </c>
      <c r="C45" s="1404"/>
      <c r="D45" s="1404"/>
      <c r="E45" s="1404"/>
      <c r="F45" s="1404"/>
      <c r="G45" s="1404"/>
      <c r="H45" s="1404"/>
      <c r="I45" s="1404"/>
      <c r="J45" s="1404"/>
      <c r="K45" s="1404"/>
      <c r="L45" s="1404"/>
      <c r="M45" s="1404"/>
      <c r="N45" s="1404"/>
      <c r="O45" s="1404"/>
      <c r="P45" s="864"/>
      <c r="Q45" s="864"/>
      <c r="R45" s="1404"/>
      <c r="S45" s="1404"/>
      <c r="T45" s="1404"/>
      <c r="U45" s="864"/>
      <c r="V45" s="864"/>
      <c r="W45" s="621"/>
      <c r="X45" s="621"/>
      <c r="Y45" s="621"/>
      <c r="Z45" s="1745"/>
      <c r="AA45" s="1509"/>
    </row>
    <row r="46" spans="1:27" s="239" customFormat="1" ht="15.75" customHeight="1">
      <c r="A46" s="63" t="s">
        <v>249</v>
      </c>
      <c r="B46" s="618" t="s">
        <v>40</v>
      </c>
      <c r="C46" s="1404">
        <v>22</v>
      </c>
      <c r="D46" s="1404">
        <v>21</v>
      </c>
      <c r="E46" s="1404">
        <v>29</v>
      </c>
      <c r="F46" s="1404">
        <v>-4.5454545454545467</v>
      </c>
      <c r="G46" s="1404">
        <v>38.095238095238102</v>
      </c>
      <c r="H46" s="1404">
        <v>4</v>
      </c>
      <c r="I46" s="1404">
        <v>7</v>
      </c>
      <c r="J46" s="1404">
        <v>15</v>
      </c>
      <c r="K46" s="1404">
        <v>75</v>
      </c>
      <c r="L46" s="1404">
        <v>114.28571428571428</v>
      </c>
      <c r="M46" s="1404">
        <v>6</v>
      </c>
      <c r="N46" s="1404">
        <v>6.2</v>
      </c>
      <c r="O46" s="1404">
        <v>6.2</v>
      </c>
      <c r="P46" s="864">
        <v>3.3333333333333428</v>
      </c>
      <c r="Q46" s="864">
        <v>0</v>
      </c>
      <c r="R46" s="1404"/>
      <c r="S46" s="1404"/>
      <c r="T46" s="1404"/>
      <c r="U46" s="864"/>
      <c r="V46" s="864"/>
      <c r="W46" s="621">
        <v>705.8</v>
      </c>
      <c r="X46" s="621">
        <v>684.5</v>
      </c>
      <c r="Y46" s="621">
        <v>697.7</v>
      </c>
      <c r="Z46" s="1745">
        <v>-3.0178520827429764</v>
      </c>
      <c r="AA46" s="1509">
        <v>1.9284149013878817</v>
      </c>
    </row>
    <row r="47" spans="1:27" ht="15.75" customHeight="1">
      <c r="A47" s="233" t="s">
        <v>35</v>
      </c>
      <c r="B47" s="618"/>
      <c r="C47" s="1404"/>
      <c r="D47" s="1404"/>
      <c r="E47" s="1404"/>
      <c r="F47" s="1404"/>
      <c r="G47" s="1404"/>
      <c r="H47" s="1404"/>
      <c r="I47" s="1404"/>
      <c r="J47" s="1404"/>
      <c r="K47" s="1404"/>
      <c r="L47" s="1404"/>
      <c r="M47" s="1404"/>
      <c r="N47" s="1404"/>
      <c r="O47" s="1404"/>
      <c r="P47" s="864"/>
      <c r="Q47" s="864"/>
      <c r="R47" s="1404"/>
      <c r="S47" s="1404"/>
      <c r="T47" s="1404"/>
      <c r="U47" s="864"/>
      <c r="V47" s="864"/>
      <c r="W47" s="621"/>
      <c r="X47" s="621"/>
      <c r="Y47" s="621"/>
      <c r="Z47" s="1745"/>
      <c r="AA47" s="1509"/>
    </row>
    <row r="48" spans="1:27" s="239" customFormat="1" ht="15.75" customHeight="1">
      <c r="A48" s="235" t="s">
        <v>36</v>
      </c>
      <c r="B48" s="618" t="s">
        <v>43</v>
      </c>
      <c r="C48" s="1404">
        <v>42649.99</v>
      </c>
      <c r="D48" s="1404">
        <v>69790.12</v>
      </c>
      <c r="E48" s="1404">
        <v>73472.63</v>
      </c>
      <c r="F48" s="1404">
        <v>63.634551848663989</v>
      </c>
      <c r="G48" s="1404">
        <v>5.2765491734360239</v>
      </c>
      <c r="H48" s="1404">
        <v>75754.100000000006</v>
      </c>
      <c r="I48" s="1404">
        <v>68486.41</v>
      </c>
      <c r="J48" s="1404">
        <v>114921.24</v>
      </c>
      <c r="K48" s="1404">
        <v>-9.5937909631293934</v>
      </c>
      <c r="L48" s="1404">
        <v>67.801524419224194</v>
      </c>
      <c r="M48" s="1404">
        <v>6906</v>
      </c>
      <c r="N48" s="1404">
        <v>17296.599999999999</v>
      </c>
      <c r="O48" s="1404">
        <v>6981.63</v>
      </c>
      <c r="P48" s="864">
        <v>150.45757312481896</v>
      </c>
      <c r="Q48" s="864">
        <v>-59.635824381670382</v>
      </c>
      <c r="R48" s="1404">
        <v>15705.23</v>
      </c>
      <c r="S48" s="1404">
        <v>31614.36</v>
      </c>
      <c r="T48" s="1404">
        <v>19130.55</v>
      </c>
      <c r="U48" s="864">
        <v>101.29829362575401</v>
      </c>
      <c r="V48" s="864">
        <v>-39.487783399695587</v>
      </c>
      <c r="W48" s="621">
        <v>555838.53999999992</v>
      </c>
      <c r="X48" s="621">
        <v>679349.69000000006</v>
      </c>
      <c r="Y48" s="621">
        <v>742080.76</v>
      </c>
      <c r="Z48" s="1745">
        <v>22.220688403506557</v>
      </c>
      <c r="AA48" s="1509">
        <v>9.2339881688913437</v>
      </c>
    </row>
    <row r="49" spans="1:27" s="239" customFormat="1" ht="15.75" customHeight="1">
      <c r="A49" s="235" t="s">
        <v>37</v>
      </c>
      <c r="B49" s="618" t="s">
        <v>338</v>
      </c>
      <c r="C49" s="1404">
        <v>38.44</v>
      </c>
      <c r="D49" s="1404">
        <v>28.6</v>
      </c>
      <c r="E49" s="1404">
        <v>37.29</v>
      </c>
      <c r="F49" s="1404">
        <v>-25.598335067637862</v>
      </c>
      <c r="G49" s="1404">
        <v>30.384615384615358</v>
      </c>
      <c r="H49" s="1404">
        <v>2686.3</v>
      </c>
      <c r="I49" s="1404">
        <v>598.26</v>
      </c>
      <c r="J49" s="1404">
        <v>14.5</v>
      </c>
      <c r="K49" s="1404">
        <v>-77.729218627852447</v>
      </c>
      <c r="L49" s="1404">
        <v>-97.576304616721828</v>
      </c>
      <c r="M49" s="1404">
        <v>1.75</v>
      </c>
      <c r="N49" s="1404">
        <v>14</v>
      </c>
      <c r="O49" s="1404">
        <v>14</v>
      </c>
      <c r="P49" s="864">
        <v>700</v>
      </c>
      <c r="Q49" s="864">
        <v>0</v>
      </c>
      <c r="R49" s="1404">
        <v>4521.0600000000004</v>
      </c>
      <c r="S49" s="1404">
        <v>5173</v>
      </c>
      <c r="T49" s="1404">
        <v>5025</v>
      </c>
      <c r="U49" s="864">
        <v>14.420069629688598</v>
      </c>
      <c r="V49" s="864">
        <v>-2.861009085636951</v>
      </c>
      <c r="W49" s="621">
        <v>8980.6</v>
      </c>
      <c r="X49" s="621">
        <v>7747.0499999999993</v>
      </c>
      <c r="Y49" s="621">
        <v>6825.5569999999998</v>
      </c>
      <c r="Z49" s="1745">
        <v>-13.735719216978836</v>
      </c>
      <c r="AA49" s="1509">
        <v>-11.894759940880718</v>
      </c>
    </row>
    <row r="50" spans="1:27" s="239" customFormat="1" ht="15.75" customHeight="1">
      <c r="A50" s="235" t="s">
        <v>38</v>
      </c>
      <c r="B50" s="618" t="s">
        <v>40</v>
      </c>
      <c r="C50" s="1404"/>
      <c r="D50" s="1404"/>
      <c r="E50" s="1404">
        <v>16.34</v>
      </c>
      <c r="F50" s="1404"/>
      <c r="G50" s="1404"/>
      <c r="H50" s="1404"/>
      <c r="I50" s="1404"/>
      <c r="J50" s="1404">
        <v>0</v>
      </c>
      <c r="K50" s="1404"/>
      <c r="L50" s="1404"/>
      <c r="M50" s="1404">
        <v>6.05</v>
      </c>
      <c r="N50" s="1404">
        <v>6.02</v>
      </c>
      <c r="O50" s="1404">
        <v>18.28</v>
      </c>
      <c r="P50" s="864">
        <v>-0.49586776859504766</v>
      </c>
      <c r="Q50" s="864">
        <v>203.65448504983397</v>
      </c>
      <c r="R50" s="1404">
        <v>5.2</v>
      </c>
      <c r="S50" s="1404">
        <v>5.58</v>
      </c>
      <c r="T50" s="1404">
        <v>1.98</v>
      </c>
      <c r="U50" s="864">
        <v>7.3076923076923066</v>
      </c>
      <c r="V50" s="864">
        <v>-64.516129032258064</v>
      </c>
      <c r="W50" s="621">
        <v>34.895000000000003</v>
      </c>
      <c r="X50" s="621">
        <v>31.769999999999996</v>
      </c>
      <c r="Y50" s="621">
        <v>60.629999999999995</v>
      </c>
      <c r="Z50" s="1745">
        <v>-8.9554377417968283</v>
      </c>
      <c r="AA50" s="1509">
        <v>90.840415486307847</v>
      </c>
    </row>
    <row r="51" spans="1:27" s="239" customFormat="1" ht="15.75" customHeight="1" thickBot="1">
      <c r="A51" s="240" t="s">
        <v>39</v>
      </c>
      <c r="B51" s="241" t="s">
        <v>40</v>
      </c>
      <c r="C51" s="2056">
        <v>92.88</v>
      </c>
      <c r="D51" s="2056">
        <v>80.19</v>
      </c>
      <c r="E51" s="2056">
        <v>80.19</v>
      </c>
      <c r="F51" s="2056">
        <v>-13.662790697674424</v>
      </c>
      <c r="G51" s="2056">
        <v>0</v>
      </c>
      <c r="H51" s="2056"/>
      <c r="I51" s="2056"/>
      <c r="J51" s="2056">
        <v>0</v>
      </c>
      <c r="K51" s="2056"/>
      <c r="L51" s="2056"/>
      <c r="M51" s="2056"/>
      <c r="N51" s="2056">
        <v>12.97</v>
      </c>
      <c r="O51" s="2056">
        <v>1.06</v>
      </c>
      <c r="P51" s="869"/>
      <c r="Q51" s="869"/>
      <c r="R51" s="2056"/>
      <c r="S51" s="2056"/>
      <c r="T51" s="2056"/>
      <c r="U51" s="869"/>
      <c r="V51" s="869"/>
      <c r="W51" s="210">
        <v>92.88</v>
      </c>
      <c r="X51" s="210">
        <v>93.16</v>
      </c>
      <c r="Y51" s="210">
        <v>81.25</v>
      </c>
      <c r="Z51" s="1766">
        <v>0.30146425495263429</v>
      </c>
      <c r="AA51" s="1767">
        <v>-12.784456848432797</v>
      </c>
    </row>
    <row r="52" spans="1:27" ht="20.25" customHeight="1" thickTop="1">
      <c r="A52" s="2645" t="s">
        <v>678</v>
      </c>
      <c r="B52" s="2645"/>
      <c r="C52" s="2645"/>
      <c r="D52" s="2645"/>
      <c r="E52" s="2645"/>
      <c r="F52" s="2645"/>
      <c r="G52" s="2645"/>
      <c r="H52" s="2645"/>
      <c r="I52" s="2645"/>
      <c r="J52" s="2645"/>
      <c r="K52" s="2645"/>
      <c r="L52" s="2645"/>
      <c r="M52" s="2645"/>
      <c r="N52" s="2645"/>
      <c r="O52" s="2645"/>
      <c r="P52" s="2645"/>
      <c r="Q52" s="2645"/>
      <c r="R52" s="232"/>
      <c r="S52" s="232"/>
      <c r="T52" s="232"/>
      <c r="U52" s="1094"/>
      <c r="V52" s="1094"/>
    </row>
    <row r="53" spans="1:27" ht="15">
      <c r="A53" s="243" t="s">
        <v>393</v>
      </c>
      <c r="B53" s="243"/>
      <c r="C53" s="243"/>
      <c r="D53" s="243"/>
      <c r="E53" s="243"/>
      <c r="F53" s="1088"/>
      <c r="G53" s="1088"/>
      <c r="H53" s="244"/>
      <c r="I53" s="244"/>
      <c r="J53" s="244"/>
      <c r="K53" s="1088"/>
      <c r="L53" s="1088"/>
      <c r="M53" s="244"/>
      <c r="N53" s="244"/>
      <c r="O53" s="244"/>
      <c r="P53" s="1092"/>
      <c r="Q53" s="1092"/>
    </row>
    <row r="59" spans="1:27" s="245" customFormat="1">
      <c r="B59" s="246"/>
      <c r="F59" s="1089"/>
      <c r="G59" s="1089"/>
      <c r="K59" s="1089"/>
      <c r="L59" s="1089"/>
      <c r="P59" s="1089"/>
      <c r="Q59" s="1089"/>
      <c r="U59" s="1089"/>
      <c r="V59" s="1089"/>
      <c r="Z59" s="1089"/>
      <c r="AA59" s="1089"/>
    </row>
    <row r="60" spans="1:27" s="245" customFormat="1">
      <c r="B60" s="246"/>
      <c r="F60" s="1089"/>
      <c r="G60" s="1089"/>
      <c r="K60" s="1089"/>
      <c r="L60" s="1089"/>
      <c r="P60" s="1089"/>
      <c r="Q60" s="1089"/>
      <c r="U60" s="1089"/>
      <c r="V60" s="1089"/>
      <c r="Z60" s="1089"/>
      <c r="AA60" s="1089"/>
    </row>
    <row r="61" spans="1:27" s="245" customFormat="1">
      <c r="B61" s="246"/>
      <c r="F61" s="1089"/>
      <c r="G61" s="1089"/>
      <c r="K61" s="1089"/>
      <c r="L61" s="1089"/>
      <c r="P61" s="1089"/>
      <c r="Q61" s="1089"/>
      <c r="U61" s="1089"/>
      <c r="V61" s="1089"/>
      <c r="Z61" s="1089"/>
      <c r="AA61" s="1089"/>
    </row>
    <row r="62" spans="1:27" s="245" customFormat="1">
      <c r="B62" s="246"/>
      <c r="F62" s="1089"/>
      <c r="G62" s="1089"/>
      <c r="K62" s="1089"/>
      <c r="L62" s="1089"/>
      <c r="P62" s="1089"/>
      <c r="Q62" s="1089"/>
      <c r="U62" s="1089"/>
      <c r="V62" s="1089"/>
      <c r="Z62" s="1089"/>
      <c r="AA62" s="1089"/>
    </row>
    <row r="63" spans="1:27" s="245" customFormat="1">
      <c r="A63" s="247"/>
      <c r="B63" s="246"/>
      <c r="F63" s="1089"/>
      <c r="G63" s="1089"/>
      <c r="K63" s="1089"/>
      <c r="L63" s="1089"/>
      <c r="P63" s="1089"/>
      <c r="Q63" s="1089"/>
      <c r="U63" s="1089"/>
      <c r="V63" s="1089"/>
      <c r="Z63" s="1089"/>
      <c r="AA63" s="1089"/>
    </row>
  </sheetData>
  <mergeCells count="37">
    <mergeCell ref="R3:V3"/>
    <mergeCell ref="W3:AA3"/>
    <mergeCell ref="F4:F5"/>
    <mergeCell ref="V4:V5"/>
    <mergeCell ref="Z4:Z5"/>
    <mergeCell ref="AA4:AA5"/>
    <mergeCell ref="Q4:Q5"/>
    <mergeCell ref="U4:U5"/>
    <mergeCell ref="W28:AA28"/>
    <mergeCell ref="Z29:Z30"/>
    <mergeCell ref="AA29:AA30"/>
    <mergeCell ref="A1:AA1"/>
    <mergeCell ref="A2:AA2"/>
    <mergeCell ref="A3:A5"/>
    <mergeCell ref="B3:B5"/>
    <mergeCell ref="C3:G3"/>
    <mergeCell ref="H3:L3"/>
    <mergeCell ref="R28:V28"/>
    <mergeCell ref="F29:F30"/>
    <mergeCell ref="G4:G5"/>
    <mergeCell ref="K4:K5"/>
    <mergeCell ref="L4:L5"/>
    <mergeCell ref="P4:P5"/>
    <mergeCell ref="M3:Q3"/>
    <mergeCell ref="V29:V30"/>
    <mergeCell ref="U29:U30"/>
    <mergeCell ref="A52:Q52"/>
    <mergeCell ref="G29:G30"/>
    <mergeCell ref="K29:K30"/>
    <mergeCell ref="L29:L30"/>
    <mergeCell ref="P29:P30"/>
    <mergeCell ref="Q29:Q30"/>
    <mergeCell ref="A28:A30"/>
    <mergeCell ref="B28:B30"/>
    <mergeCell ref="C28:G28"/>
    <mergeCell ref="H28:L28"/>
    <mergeCell ref="M28:Q28"/>
  </mergeCells>
  <printOptions horizontalCentered="1"/>
  <pageMargins left="0.39370078740157483" right="0.39370078740157483" top="0.78740157480314965" bottom="0" header="0" footer="0"/>
  <pageSetup paperSize="9" scale="39" orientation="landscape" r:id="rId1"/>
</worksheet>
</file>

<file path=xl/worksheets/sheet1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P26"/>
  <sheetViews>
    <sheetView view="pageBreakPreview" zoomScale="55" zoomScaleSheetLayoutView="55" workbookViewId="0">
      <selection sqref="A1:Z1"/>
    </sheetView>
  </sheetViews>
  <sheetFormatPr defaultColWidth="8.7109375" defaultRowHeight="12.75"/>
  <cols>
    <col min="1" max="1" width="16.5703125" style="51" customWidth="1"/>
    <col min="2" max="2" width="13" style="51" customWidth="1"/>
    <col min="3" max="3" width="14.42578125" style="51" customWidth="1"/>
    <col min="4" max="4" width="13.42578125" style="51" customWidth="1"/>
    <col min="5" max="6" width="13" style="1080" customWidth="1"/>
    <col min="7" max="7" width="13" style="51" customWidth="1"/>
    <col min="8" max="8" width="14.5703125" style="51" customWidth="1"/>
    <col min="9" max="9" width="13.42578125" style="51" customWidth="1"/>
    <col min="10" max="11" width="13" style="1080" customWidth="1"/>
    <col min="12" max="12" width="13" style="51" customWidth="1"/>
    <col min="13" max="13" width="14.140625" style="51" customWidth="1"/>
    <col min="14" max="14" width="13.42578125" style="51" customWidth="1"/>
    <col min="15" max="16" width="13" style="1080" customWidth="1"/>
    <col min="17" max="17" width="13" style="51" customWidth="1"/>
    <col min="18" max="18" width="14.28515625" style="51" customWidth="1"/>
    <col min="19" max="19" width="13.42578125" style="51" customWidth="1"/>
    <col min="20" max="21" width="13" style="1080" customWidth="1"/>
    <col min="22" max="22" width="13" style="51" customWidth="1"/>
    <col min="23" max="23" width="14" style="51" customWidth="1"/>
    <col min="24" max="24" width="13.42578125" style="51" customWidth="1"/>
    <col min="25" max="26" width="13" style="1080" customWidth="1"/>
    <col min="27" max="16384" width="8.7109375" style="51"/>
  </cols>
  <sheetData>
    <row r="1" spans="1:198" s="2054" customFormat="1" ht="33">
      <c r="A1" s="2648" t="s">
        <v>304</v>
      </c>
      <c r="B1" s="2648"/>
      <c r="C1" s="2648"/>
      <c r="D1" s="2648"/>
      <c r="E1" s="2648"/>
      <c r="F1" s="2648"/>
      <c r="G1" s="2648"/>
      <c r="H1" s="2648"/>
      <c r="I1" s="2648"/>
      <c r="J1" s="2648"/>
      <c r="K1" s="2648"/>
      <c r="L1" s="2648"/>
      <c r="M1" s="2648"/>
      <c r="N1" s="2648"/>
      <c r="O1" s="2648"/>
      <c r="P1" s="2648"/>
      <c r="Q1" s="2648"/>
      <c r="R1" s="2648"/>
      <c r="S1" s="2648"/>
      <c r="T1" s="2648"/>
      <c r="U1" s="2648"/>
      <c r="V1" s="2648"/>
      <c r="W1" s="2648"/>
      <c r="X1" s="2648"/>
      <c r="Y1" s="2648"/>
      <c r="Z1" s="2648"/>
    </row>
    <row r="2" spans="1:198" s="2055" customFormat="1" ht="34.5">
      <c r="A2" s="2649" t="s">
        <v>232</v>
      </c>
      <c r="B2" s="2649"/>
      <c r="C2" s="2649"/>
      <c r="D2" s="2649"/>
      <c r="E2" s="2649"/>
      <c r="F2" s="2649"/>
      <c r="G2" s="2649"/>
      <c r="H2" s="2649"/>
      <c r="I2" s="2649"/>
      <c r="J2" s="2649"/>
      <c r="K2" s="2649"/>
      <c r="L2" s="2649"/>
      <c r="M2" s="2649"/>
      <c r="N2" s="2649"/>
      <c r="O2" s="2649"/>
      <c r="P2" s="2649"/>
      <c r="Q2" s="2649"/>
      <c r="R2" s="2649"/>
      <c r="S2" s="2649"/>
      <c r="T2" s="2649"/>
      <c r="U2" s="2649"/>
      <c r="V2" s="2649"/>
      <c r="W2" s="2649"/>
      <c r="X2" s="2649"/>
      <c r="Y2" s="2649"/>
      <c r="Z2" s="2649"/>
    </row>
    <row r="3" spans="1:198" ht="18.75" thickBot="1">
      <c r="A3" s="52"/>
      <c r="B3" s="52"/>
      <c r="C3" s="52"/>
      <c r="D3" s="52"/>
      <c r="E3" s="1096"/>
      <c r="F3" s="1096"/>
      <c r="G3" s="52"/>
      <c r="H3" s="52"/>
      <c r="I3" s="52"/>
      <c r="J3" s="1096"/>
      <c r="K3" s="1096"/>
      <c r="O3" s="1100"/>
      <c r="P3" s="1100"/>
      <c r="T3" s="1100"/>
      <c r="U3" s="1100"/>
      <c r="Y3" s="1100"/>
      <c r="Z3" s="1100" t="s">
        <v>132</v>
      </c>
    </row>
    <row r="4" spans="1:198" s="1064" customFormat="1" ht="18" customHeight="1" thickTop="1">
      <c r="A4" s="2428" t="s">
        <v>263</v>
      </c>
      <c r="B4" s="2454" t="s">
        <v>273</v>
      </c>
      <c r="C4" s="2454"/>
      <c r="D4" s="2454"/>
      <c r="E4" s="2454"/>
      <c r="F4" s="2454"/>
      <c r="G4" s="2454" t="s">
        <v>278</v>
      </c>
      <c r="H4" s="2454"/>
      <c r="I4" s="2454"/>
      <c r="J4" s="2454"/>
      <c r="K4" s="2454"/>
      <c r="L4" s="2644" t="s">
        <v>279</v>
      </c>
      <c r="M4" s="2644"/>
      <c r="N4" s="2644"/>
      <c r="O4" s="2644"/>
      <c r="P4" s="2644"/>
      <c r="Q4" s="2454" t="s">
        <v>274</v>
      </c>
      <c r="R4" s="2454"/>
      <c r="S4" s="2454"/>
      <c r="T4" s="2454"/>
      <c r="U4" s="2454"/>
      <c r="V4" s="2454" t="s">
        <v>390</v>
      </c>
      <c r="W4" s="2454"/>
      <c r="X4" s="2454"/>
      <c r="Y4" s="2454"/>
      <c r="Z4" s="2455"/>
      <c r="AA4" s="1238"/>
      <c r="AB4" s="1238"/>
      <c r="AC4" s="1238"/>
      <c r="AD4" s="1238"/>
      <c r="AE4" s="1238"/>
      <c r="AF4" s="1238"/>
      <c r="AG4" s="1238"/>
      <c r="AH4" s="1238"/>
      <c r="AI4" s="1238"/>
      <c r="AJ4" s="1238"/>
      <c r="AK4" s="1238"/>
      <c r="AL4" s="1238"/>
      <c r="AM4" s="1238"/>
      <c r="AN4" s="1238"/>
      <c r="AO4" s="1238"/>
      <c r="AP4" s="1238"/>
      <c r="AQ4" s="1238"/>
      <c r="AR4" s="1237"/>
      <c r="AS4" s="1237"/>
      <c r="AT4" s="1237"/>
      <c r="AU4" s="1237"/>
      <c r="AV4" s="1237"/>
      <c r="AW4" s="1237"/>
      <c r="AX4" s="1237"/>
      <c r="AY4" s="1237"/>
      <c r="AZ4" s="1237"/>
      <c r="BA4" s="1237"/>
      <c r="BB4" s="1237"/>
      <c r="BC4" s="1237"/>
      <c r="BD4" s="1237"/>
      <c r="BE4" s="1237"/>
      <c r="BF4" s="1237"/>
      <c r="BG4" s="1237"/>
      <c r="BH4" s="1237"/>
      <c r="BI4" s="1237"/>
      <c r="BJ4" s="1237"/>
      <c r="BK4" s="1237"/>
      <c r="BL4" s="1237"/>
      <c r="BM4" s="1237"/>
      <c r="BN4" s="1237"/>
      <c r="BO4" s="1237"/>
      <c r="BP4" s="1237"/>
      <c r="BQ4" s="1237"/>
      <c r="BR4" s="1237"/>
      <c r="BS4" s="1237"/>
      <c r="BT4" s="1237"/>
      <c r="BU4" s="1237"/>
      <c r="BV4" s="1237"/>
      <c r="BW4" s="1237"/>
      <c r="BX4" s="1237"/>
      <c r="BY4" s="1237"/>
      <c r="BZ4" s="1237"/>
      <c r="CA4" s="1237"/>
      <c r="CB4" s="1237"/>
      <c r="CC4" s="1237"/>
      <c r="CD4" s="1237"/>
      <c r="CE4" s="1237"/>
      <c r="CF4" s="1237"/>
      <c r="CG4" s="1237"/>
      <c r="CH4" s="1237"/>
      <c r="CI4" s="1237"/>
      <c r="CJ4" s="1237"/>
      <c r="CK4" s="1237"/>
      <c r="CL4" s="1237"/>
      <c r="CM4" s="1237"/>
      <c r="CN4" s="1237"/>
      <c r="CO4" s="1237"/>
      <c r="CP4" s="1237"/>
      <c r="CQ4" s="1237"/>
      <c r="CR4" s="1237"/>
      <c r="CS4" s="1237"/>
      <c r="CT4" s="1237"/>
      <c r="CU4" s="1237"/>
      <c r="CV4" s="1237"/>
      <c r="CW4" s="1237"/>
      <c r="CX4" s="1237"/>
      <c r="CY4" s="1237"/>
      <c r="CZ4" s="1237"/>
      <c r="DA4" s="1237"/>
      <c r="DB4" s="1237"/>
      <c r="DC4" s="1237"/>
      <c r="DD4" s="1237"/>
      <c r="DE4" s="1237"/>
      <c r="DF4" s="1237"/>
      <c r="DG4" s="1237"/>
      <c r="DH4" s="1237"/>
      <c r="DI4" s="1237"/>
      <c r="DJ4" s="1237"/>
      <c r="DK4" s="1237"/>
      <c r="DL4" s="1237"/>
      <c r="DM4" s="1237"/>
      <c r="DN4" s="1237"/>
      <c r="DO4" s="1237"/>
      <c r="DP4" s="1237"/>
      <c r="DQ4" s="1237"/>
      <c r="DR4" s="1237"/>
      <c r="DS4" s="1237"/>
      <c r="DT4" s="1237"/>
      <c r="DU4" s="1237"/>
      <c r="DV4" s="1237"/>
      <c r="DW4" s="1237"/>
      <c r="DX4" s="1237"/>
      <c r="DY4" s="1237"/>
      <c r="DZ4" s="1237"/>
      <c r="EA4" s="1237"/>
      <c r="EB4" s="1237"/>
      <c r="EC4" s="1237"/>
      <c r="ED4" s="1237"/>
      <c r="EE4" s="1237"/>
      <c r="EF4" s="1237"/>
      <c r="EG4" s="1237"/>
      <c r="EH4" s="1237"/>
      <c r="EI4" s="1237"/>
      <c r="EJ4" s="1237"/>
      <c r="EK4" s="1237"/>
      <c r="EL4" s="1237"/>
      <c r="EM4" s="1237"/>
      <c r="EN4" s="1237"/>
      <c r="EO4" s="1237"/>
      <c r="EP4" s="1237"/>
      <c r="EQ4" s="1237"/>
      <c r="ER4" s="1237"/>
      <c r="ES4" s="1237"/>
      <c r="ET4" s="1237"/>
      <c r="EU4" s="1237"/>
      <c r="EV4" s="1237"/>
      <c r="EW4" s="1237"/>
      <c r="EX4" s="1237"/>
      <c r="EY4" s="1237"/>
      <c r="EZ4" s="1237"/>
      <c r="FA4" s="1237"/>
      <c r="FB4" s="1237"/>
      <c r="FC4" s="1237"/>
      <c r="FD4" s="1237"/>
      <c r="FE4" s="1237"/>
      <c r="FF4" s="1237"/>
      <c r="FG4" s="1237"/>
      <c r="FH4" s="1237"/>
      <c r="FI4" s="1237"/>
      <c r="FJ4" s="1237"/>
      <c r="FK4" s="1237"/>
      <c r="FL4" s="1237"/>
      <c r="FM4" s="1237"/>
      <c r="FN4" s="1237"/>
      <c r="FO4" s="1237"/>
      <c r="FP4" s="1237"/>
      <c r="FQ4" s="1237"/>
      <c r="FR4" s="1237"/>
      <c r="FS4" s="1237"/>
      <c r="FT4" s="1237"/>
      <c r="FU4" s="1237"/>
      <c r="FV4" s="1237"/>
      <c r="FW4" s="1237"/>
      <c r="FX4" s="1237"/>
      <c r="FY4" s="1237"/>
      <c r="FZ4" s="1237"/>
      <c r="GA4" s="1237"/>
      <c r="GB4" s="1237"/>
      <c r="GC4" s="1237"/>
      <c r="GD4" s="1237"/>
      <c r="GE4" s="1237"/>
      <c r="GF4" s="1237"/>
      <c r="GG4" s="1237"/>
      <c r="GH4" s="1237"/>
      <c r="GI4" s="1237"/>
      <c r="GJ4" s="1237"/>
      <c r="GK4" s="1237"/>
      <c r="GL4" s="1237"/>
      <c r="GM4" s="1237"/>
      <c r="GN4" s="1237"/>
      <c r="GO4" s="1237"/>
      <c r="GP4" s="1237"/>
    </row>
    <row r="5" spans="1:198" s="1064" customFormat="1" ht="18" customHeight="1">
      <c r="A5" s="2429"/>
      <c r="B5" s="1060" t="s">
        <v>87</v>
      </c>
      <c r="C5" s="1060" t="s">
        <v>90</v>
      </c>
      <c r="D5" s="1060" t="s">
        <v>91</v>
      </c>
      <c r="E5" s="2342" t="s">
        <v>88</v>
      </c>
      <c r="F5" s="2342" t="s">
        <v>89</v>
      </c>
      <c r="G5" s="1060" t="s">
        <v>87</v>
      </c>
      <c r="H5" s="1060" t="s">
        <v>90</v>
      </c>
      <c r="I5" s="1060" t="s">
        <v>91</v>
      </c>
      <c r="J5" s="2342" t="s">
        <v>88</v>
      </c>
      <c r="K5" s="2342" t="s">
        <v>89</v>
      </c>
      <c r="L5" s="1060" t="s">
        <v>87</v>
      </c>
      <c r="M5" s="1060" t="s">
        <v>90</v>
      </c>
      <c r="N5" s="1060" t="s">
        <v>91</v>
      </c>
      <c r="O5" s="2342" t="s">
        <v>88</v>
      </c>
      <c r="P5" s="2342" t="s">
        <v>89</v>
      </c>
      <c r="Q5" s="1060" t="s">
        <v>87</v>
      </c>
      <c r="R5" s="1060" t="s">
        <v>90</v>
      </c>
      <c r="S5" s="1060" t="s">
        <v>91</v>
      </c>
      <c r="T5" s="2342" t="s">
        <v>88</v>
      </c>
      <c r="U5" s="2342" t="s">
        <v>89</v>
      </c>
      <c r="V5" s="1060" t="s">
        <v>87</v>
      </c>
      <c r="W5" s="1060" t="s">
        <v>90</v>
      </c>
      <c r="X5" s="1060" t="s">
        <v>91</v>
      </c>
      <c r="Y5" s="2342" t="s">
        <v>88</v>
      </c>
      <c r="Z5" s="2345" t="s">
        <v>89</v>
      </c>
      <c r="AA5" s="1238"/>
      <c r="AB5" s="1238"/>
      <c r="AC5" s="1238"/>
      <c r="AD5" s="1238"/>
      <c r="AE5" s="1238"/>
      <c r="AF5" s="1238"/>
      <c r="AG5" s="1238"/>
      <c r="AH5" s="1238"/>
      <c r="AI5" s="1238"/>
      <c r="AJ5" s="1238"/>
      <c r="AK5" s="1238"/>
      <c r="AL5" s="1238"/>
      <c r="AM5" s="1238"/>
      <c r="AN5" s="1238"/>
      <c r="AO5" s="1238"/>
      <c r="AP5" s="1238"/>
      <c r="AQ5" s="1238"/>
      <c r="AR5" s="1237"/>
      <c r="AS5" s="1237"/>
      <c r="AT5" s="1237"/>
      <c r="AU5" s="1237"/>
      <c r="AV5" s="1237"/>
      <c r="AW5" s="1237"/>
      <c r="AX5" s="1237"/>
      <c r="AY5" s="1237"/>
      <c r="AZ5" s="1237"/>
      <c r="BA5" s="1237"/>
      <c r="BB5" s="1237"/>
      <c r="BC5" s="1237"/>
      <c r="BD5" s="1237"/>
      <c r="BE5" s="1237"/>
      <c r="BF5" s="1237"/>
      <c r="BG5" s="1237"/>
      <c r="BH5" s="1237"/>
      <c r="BI5" s="1237"/>
      <c r="BJ5" s="1237"/>
      <c r="BK5" s="1237"/>
      <c r="BL5" s="1237"/>
      <c r="BM5" s="1237"/>
      <c r="BN5" s="1237"/>
      <c r="BO5" s="1237"/>
      <c r="BP5" s="1237"/>
      <c r="BQ5" s="1237"/>
      <c r="BR5" s="1237"/>
      <c r="BS5" s="1237"/>
      <c r="BT5" s="1237"/>
      <c r="BU5" s="1237"/>
      <c r="BV5" s="1237"/>
      <c r="BW5" s="1237"/>
      <c r="BX5" s="1237"/>
      <c r="BY5" s="1237"/>
      <c r="BZ5" s="1237"/>
      <c r="CA5" s="1237"/>
      <c r="CB5" s="1237"/>
      <c r="CC5" s="1237"/>
      <c r="CD5" s="1237"/>
      <c r="CE5" s="1237"/>
      <c r="CF5" s="1237"/>
      <c r="CG5" s="1237"/>
      <c r="CH5" s="1237"/>
      <c r="CI5" s="1237"/>
      <c r="CJ5" s="1237"/>
      <c r="CK5" s="1237"/>
      <c r="CL5" s="1237"/>
      <c r="CM5" s="1237"/>
      <c r="CN5" s="1237"/>
      <c r="CO5" s="1237"/>
      <c r="CP5" s="1237"/>
      <c r="CQ5" s="1237"/>
      <c r="CR5" s="1237"/>
      <c r="CS5" s="1237"/>
      <c r="CT5" s="1237"/>
      <c r="CU5" s="1237"/>
      <c r="CV5" s="1237"/>
      <c r="CW5" s="1237"/>
      <c r="CX5" s="1237"/>
      <c r="CY5" s="1237"/>
      <c r="CZ5" s="1237"/>
      <c r="DA5" s="1237"/>
      <c r="DB5" s="1237"/>
      <c r="DC5" s="1237"/>
      <c r="DD5" s="1237"/>
      <c r="DE5" s="1237"/>
      <c r="DF5" s="1237"/>
      <c r="DG5" s="1237"/>
      <c r="DH5" s="1237"/>
      <c r="DI5" s="1237"/>
      <c r="DJ5" s="1237"/>
      <c r="DK5" s="1237"/>
      <c r="DL5" s="1237"/>
      <c r="DM5" s="1237"/>
      <c r="DN5" s="1237"/>
      <c r="DO5" s="1237"/>
      <c r="DP5" s="1237"/>
      <c r="DQ5" s="1237"/>
      <c r="DR5" s="1237"/>
      <c r="DS5" s="1237"/>
      <c r="DT5" s="1237"/>
      <c r="DU5" s="1237"/>
      <c r="DV5" s="1237"/>
      <c r="DW5" s="1237"/>
      <c r="DX5" s="1237"/>
      <c r="DY5" s="1237"/>
      <c r="DZ5" s="1237"/>
      <c r="EA5" s="1237"/>
      <c r="EB5" s="1237"/>
      <c r="EC5" s="1237"/>
      <c r="ED5" s="1237"/>
      <c r="EE5" s="1237"/>
      <c r="EF5" s="1237"/>
      <c r="EG5" s="1237"/>
      <c r="EH5" s="1237"/>
      <c r="EI5" s="1237"/>
      <c r="EJ5" s="1237"/>
      <c r="EK5" s="1237"/>
      <c r="EL5" s="1237"/>
      <c r="EM5" s="1237"/>
      <c r="EN5" s="1237"/>
      <c r="EO5" s="1237"/>
      <c r="EP5" s="1237"/>
      <c r="EQ5" s="1237"/>
      <c r="ER5" s="1237"/>
      <c r="ES5" s="1237"/>
      <c r="ET5" s="1237"/>
      <c r="EU5" s="1237"/>
      <c r="EV5" s="1237"/>
      <c r="EW5" s="1237"/>
      <c r="EX5" s="1237"/>
      <c r="EY5" s="1237"/>
      <c r="EZ5" s="1237"/>
      <c r="FA5" s="1237"/>
      <c r="FB5" s="1237"/>
      <c r="FC5" s="1237"/>
      <c r="FD5" s="1237"/>
      <c r="FE5" s="1237"/>
      <c r="FF5" s="1237"/>
      <c r="FG5" s="1237"/>
      <c r="FH5" s="1237"/>
      <c r="FI5" s="1237"/>
      <c r="FJ5" s="1237"/>
      <c r="FK5" s="1237"/>
      <c r="FL5" s="1237"/>
      <c r="FM5" s="1237"/>
      <c r="FN5" s="1237"/>
      <c r="FO5" s="1237"/>
      <c r="FP5" s="1237"/>
      <c r="FQ5" s="1237"/>
      <c r="FR5" s="1237"/>
      <c r="FS5" s="1237"/>
      <c r="FT5" s="1237"/>
      <c r="FU5" s="1237"/>
      <c r="FV5" s="1237"/>
      <c r="FW5" s="1237"/>
      <c r="FX5" s="1237"/>
      <c r="FY5" s="1237"/>
      <c r="FZ5" s="1237"/>
      <c r="GA5" s="1237"/>
      <c r="GB5" s="1237"/>
      <c r="GC5" s="1237"/>
      <c r="GD5" s="1237"/>
      <c r="GE5" s="1237"/>
      <c r="GF5" s="1237"/>
      <c r="GG5" s="1237"/>
      <c r="GH5" s="1237"/>
      <c r="GI5" s="1237"/>
      <c r="GJ5" s="1237"/>
      <c r="GK5" s="1237"/>
      <c r="GL5" s="1237"/>
      <c r="GM5" s="1237"/>
      <c r="GN5" s="1237"/>
      <c r="GO5" s="1237"/>
      <c r="GP5" s="1237"/>
    </row>
    <row r="6" spans="1:198" s="1064" customFormat="1" ht="31.5" customHeight="1">
      <c r="A6" s="2429"/>
      <c r="B6" s="1896" t="s">
        <v>669</v>
      </c>
      <c r="C6" s="1896" t="s">
        <v>725</v>
      </c>
      <c r="D6" s="1896" t="s">
        <v>737</v>
      </c>
      <c r="E6" s="2342"/>
      <c r="F6" s="2342"/>
      <c r="G6" s="1896" t="str">
        <f>B6</f>
        <v xml:space="preserve">cf=j= @)&amp;#÷&amp;$
-;fpg–c;f/_                </v>
      </c>
      <c r="H6" s="1896" t="str">
        <f t="shared" ref="H6:I6" si="0">C6</f>
        <v xml:space="preserve">cf=j= @)&amp;$÷&amp;%
-;fpg–c;f/_                </v>
      </c>
      <c r="I6" s="1896" t="str">
        <f t="shared" si="0"/>
        <v xml:space="preserve">cf=j= @)&amp;%÷&amp;^
-;fpg–c;f/_                </v>
      </c>
      <c r="J6" s="2342"/>
      <c r="K6" s="2342"/>
      <c r="L6" s="1896" t="str">
        <f>B6</f>
        <v xml:space="preserve">cf=j= @)&amp;#÷&amp;$
-;fpg–c;f/_                </v>
      </c>
      <c r="M6" s="1896" t="str">
        <f t="shared" ref="M6:N6" si="1">C6</f>
        <v xml:space="preserve">cf=j= @)&amp;$÷&amp;%
-;fpg–c;f/_                </v>
      </c>
      <c r="N6" s="1896" t="str">
        <f t="shared" si="1"/>
        <v xml:space="preserve">cf=j= @)&amp;%÷&amp;^
-;fpg–c;f/_                </v>
      </c>
      <c r="O6" s="2342"/>
      <c r="P6" s="2342"/>
      <c r="Q6" s="1896" t="str">
        <f>B6</f>
        <v xml:space="preserve">cf=j= @)&amp;#÷&amp;$
-;fpg–c;f/_                </v>
      </c>
      <c r="R6" s="1896" t="str">
        <f t="shared" ref="R6:S6" si="2">C6</f>
        <v xml:space="preserve">cf=j= @)&amp;$÷&amp;%
-;fpg–c;f/_                </v>
      </c>
      <c r="S6" s="1896" t="str">
        <f t="shared" si="2"/>
        <v xml:space="preserve">cf=j= @)&amp;%÷&amp;^
-;fpg–c;f/_                </v>
      </c>
      <c r="T6" s="2342"/>
      <c r="U6" s="2342"/>
      <c r="V6" s="1896" t="str">
        <f>B6</f>
        <v xml:space="preserve">cf=j= @)&amp;#÷&amp;$
-;fpg–c;f/_                </v>
      </c>
      <c r="W6" s="1896" t="str">
        <f t="shared" ref="W6:X6" si="3">C6</f>
        <v xml:space="preserve">cf=j= @)&amp;$÷&amp;%
-;fpg–c;f/_                </v>
      </c>
      <c r="X6" s="1896" t="str">
        <f t="shared" si="3"/>
        <v xml:space="preserve">cf=j= @)&amp;%÷&amp;^
-;fpg–c;f/_                </v>
      </c>
      <c r="Y6" s="2342"/>
      <c r="Z6" s="2345"/>
      <c r="AA6" s="1238"/>
      <c r="AB6" s="1238"/>
      <c r="AC6" s="1238"/>
      <c r="AD6" s="1238"/>
      <c r="AE6" s="1238"/>
      <c r="AF6" s="1238"/>
      <c r="AG6" s="1238"/>
      <c r="AH6" s="1238"/>
      <c r="AI6" s="1238"/>
      <c r="AJ6" s="1238"/>
      <c r="AK6" s="1238"/>
      <c r="AL6" s="1238"/>
      <c r="AM6" s="1238"/>
      <c r="AN6" s="1238"/>
      <c r="AO6" s="1238"/>
      <c r="AP6" s="1238"/>
      <c r="AQ6" s="1238"/>
      <c r="AR6" s="1237"/>
      <c r="AS6" s="1237"/>
      <c r="AT6" s="1237"/>
      <c r="AU6" s="1237"/>
      <c r="AV6" s="1237"/>
      <c r="AW6" s="1237"/>
      <c r="AX6" s="1237"/>
      <c r="AY6" s="1237"/>
      <c r="AZ6" s="1237"/>
      <c r="BA6" s="1237"/>
      <c r="BB6" s="1237"/>
      <c r="BC6" s="1237"/>
      <c r="BD6" s="1237"/>
      <c r="BE6" s="1237"/>
      <c r="BF6" s="1237"/>
      <c r="BG6" s="1237"/>
      <c r="BH6" s="1237"/>
      <c r="BI6" s="1237"/>
      <c r="BJ6" s="1237"/>
      <c r="BK6" s="1237"/>
      <c r="BL6" s="1237"/>
      <c r="BM6" s="1237"/>
      <c r="BN6" s="1237"/>
      <c r="BO6" s="1237"/>
      <c r="BP6" s="1237"/>
      <c r="BQ6" s="1237"/>
      <c r="BR6" s="1237"/>
      <c r="BS6" s="1237"/>
      <c r="BT6" s="1237"/>
      <c r="BU6" s="1237"/>
      <c r="BV6" s="1237"/>
      <c r="BW6" s="1237"/>
      <c r="BX6" s="1237"/>
      <c r="BY6" s="1237"/>
      <c r="BZ6" s="1237"/>
      <c r="CA6" s="1237"/>
      <c r="CB6" s="1237"/>
      <c r="CC6" s="1237"/>
      <c r="CD6" s="1237"/>
      <c r="CE6" s="1237"/>
      <c r="CF6" s="1237"/>
      <c r="CG6" s="1237"/>
      <c r="CH6" s="1237"/>
      <c r="CI6" s="1237"/>
      <c r="CJ6" s="1237"/>
      <c r="CK6" s="1237"/>
      <c r="CL6" s="1237"/>
      <c r="CM6" s="1237"/>
      <c r="CN6" s="1237"/>
      <c r="CO6" s="1237"/>
      <c r="CP6" s="1237"/>
      <c r="CQ6" s="1237"/>
      <c r="CR6" s="1237"/>
      <c r="CS6" s="1237"/>
      <c r="CT6" s="1237"/>
      <c r="CU6" s="1237"/>
      <c r="CV6" s="1237"/>
      <c r="CW6" s="1237"/>
      <c r="CX6" s="1237"/>
      <c r="CY6" s="1237"/>
      <c r="CZ6" s="1237"/>
      <c r="DA6" s="1237"/>
      <c r="DB6" s="1237"/>
      <c r="DC6" s="1237"/>
      <c r="DD6" s="1237"/>
      <c r="DE6" s="1237"/>
      <c r="DF6" s="1237"/>
      <c r="DG6" s="1237"/>
      <c r="DH6" s="1237"/>
      <c r="DI6" s="1237"/>
      <c r="DJ6" s="1237"/>
      <c r="DK6" s="1237"/>
      <c r="DL6" s="1237"/>
      <c r="DM6" s="1237"/>
      <c r="DN6" s="1237"/>
      <c r="DO6" s="1237"/>
      <c r="DP6" s="1237"/>
      <c r="DQ6" s="1237"/>
      <c r="DR6" s="1237"/>
      <c r="DS6" s="1237"/>
      <c r="DT6" s="1237"/>
      <c r="DU6" s="1237"/>
      <c r="DV6" s="1237"/>
      <c r="DW6" s="1237"/>
      <c r="DX6" s="1237"/>
      <c r="DY6" s="1237"/>
      <c r="DZ6" s="1237"/>
      <c r="EA6" s="1237"/>
      <c r="EB6" s="1237"/>
      <c r="EC6" s="1237"/>
      <c r="ED6" s="1237"/>
      <c r="EE6" s="1237"/>
      <c r="EF6" s="1237"/>
      <c r="EG6" s="1237"/>
      <c r="EH6" s="1237"/>
      <c r="EI6" s="1237"/>
      <c r="EJ6" s="1237"/>
      <c r="EK6" s="1237"/>
      <c r="EL6" s="1237"/>
      <c r="EM6" s="1237"/>
      <c r="EN6" s="1237"/>
      <c r="EO6" s="1237"/>
      <c r="EP6" s="1237"/>
      <c r="EQ6" s="1237"/>
      <c r="ER6" s="1237"/>
      <c r="ES6" s="1237"/>
      <c r="ET6" s="1237"/>
      <c r="EU6" s="1237"/>
      <c r="EV6" s="1237"/>
      <c r="EW6" s="1237"/>
      <c r="EX6" s="1237"/>
      <c r="EY6" s="1237"/>
      <c r="EZ6" s="1237"/>
      <c r="FA6" s="1237"/>
      <c r="FB6" s="1237"/>
      <c r="FC6" s="1237"/>
      <c r="FD6" s="1237"/>
      <c r="FE6" s="1237"/>
      <c r="FF6" s="1237"/>
      <c r="FG6" s="1237"/>
      <c r="FH6" s="1237"/>
      <c r="FI6" s="1237"/>
      <c r="FJ6" s="1237"/>
      <c r="FK6" s="1237"/>
      <c r="FL6" s="1237"/>
      <c r="FM6" s="1237"/>
      <c r="FN6" s="1237"/>
      <c r="FO6" s="1237"/>
      <c r="FP6" s="1237"/>
      <c r="FQ6" s="1237"/>
      <c r="FR6" s="1237"/>
      <c r="FS6" s="1237"/>
      <c r="FT6" s="1237"/>
      <c r="FU6" s="1237"/>
      <c r="FV6" s="1237"/>
      <c r="FW6" s="1237"/>
      <c r="FX6" s="1237"/>
      <c r="FY6" s="1237"/>
      <c r="FZ6" s="1237"/>
      <c r="GA6" s="1237"/>
      <c r="GB6" s="1237"/>
      <c r="GC6" s="1237"/>
      <c r="GD6" s="1237"/>
      <c r="GE6" s="1237"/>
      <c r="GF6" s="1237"/>
      <c r="GG6" s="1237"/>
      <c r="GH6" s="1237"/>
      <c r="GI6" s="1237"/>
      <c r="GJ6" s="1237"/>
      <c r="GK6" s="1237"/>
      <c r="GL6" s="1237"/>
      <c r="GM6" s="1237"/>
      <c r="GN6" s="1237"/>
      <c r="GO6" s="1237"/>
      <c r="GP6" s="1237"/>
    </row>
    <row r="7" spans="1:198" ht="17.25" customHeight="1">
      <c r="A7" s="228" t="s">
        <v>69</v>
      </c>
      <c r="B7" s="1411">
        <v>5537</v>
      </c>
      <c r="C7" s="1411">
        <v>5537</v>
      </c>
      <c r="D7" s="1411">
        <v>5622</v>
      </c>
      <c r="E7" s="1412">
        <v>0</v>
      </c>
      <c r="F7" s="1411">
        <v>1.5351273252663873</v>
      </c>
      <c r="G7" s="1411">
        <v>3395</v>
      </c>
      <c r="H7" s="1411">
        <v>3476</v>
      </c>
      <c r="I7" s="1411">
        <v>3484</v>
      </c>
      <c r="J7" s="1412">
        <v>2.3858615611192846</v>
      </c>
      <c r="K7" s="1411">
        <v>0.23014959723819572</v>
      </c>
      <c r="L7" s="1411"/>
      <c r="M7" s="1411"/>
      <c r="N7" s="1411"/>
      <c r="O7" s="1412"/>
      <c r="P7" s="1411"/>
      <c r="Q7" s="1411">
        <v>78</v>
      </c>
      <c r="R7" s="1411">
        <v>78</v>
      </c>
      <c r="S7" s="1411">
        <v>78</v>
      </c>
      <c r="T7" s="1863">
        <v>0</v>
      </c>
      <c r="U7" s="1863">
        <v>0</v>
      </c>
      <c r="V7" s="1411">
        <v>7610</v>
      </c>
      <c r="W7" s="1411">
        <v>7610</v>
      </c>
      <c r="X7" s="1411">
        <v>7632</v>
      </c>
      <c r="Y7" s="1863">
        <v>0</v>
      </c>
      <c r="Z7" s="1864">
        <v>0.28909329829171782</v>
      </c>
    </row>
    <row r="8" spans="1:198" ht="17.25" customHeight="1">
      <c r="A8" s="228" t="s">
        <v>70</v>
      </c>
      <c r="B8" s="1411">
        <v>7087</v>
      </c>
      <c r="C8" s="1411">
        <v>7256</v>
      </c>
      <c r="D8" s="1411">
        <v>7256</v>
      </c>
      <c r="E8" s="1412">
        <v>2.3846479469451083</v>
      </c>
      <c r="F8" s="1411">
        <v>0</v>
      </c>
      <c r="G8" s="1411">
        <v>1041</v>
      </c>
      <c r="H8" s="1411">
        <v>1041</v>
      </c>
      <c r="I8" s="1411">
        <v>1041</v>
      </c>
      <c r="J8" s="1412">
        <v>0</v>
      </c>
      <c r="K8" s="1411">
        <v>0</v>
      </c>
      <c r="L8" s="1411">
        <v>14568</v>
      </c>
      <c r="M8" s="1411">
        <v>14718</v>
      </c>
      <c r="N8" s="1411">
        <v>14820</v>
      </c>
      <c r="O8" s="1412">
        <v>1.0296540362438265</v>
      </c>
      <c r="P8" s="1411">
        <v>0.69302894415001504</v>
      </c>
      <c r="Q8" s="1411">
        <v>24415</v>
      </c>
      <c r="R8" s="1411">
        <v>24465</v>
      </c>
      <c r="S8" s="1411">
        <v>24575</v>
      </c>
      <c r="T8" s="1863">
        <v>0.20479213598196111</v>
      </c>
      <c r="U8" s="1863">
        <v>0.44962190884938025</v>
      </c>
      <c r="V8" s="1411">
        <v>11460</v>
      </c>
      <c r="W8" s="1411">
        <v>11488</v>
      </c>
      <c r="X8" s="1411">
        <v>11488</v>
      </c>
      <c r="Y8" s="1863">
        <v>0.24432809773125541</v>
      </c>
      <c r="Z8" s="1864">
        <v>0</v>
      </c>
    </row>
    <row r="9" spans="1:198" ht="17.25" customHeight="1">
      <c r="A9" s="228" t="s">
        <v>71</v>
      </c>
      <c r="B9" s="1411">
        <v>26</v>
      </c>
      <c r="C9" s="1411">
        <v>26</v>
      </c>
      <c r="D9" s="1411">
        <v>26</v>
      </c>
      <c r="E9" s="1412">
        <v>0</v>
      </c>
      <c r="F9" s="1411">
        <v>0</v>
      </c>
      <c r="G9" s="1411">
        <v>36</v>
      </c>
      <c r="H9" s="1411">
        <v>36</v>
      </c>
      <c r="I9" s="1411">
        <v>60</v>
      </c>
      <c r="J9" s="1412">
        <v>0</v>
      </c>
      <c r="K9" s="1411">
        <v>66.666666666666686</v>
      </c>
      <c r="L9" s="1411"/>
      <c r="M9" s="1411"/>
      <c r="N9" s="1411"/>
      <c r="O9" s="1412"/>
      <c r="P9" s="1411"/>
      <c r="Q9" s="1411">
        <v>20</v>
      </c>
      <c r="R9" s="1411">
        <v>70</v>
      </c>
      <c r="S9" s="1411">
        <v>70</v>
      </c>
      <c r="T9" s="1863">
        <v>250</v>
      </c>
      <c r="U9" s="1863">
        <v>0</v>
      </c>
      <c r="V9" s="1411">
        <v>19</v>
      </c>
      <c r="W9" s="1411">
        <v>19</v>
      </c>
      <c r="X9" s="1411">
        <v>45</v>
      </c>
      <c r="Y9" s="1863">
        <v>0</v>
      </c>
      <c r="Z9" s="1864">
        <v>136.84210526315786</v>
      </c>
    </row>
    <row r="10" spans="1:198" ht="17.25" customHeight="1">
      <c r="A10" s="228" t="s">
        <v>423</v>
      </c>
      <c r="B10" s="1411"/>
      <c r="C10" s="1411"/>
      <c r="D10" s="1411"/>
      <c r="E10" s="1412"/>
      <c r="F10" s="1411"/>
      <c r="G10" s="1411"/>
      <c r="H10" s="1411"/>
      <c r="I10" s="1411"/>
      <c r="J10" s="1412"/>
      <c r="K10" s="1411"/>
      <c r="L10" s="1411"/>
      <c r="M10" s="1411"/>
      <c r="N10" s="1411"/>
      <c r="O10" s="1412"/>
      <c r="P10" s="1411"/>
      <c r="Q10" s="1411"/>
      <c r="R10" s="1411"/>
      <c r="S10" s="1411"/>
      <c r="T10" s="1863"/>
      <c r="U10" s="1863"/>
      <c r="V10" s="1411"/>
      <c r="W10" s="1411"/>
      <c r="X10" s="1411"/>
      <c r="Y10" s="1863"/>
      <c r="Z10" s="1864"/>
    </row>
    <row r="11" spans="1:198" s="113" customFormat="1" ht="17.25" customHeight="1">
      <c r="A11" s="226" t="s">
        <v>73</v>
      </c>
      <c r="B11" s="1409">
        <v>12650</v>
      </c>
      <c r="C11" s="1409">
        <v>12819</v>
      </c>
      <c r="D11" s="1409">
        <v>12904</v>
      </c>
      <c r="E11" s="1410">
        <v>1.3359683794466548</v>
      </c>
      <c r="F11" s="1409">
        <v>0.66307824323270381</v>
      </c>
      <c r="G11" s="1409">
        <v>4472</v>
      </c>
      <c r="H11" s="1409">
        <v>4553</v>
      </c>
      <c r="I11" s="1409">
        <v>4585</v>
      </c>
      <c r="J11" s="1410">
        <v>1.811270125223615</v>
      </c>
      <c r="K11" s="1409">
        <v>0.70283329672741957</v>
      </c>
      <c r="L11" s="1409">
        <v>14568</v>
      </c>
      <c r="M11" s="1409">
        <v>14718</v>
      </c>
      <c r="N11" s="1409">
        <v>14820</v>
      </c>
      <c r="O11" s="1410">
        <v>1.0296540362438265</v>
      </c>
      <c r="P11" s="1409">
        <v>0.69302894415001504</v>
      </c>
      <c r="Q11" s="1409">
        <v>24513</v>
      </c>
      <c r="R11" s="1409">
        <v>24613</v>
      </c>
      <c r="S11" s="1409">
        <v>24723</v>
      </c>
      <c r="T11" s="689">
        <v>0.40794680373679171</v>
      </c>
      <c r="U11" s="689">
        <v>0.44691829520984072</v>
      </c>
      <c r="V11" s="1409">
        <v>19089</v>
      </c>
      <c r="W11" s="1409">
        <v>19117</v>
      </c>
      <c r="X11" s="1409">
        <v>19165</v>
      </c>
      <c r="Y11" s="689">
        <v>0.14668133480013523</v>
      </c>
      <c r="Z11" s="690">
        <v>0.25108542135272671</v>
      </c>
    </row>
    <row r="12" spans="1:198" ht="17.25" customHeight="1">
      <c r="A12" s="228" t="s">
        <v>137</v>
      </c>
      <c r="B12" s="1411">
        <v>48678</v>
      </c>
      <c r="C12" s="1411">
        <v>48678</v>
      </c>
      <c r="D12" s="1411">
        <v>48678</v>
      </c>
      <c r="E12" s="1412">
        <v>0</v>
      </c>
      <c r="F12" s="1411">
        <v>0</v>
      </c>
      <c r="G12" s="1411">
        <v>65065</v>
      </c>
      <c r="H12" s="1411">
        <v>65065</v>
      </c>
      <c r="I12" s="1411">
        <v>65065</v>
      </c>
      <c r="J12" s="1412">
        <v>0</v>
      </c>
      <c r="K12" s="1411">
        <v>0</v>
      </c>
      <c r="L12" s="1411">
        <v>58375</v>
      </c>
      <c r="M12" s="1411">
        <v>58375</v>
      </c>
      <c r="N12" s="1411">
        <v>58375</v>
      </c>
      <c r="O12" s="1412">
        <v>0</v>
      </c>
      <c r="P12" s="1411">
        <v>0</v>
      </c>
      <c r="Q12" s="1411">
        <v>55696</v>
      </c>
      <c r="R12" s="1411">
        <v>55696</v>
      </c>
      <c r="S12" s="1411">
        <v>55696</v>
      </c>
      <c r="T12" s="1863">
        <v>0</v>
      </c>
      <c r="U12" s="1863">
        <v>0</v>
      </c>
      <c r="V12" s="1411">
        <v>72731</v>
      </c>
      <c r="W12" s="1411">
        <v>72731</v>
      </c>
      <c r="X12" s="1411">
        <v>72731</v>
      </c>
      <c r="Y12" s="1863">
        <v>0</v>
      </c>
      <c r="Z12" s="1864">
        <v>0</v>
      </c>
    </row>
    <row r="13" spans="1:198" ht="17.25" customHeight="1" thickBot="1">
      <c r="A13" s="230" t="s">
        <v>138</v>
      </c>
      <c r="B13" s="2057">
        <v>26792</v>
      </c>
      <c r="C13" s="2057">
        <v>26792</v>
      </c>
      <c r="D13" s="2057">
        <v>26847</v>
      </c>
      <c r="E13" s="2058">
        <v>0</v>
      </c>
      <c r="F13" s="2057">
        <v>0.20528515974918093</v>
      </c>
      <c r="G13" s="2057">
        <v>51611</v>
      </c>
      <c r="H13" s="2057">
        <v>51614</v>
      </c>
      <c r="I13" s="2057">
        <v>51614</v>
      </c>
      <c r="J13" s="2058">
        <v>5.8127143438326812E-3</v>
      </c>
      <c r="K13" s="2057">
        <v>0</v>
      </c>
      <c r="L13" s="2057">
        <v>45105</v>
      </c>
      <c r="M13" s="2057">
        <v>45105</v>
      </c>
      <c r="N13" s="2057">
        <v>45105</v>
      </c>
      <c r="O13" s="2058">
        <v>0</v>
      </c>
      <c r="P13" s="2057">
        <v>0</v>
      </c>
      <c r="Q13" s="2057">
        <v>54016</v>
      </c>
      <c r="R13" s="2057">
        <v>54016</v>
      </c>
      <c r="S13" s="2057">
        <v>54016</v>
      </c>
      <c r="T13" s="693">
        <v>0</v>
      </c>
      <c r="U13" s="693">
        <v>0</v>
      </c>
      <c r="V13" s="2057">
        <v>50514</v>
      </c>
      <c r="W13" s="2057">
        <v>50514</v>
      </c>
      <c r="X13" s="2057">
        <v>54330.057000000001</v>
      </c>
      <c r="Y13" s="693">
        <v>0</v>
      </c>
      <c r="Z13" s="694">
        <v>7.5544542107138568</v>
      </c>
    </row>
    <row r="14" spans="1:198" ht="18" thickTop="1" thickBot="1">
      <c r="A14" s="248"/>
      <c r="B14" s="249"/>
      <c r="C14" s="249"/>
      <c r="D14" s="249"/>
      <c r="E14" s="1098"/>
      <c r="F14" s="1098"/>
      <c r="G14" s="250"/>
      <c r="H14" s="250"/>
      <c r="I14" s="250"/>
      <c r="J14" s="1098"/>
      <c r="K14" s="1098"/>
      <c r="L14" s="250"/>
      <c r="M14" s="250"/>
      <c r="N14" s="250"/>
      <c r="O14" s="1098"/>
      <c r="P14" s="1098"/>
      <c r="Q14" s="250"/>
      <c r="R14" s="250"/>
      <c r="S14" s="250"/>
      <c r="T14" s="1098"/>
      <c r="U14" s="1098"/>
      <c r="V14" s="250"/>
      <c r="W14" s="250"/>
      <c r="X14" s="250"/>
      <c r="Y14" s="1098"/>
      <c r="Z14" s="1098"/>
    </row>
    <row r="15" spans="1:198" s="1064" customFormat="1" ht="18" customHeight="1" thickTop="1">
      <c r="A15" s="2428" t="s">
        <v>263</v>
      </c>
      <c r="B15" s="2646" t="s">
        <v>320</v>
      </c>
      <c r="C15" s="2646"/>
      <c r="D15" s="2646"/>
      <c r="E15" s="2646"/>
      <c r="F15" s="2646"/>
      <c r="G15" s="2646" t="s">
        <v>275</v>
      </c>
      <c r="H15" s="2646"/>
      <c r="I15" s="2646"/>
      <c r="J15" s="2646"/>
      <c r="K15" s="2646"/>
      <c r="L15" s="2646" t="s">
        <v>280</v>
      </c>
      <c r="M15" s="2646"/>
      <c r="N15" s="2646"/>
      <c r="O15" s="2646"/>
      <c r="P15" s="2646"/>
      <c r="Q15" s="2646" t="s">
        <v>673</v>
      </c>
      <c r="R15" s="2646"/>
      <c r="S15" s="2646"/>
      <c r="T15" s="2646"/>
      <c r="U15" s="2646"/>
      <c r="V15" s="2646" t="s">
        <v>82</v>
      </c>
      <c r="W15" s="2646"/>
      <c r="X15" s="2646"/>
      <c r="Y15" s="2646"/>
      <c r="Z15" s="2647"/>
      <c r="AA15" s="1237"/>
      <c r="AB15" s="1237"/>
      <c r="AC15" s="1237"/>
      <c r="AD15" s="1237"/>
      <c r="AE15" s="1237"/>
      <c r="AF15" s="1237"/>
      <c r="AG15" s="1237"/>
      <c r="AH15" s="1237"/>
      <c r="AI15" s="1237"/>
      <c r="AJ15" s="1237"/>
      <c r="AK15" s="1237"/>
      <c r="AL15" s="1237"/>
      <c r="AM15" s="1237"/>
      <c r="AN15" s="1237"/>
      <c r="AO15" s="1237"/>
      <c r="AP15" s="1237"/>
      <c r="AQ15" s="1237"/>
      <c r="AR15" s="1237"/>
      <c r="AS15" s="1237"/>
      <c r="AT15" s="1237"/>
      <c r="AU15" s="1237"/>
      <c r="AV15" s="1237"/>
      <c r="AW15" s="1237"/>
      <c r="AX15" s="1237"/>
      <c r="AY15" s="1237"/>
      <c r="AZ15" s="1237"/>
      <c r="BA15" s="1237"/>
      <c r="BB15" s="1237"/>
      <c r="BC15" s="1237"/>
      <c r="BD15" s="1237"/>
      <c r="BE15" s="1237"/>
      <c r="BF15" s="1237"/>
      <c r="BG15" s="1237"/>
      <c r="BH15" s="1237"/>
      <c r="BI15" s="1237"/>
      <c r="BJ15" s="1237"/>
      <c r="BK15" s="1237"/>
      <c r="BL15" s="1237"/>
      <c r="BM15" s="1237"/>
      <c r="BN15" s="1237"/>
      <c r="BO15" s="1237"/>
      <c r="BP15" s="1237"/>
      <c r="BQ15" s="1237"/>
      <c r="BR15" s="1237"/>
      <c r="BS15" s="1237"/>
      <c r="BT15" s="1237"/>
      <c r="BU15" s="1237"/>
      <c r="BV15" s="1237"/>
      <c r="BW15" s="1237"/>
      <c r="BX15" s="1237"/>
      <c r="BY15" s="1237"/>
      <c r="BZ15" s="1237"/>
      <c r="CA15" s="1237"/>
      <c r="CB15" s="1237"/>
      <c r="CC15" s="1237"/>
      <c r="CD15" s="1237"/>
      <c r="CE15" s="1237"/>
      <c r="CF15" s="1237"/>
      <c r="CG15" s="1237"/>
      <c r="CH15" s="1237"/>
      <c r="CI15" s="1237"/>
      <c r="CJ15" s="1237"/>
      <c r="CK15" s="1237"/>
      <c r="CL15" s="1237"/>
      <c r="CM15" s="1237"/>
      <c r="CN15" s="1237"/>
      <c r="CO15" s="1237"/>
      <c r="CP15" s="1237"/>
      <c r="CQ15" s="1237"/>
      <c r="CR15" s="1237"/>
      <c r="CS15" s="1237"/>
      <c r="CT15" s="1237"/>
      <c r="CU15" s="1237"/>
      <c r="CV15" s="1237"/>
      <c r="CW15" s="1237"/>
      <c r="CX15" s="1237"/>
      <c r="CY15" s="1237"/>
      <c r="CZ15" s="1237"/>
      <c r="DA15" s="1237"/>
      <c r="DB15" s="1237"/>
      <c r="DC15" s="1237"/>
      <c r="DD15" s="1237"/>
      <c r="DE15" s="1237"/>
      <c r="DF15" s="1237"/>
      <c r="DG15" s="1237"/>
      <c r="DH15" s="1237"/>
      <c r="DI15" s="1237"/>
      <c r="DJ15" s="1237"/>
      <c r="DK15" s="1237"/>
      <c r="DL15" s="1237"/>
      <c r="DM15" s="1237"/>
      <c r="DN15" s="1237"/>
      <c r="DO15" s="1237"/>
      <c r="DP15" s="1237"/>
      <c r="DQ15" s="1237"/>
      <c r="DR15" s="1237"/>
      <c r="DS15" s="1237"/>
      <c r="DT15" s="1237"/>
      <c r="DU15" s="1237"/>
      <c r="DV15" s="1237"/>
      <c r="DW15" s="1237"/>
      <c r="DX15" s="1237"/>
      <c r="DY15" s="1237"/>
      <c r="DZ15" s="1237"/>
      <c r="EA15" s="1237"/>
      <c r="EB15" s="1237"/>
      <c r="EC15" s="1237"/>
      <c r="ED15" s="1237"/>
      <c r="EE15" s="1237"/>
      <c r="EF15" s="1237"/>
      <c r="EG15" s="1237"/>
      <c r="EH15" s="1237"/>
      <c r="EI15" s="1237"/>
      <c r="EJ15" s="1237"/>
      <c r="EK15" s="1237"/>
      <c r="EL15" s="1237"/>
      <c r="EM15" s="1237"/>
      <c r="EN15" s="1237"/>
      <c r="EO15" s="1237"/>
      <c r="EP15" s="1237"/>
      <c r="EQ15" s="1237"/>
      <c r="ER15" s="1237"/>
      <c r="ES15" s="1237"/>
      <c r="ET15" s="1237"/>
      <c r="EU15" s="1237"/>
      <c r="EV15" s="1237"/>
      <c r="EW15" s="1237"/>
      <c r="EX15" s="1237"/>
      <c r="EY15" s="1237"/>
      <c r="EZ15" s="1237"/>
      <c r="FA15" s="1237"/>
      <c r="FB15" s="1237"/>
      <c r="FC15" s="1237"/>
      <c r="FD15" s="1237"/>
      <c r="FE15" s="1237"/>
      <c r="FF15" s="1237"/>
      <c r="FG15" s="1237"/>
      <c r="FH15" s="1237"/>
      <c r="FI15" s="1237"/>
      <c r="FJ15" s="1237"/>
      <c r="FK15" s="1237"/>
      <c r="FL15" s="1237"/>
      <c r="FM15" s="1237"/>
      <c r="FN15" s="1237"/>
      <c r="FO15" s="1237"/>
      <c r="FP15" s="1237"/>
      <c r="FQ15" s="1237"/>
      <c r="FR15" s="1237"/>
      <c r="FS15" s="1237"/>
      <c r="FT15" s="1237"/>
      <c r="FU15" s="1237"/>
      <c r="FV15" s="1237"/>
      <c r="FW15" s="1237"/>
      <c r="FX15" s="1237"/>
      <c r="FY15" s="1237"/>
      <c r="FZ15" s="1237"/>
      <c r="GA15" s="1237"/>
      <c r="GB15" s="1237"/>
      <c r="GC15" s="1237"/>
      <c r="GD15" s="1237"/>
      <c r="GE15" s="1237"/>
      <c r="GF15" s="1237"/>
      <c r="GG15" s="1237"/>
      <c r="GH15" s="1237"/>
      <c r="GI15" s="1237"/>
      <c r="GJ15" s="1237"/>
      <c r="GK15" s="1237"/>
      <c r="GL15" s="1237"/>
      <c r="GM15" s="1237"/>
      <c r="GN15" s="1237"/>
      <c r="GO15" s="1237"/>
      <c r="GP15" s="1237"/>
    </row>
    <row r="16" spans="1:198" s="1064" customFormat="1" ht="18" customHeight="1">
      <c r="A16" s="2429"/>
      <c r="B16" s="1060" t="s">
        <v>87</v>
      </c>
      <c r="C16" s="1060" t="s">
        <v>90</v>
      </c>
      <c r="D16" s="1060" t="s">
        <v>91</v>
      </c>
      <c r="E16" s="2342" t="s">
        <v>88</v>
      </c>
      <c r="F16" s="2342" t="s">
        <v>89</v>
      </c>
      <c r="G16" s="1060" t="s">
        <v>87</v>
      </c>
      <c r="H16" s="1060" t="s">
        <v>90</v>
      </c>
      <c r="I16" s="1060" t="s">
        <v>91</v>
      </c>
      <c r="J16" s="2342" t="s">
        <v>88</v>
      </c>
      <c r="K16" s="2342" t="s">
        <v>89</v>
      </c>
      <c r="L16" s="1060" t="s">
        <v>87</v>
      </c>
      <c r="M16" s="1060" t="s">
        <v>90</v>
      </c>
      <c r="N16" s="1060" t="s">
        <v>91</v>
      </c>
      <c r="O16" s="2342" t="s">
        <v>88</v>
      </c>
      <c r="P16" s="2342" t="s">
        <v>89</v>
      </c>
      <c r="Q16" s="1060" t="s">
        <v>87</v>
      </c>
      <c r="R16" s="1060" t="s">
        <v>90</v>
      </c>
      <c r="S16" s="1060" t="s">
        <v>91</v>
      </c>
      <c r="T16" s="2342" t="s">
        <v>88</v>
      </c>
      <c r="U16" s="2342" t="s">
        <v>89</v>
      </c>
      <c r="V16" s="1060" t="s">
        <v>87</v>
      </c>
      <c r="W16" s="1060" t="s">
        <v>90</v>
      </c>
      <c r="X16" s="1060" t="s">
        <v>91</v>
      </c>
      <c r="Y16" s="2342" t="s">
        <v>88</v>
      </c>
      <c r="Z16" s="2345" t="s">
        <v>89</v>
      </c>
      <c r="AA16" s="1237"/>
      <c r="AB16" s="1237"/>
      <c r="AC16" s="1237"/>
      <c r="AD16" s="1237"/>
      <c r="AE16" s="1237"/>
      <c r="AF16" s="1237"/>
      <c r="AG16" s="1237"/>
      <c r="AH16" s="1237"/>
      <c r="AI16" s="1237"/>
      <c r="AJ16" s="1237"/>
      <c r="AK16" s="1237"/>
      <c r="AL16" s="1237"/>
      <c r="AM16" s="1237"/>
      <c r="AN16" s="1237"/>
      <c r="AO16" s="1237"/>
      <c r="AP16" s="1237"/>
      <c r="AQ16" s="1237"/>
      <c r="AR16" s="1237"/>
      <c r="AS16" s="1237"/>
      <c r="AT16" s="1237"/>
      <c r="AU16" s="1237"/>
      <c r="AV16" s="1237"/>
      <c r="AW16" s="1237"/>
      <c r="AX16" s="1237"/>
      <c r="AY16" s="1237"/>
      <c r="AZ16" s="1237"/>
      <c r="BA16" s="1237"/>
      <c r="BB16" s="1237"/>
      <c r="BC16" s="1237"/>
      <c r="BD16" s="1237"/>
      <c r="BE16" s="1237"/>
      <c r="BF16" s="1237"/>
      <c r="BG16" s="1237"/>
      <c r="BH16" s="1237"/>
      <c r="BI16" s="1237"/>
      <c r="BJ16" s="1237"/>
      <c r="BK16" s="1237"/>
      <c r="BL16" s="1237"/>
      <c r="BM16" s="1237"/>
      <c r="BN16" s="1237"/>
      <c r="BO16" s="1237"/>
      <c r="BP16" s="1237"/>
      <c r="BQ16" s="1237"/>
      <c r="BR16" s="1237"/>
      <c r="BS16" s="1237"/>
      <c r="BT16" s="1237"/>
      <c r="BU16" s="1237"/>
      <c r="BV16" s="1237"/>
      <c r="BW16" s="1237"/>
      <c r="BX16" s="1237"/>
      <c r="BY16" s="1237"/>
      <c r="BZ16" s="1237"/>
      <c r="CA16" s="1237"/>
      <c r="CB16" s="1237"/>
      <c r="CC16" s="1237"/>
      <c r="CD16" s="1237"/>
      <c r="CE16" s="1237"/>
      <c r="CF16" s="1237"/>
      <c r="CG16" s="1237"/>
      <c r="CH16" s="1237"/>
      <c r="CI16" s="1237"/>
      <c r="CJ16" s="1237"/>
      <c r="CK16" s="1237"/>
      <c r="CL16" s="1237"/>
      <c r="CM16" s="1237"/>
      <c r="CN16" s="1237"/>
      <c r="CO16" s="1237"/>
      <c r="CP16" s="1237"/>
      <c r="CQ16" s="1237"/>
      <c r="CR16" s="1237"/>
      <c r="CS16" s="1237"/>
      <c r="CT16" s="1237"/>
      <c r="CU16" s="1237"/>
      <c r="CV16" s="1237"/>
      <c r="CW16" s="1237"/>
      <c r="CX16" s="1237"/>
      <c r="CY16" s="1237"/>
      <c r="CZ16" s="1237"/>
      <c r="DA16" s="1237"/>
      <c r="DB16" s="1237"/>
      <c r="DC16" s="1237"/>
      <c r="DD16" s="1237"/>
      <c r="DE16" s="1237"/>
      <c r="DF16" s="1237"/>
      <c r="DG16" s="1237"/>
      <c r="DH16" s="1237"/>
      <c r="DI16" s="1237"/>
      <c r="DJ16" s="1237"/>
      <c r="DK16" s="1237"/>
      <c r="DL16" s="1237"/>
      <c r="DM16" s="1237"/>
      <c r="DN16" s="1237"/>
      <c r="DO16" s="1237"/>
      <c r="DP16" s="1237"/>
      <c r="DQ16" s="1237"/>
      <c r="DR16" s="1237"/>
      <c r="DS16" s="1237"/>
      <c r="DT16" s="1237"/>
      <c r="DU16" s="1237"/>
      <c r="DV16" s="1237"/>
      <c r="DW16" s="1237"/>
      <c r="DX16" s="1237"/>
      <c r="DY16" s="1237"/>
      <c r="DZ16" s="1237"/>
      <c r="EA16" s="1237"/>
      <c r="EB16" s="1237"/>
      <c r="EC16" s="1237"/>
      <c r="ED16" s="1237"/>
      <c r="EE16" s="1237"/>
      <c r="EF16" s="1237"/>
      <c r="EG16" s="1237"/>
      <c r="EH16" s="1237"/>
      <c r="EI16" s="1237"/>
      <c r="EJ16" s="1237"/>
      <c r="EK16" s="1237"/>
      <c r="EL16" s="1237"/>
      <c r="EM16" s="1237"/>
      <c r="EN16" s="1237"/>
      <c r="EO16" s="1237"/>
      <c r="EP16" s="1237"/>
      <c r="EQ16" s="1237"/>
      <c r="ER16" s="1237"/>
      <c r="ES16" s="1237"/>
      <c r="ET16" s="1237"/>
      <c r="EU16" s="1237"/>
      <c r="EV16" s="1237"/>
      <c r="EW16" s="1237"/>
      <c r="EX16" s="1237"/>
      <c r="EY16" s="1237"/>
      <c r="EZ16" s="1237"/>
      <c r="FA16" s="1237"/>
      <c r="FB16" s="1237"/>
      <c r="FC16" s="1237"/>
      <c r="FD16" s="1237"/>
      <c r="FE16" s="1237"/>
      <c r="FF16" s="1237"/>
      <c r="FG16" s="1237"/>
      <c r="FH16" s="1237"/>
      <c r="FI16" s="1237"/>
      <c r="FJ16" s="1237"/>
      <c r="FK16" s="1237"/>
      <c r="FL16" s="1237"/>
      <c r="FM16" s="1237"/>
      <c r="FN16" s="1237"/>
      <c r="FO16" s="1237"/>
      <c r="FP16" s="1237"/>
      <c r="FQ16" s="1237"/>
      <c r="FR16" s="1237"/>
      <c r="FS16" s="1237"/>
      <c r="FT16" s="1237"/>
      <c r="FU16" s="1237"/>
      <c r="FV16" s="1237"/>
      <c r="FW16" s="1237"/>
      <c r="FX16" s="1237"/>
      <c r="FY16" s="1237"/>
      <c r="FZ16" s="1237"/>
      <c r="GA16" s="1237"/>
      <c r="GB16" s="1237"/>
      <c r="GC16" s="1237"/>
      <c r="GD16" s="1237"/>
      <c r="GE16" s="1237"/>
      <c r="GF16" s="1237"/>
      <c r="GG16" s="1237"/>
      <c r="GH16" s="1237"/>
      <c r="GI16" s="1237"/>
      <c r="GJ16" s="1237"/>
      <c r="GK16" s="1237"/>
      <c r="GL16" s="1237"/>
      <c r="GM16" s="1237"/>
      <c r="GN16" s="1237"/>
      <c r="GO16" s="1237"/>
      <c r="GP16" s="1237"/>
    </row>
    <row r="17" spans="1:26" s="1064" customFormat="1" ht="29.25" customHeight="1">
      <c r="A17" s="2429"/>
      <c r="B17" s="1896" t="str">
        <f>B6</f>
        <v xml:space="preserve">cf=j= @)&amp;#÷&amp;$
-;fpg–c;f/_                </v>
      </c>
      <c r="C17" s="1896" t="str">
        <f t="shared" ref="C17:D17" si="4">C6</f>
        <v xml:space="preserve">cf=j= @)&amp;$÷&amp;%
-;fpg–c;f/_                </v>
      </c>
      <c r="D17" s="1896" t="str">
        <f t="shared" si="4"/>
        <v xml:space="preserve">cf=j= @)&amp;%÷&amp;^
-;fpg–c;f/_                </v>
      </c>
      <c r="E17" s="2342"/>
      <c r="F17" s="2342"/>
      <c r="G17" s="1896" t="str">
        <f>B6</f>
        <v xml:space="preserve">cf=j= @)&amp;#÷&amp;$
-;fpg–c;f/_                </v>
      </c>
      <c r="H17" s="1896" t="str">
        <f t="shared" ref="H17:I17" si="5">C6</f>
        <v xml:space="preserve">cf=j= @)&amp;$÷&amp;%
-;fpg–c;f/_                </v>
      </c>
      <c r="I17" s="1896" t="str">
        <f t="shared" si="5"/>
        <v xml:space="preserve">cf=j= @)&amp;%÷&amp;^
-;fpg–c;f/_                </v>
      </c>
      <c r="J17" s="2342"/>
      <c r="K17" s="2342"/>
      <c r="L17" s="1896" t="str">
        <f>B6</f>
        <v xml:space="preserve">cf=j= @)&amp;#÷&amp;$
-;fpg–c;f/_                </v>
      </c>
      <c r="M17" s="1896" t="str">
        <f t="shared" ref="M17:N17" si="6">C6</f>
        <v xml:space="preserve">cf=j= @)&amp;$÷&amp;%
-;fpg–c;f/_                </v>
      </c>
      <c r="N17" s="1896" t="str">
        <f t="shared" si="6"/>
        <v xml:space="preserve">cf=j= @)&amp;%÷&amp;^
-;fpg–c;f/_                </v>
      </c>
      <c r="O17" s="2342"/>
      <c r="P17" s="2342"/>
      <c r="Q17" s="1896" t="str">
        <f>B6</f>
        <v xml:space="preserve">cf=j= @)&amp;#÷&amp;$
-;fpg–c;f/_                </v>
      </c>
      <c r="R17" s="1896" t="str">
        <f t="shared" ref="R17:S17" si="7">C6</f>
        <v xml:space="preserve">cf=j= @)&amp;$÷&amp;%
-;fpg–c;f/_                </v>
      </c>
      <c r="S17" s="1896" t="str">
        <f t="shared" si="7"/>
        <v xml:space="preserve">cf=j= @)&amp;%÷&amp;^
-;fpg–c;f/_                </v>
      </c>
      <c r="T17" s="2342"/>
      <c r="U17" s="2342"/>
      <c r="V17" s="1896" t="str">
        <f>B6</f>
        <v xml:space="preserve">cf=j= @)&amp;#÷&amp;$
-;fpg–c;f/_                </v>
      </c>
      <c r="W17" s="1896" t="str">
        <f t="shared" ref="W17:X17" si="8">C6</f>
        <v xml:space="preserve">cf=j= @)&amp;$÷&amp;%
-;fpg–c;f/_                </v>
      </c>
      <c r="X17" s="1896" t="str">
        <f t="shared" si="8"/>
        <v xml:space="preserve">cf=j= @)&amp;%÷&amp;^
-;fpg–c;f/_                </v>
      </c>
      <c r="Y17" s="2342"/>
      <c r="Z17" s="2345"/>
    </row>
    <row r="18" spans="1:26" ht="17.25" customHeight="1">
      <c r="A18" s="228" t="s">
        <v>69</v>
      </c>
      <c r="B18" s="1411">
        <v>6186</v>
      </c>
      <c r="C18" s="1411">
        <v>6186</v>
      </c>
      <c r="D18" s="1411">
        <v>6251</v>
      </c>
      <c r="E18" s="1412">
        <v>0</v>
      </c>
      <c r="F18" s="1411">
        <v>1.0507597801487236</v>
      </c>
      <c r="G18" s="1411"/>
      <c r="H18" s="1411"/>
      <c r="I18" s="1411"/>
      <c r="J18" s="1412"/>
      <c r="K18" s="1411"/>
      <c r="L18" s="1411">
        <v>4249</v>
      </c>
      <c r="M18" s="1411">
        <v>4355</v>
      </c>
      <c r="N18" s="1411">
        <v>4415</v>
      </c>
      <c r="O18" s="1863">
        <v>2.4947046363850376</v>
      </c>
      <c r="P18" s="1863">
        <v>1.377726750861072</v>
      </c>
      <c r="Q18" s="1411">
        <v>3219</v>
      </c>
      <c r="R18" s="1411">
        <v>3250</v>
      </c>
      <c r="S18" s="1411">
        <v>3250</v>
      </c>
      <c r="T18" s="1863">
        <v>0.96303199751474722</v>
      </c>
      <c r="U18" s="1863">
        <v>0</v>
      </c>
      <c r="V18" s="561">
        <v>30274</v>
      </c>
      <c r="W18" s="561">
        <v>30492</v>
      </c>
      <c r="X18" s="561">
        <v>30732</v>
      </c>
      <c r="Y18" s="1863">
        <v>0.72008984607253979</v>
      </c>
      <c r="Z18" s="1864">
        <v>0.78709169618261399</v>
      </c>
    </row>
    <row r="19" spans="1:26" ht="17.25" customHeight="1">
      <c r="A19" s="228" t="s">
        <v>70</v>
      </c>
      <c r="B19" s="1411"/>
      <c r="C19" s="1411"/>
      <c r="D19" s="1411"/>
      <c r="E19" s="1412"/>
      <c r="F19" s="1411"/>
      <c r="G19" s="1411">
        <v>8900</v>
      </c>
      <c r="H19" s="1411">
        <v>8900</v>
      </c>
      <c r="I19" s="1411">
        <v>9400</v>
      </c>
      <c r="J19" s="1412">
        <v>0</v>
      </c>
      <c r="K19" s="1411">
        <v>5.6179775280898809</v>
      </c>
      <c r="L19" s="1411"/>
      <c r="M19" s="1411"/>
      <c r="N19" s="1411"/>
      <c r="O19" s="1863"/>
      <c r="P19" s="1863"/>
      <c r="Q19" s="1411">
        <v>824</v>
      </c>
      <c r="R19" s="1411">
        <v>922</v>
      </c>
      <c r="S19" s="1411">
        <v>922</v>
      </c>
      <c r="T19" s="1863"/>
      <c r="U19" s="1863"/>
      <c r="V19" s="561">
        <v>68295</v>
      </c>
      <c r="W19" s="561">
        <v>68790</v>
      </c>
      <c r="X19" s="561">
        <v>69502</v>
      </c>
      <c r="Y19" s="1863">
        <v>0.72479683725018162</v>
      </c>
      <c r="Z19" s="1864">
        <v>1.0350341619421499</v>
      </c>
    </row>
    <row r="20" spans="1:26" ht="17.25" customHeight="1">
      <c r="A20" s="228" t="s">
        <v>71</v>
      </c>
      <c r="B20" s="1411">
        <v>6</v>
      </c>
      <c r="C20" s="1411">
        <v>6</v>
      </c>
      <c r="D20" s="1411">
        <v>7</v>
      </c>
      <c r="E20" s="1412">
        <v>0</v>
      </c>
      <c r="F20" s="1411">
        <v>16.666666666666671</v>
      </c>
      <c r="G20" s="1411">
        <v>160.5</v>
      </c>
      <c r="H20" s="1411">
        <v>248</v>
      </c>
      <c r="I20" s="1411">
        <v>248</v>
      </c>
      <c r="J20" s="1412">
        <v>54.517133956386289</v>
      </c>
      <c r="K20" s="1411">
        <v>0</v>
      </c>
      <c r="L20" s="1411"/>
      <c r="M20" s="1411"/>
      <c r="N20" s="1411"/>
      <c r="O20" s="1863"/>
      <c r="P20" s="1863"/>
      <c r="Q20" s="1411"/>
      <c r="R20" s="1411"/>
      <c r="S20" s="1411"/>
      <c r="T20" s="1863"/>
      <c r="U20" s="1863"/>
      <c r="V20" s="561">
        <v>267.5</v>
      </c>
      <c r="W20" s="561">
        <v>405</v>
      </c>
      <c r="X20" s="561">
        <v>456</v>
      </c>
      <c r="Y20" s="1863">
        <v>51.401869158878498</v>
      </c>
      <c r="Z20" s="1864">
        <v>12.592592592592595</v>
      </c>
    </row>
    <row r="21" spans="1:26" ht="17.25" customHeight="1">
      <c r="A21" s="228" t="s">
        <v>423</v>
      </c>
      <c r="B21" s="1411"/>
      <c r="C21" s="1411"/>
      <c r="D21" s="1411"/>
      <c r="E21" s="1412"/>
      <c r="F21" s="1411"/>
      <c r="G21" s="1411">
        <v>0</v>
      </c>
      <c r="H21" s="1411"/>
      <c r="I21" s="1411"/>
      <c r="J21" s="1412"/>
      <c r="K21" s="1411"/>
      <c r="L21" s="1411"/>
      <c r="M21" s="1411"/>
      <c r="N21" s="1411"/>
      <c r="O21" s="1863"/>
      <c r="P21" s="1863"/>
      <c r="Q21" s="1411"/>
      <c r="R21" s="1411"/>
      <c r="S21" s="1411"/>
      <c r="T21" s="1863"/>
      <c r="U21" s="1863"/>
      <c r="V21" s="561"/>
      <c r="W21" s="561"/>
      <c r="X21" s="561"/>
      <c r="Y21" s="1863"/>
      <c r="Z21" s="1864"/>
    </row>
    <row r="22" spans="1:26" s="113" customFormat="1" ht="17.25" customHeight="1">
      <c r="A22" s="226" t="s">
        <v>73</v>
      </c>
      <c r="B22" s="1409">
        <v>6192</v>
      </c>
      <c r="C22" s="1409">
        <v>6192</v>
      </c>
      <c r="D22" s="1409">
        <v>6258</v>
      </c>
      <c r="E22" s="1410">
        <v>0</v>
      </c>
      <c r="F22" s="1409">
        <v>1.0658914728682163</v>
      </c>
      <c r="G22" s="1409">
        <v>9060.5</v>
      </c>
      <c r="H22" s="1409">
        <v>9148</v>
      </c>
      <c r="I22" s="1409">
        <v>9648</v>
      </c>
      <c r="J22" s="1410">
        <v>0.96573036808122481</v>
      </c>
      <c r="K22" s="1409">
        <v>5.465675557498912</v>
      </c>
      <c r="L22" s="1409">
        <v>4249</v>
      </c>
      <c r="M22" s="1409">
        <v>4355</v>
      </c>
      <c r="N22" s="1409">
        <v>4415</v>
      </c>
      <c r="O22" s="689">
        <v>2.4947046363850376</v>
      </c>
      <c r="P22" s="689">
        <v>1.377726750861072</v>
      </c>
      <c r="Q22" s="1409">
        <v>4043</v>
      </c>
      <c r="R22" s="1409">
        <v>4172</v>
      </c>
      <c r="S22" s="1409">
        <v>4172</v>
      </c>
      <c r="T22" s="689">
        <v>3.1906999752658862</v>
      </c>
      <c r="U22" s="689">
        <v>0</v>
      </c>
      <c r="V22" s="556">
        <v>98836.5</v>
      </c>
      <c r="W22" s="556">
        <v>99687</v>
      </c>
      <c r="X22" s="556">
        <v>100690</v>
      </c>
      <c r="Y22" s="689">
        <v>0.86051205779240547</v>
      </c>
      <c r="Z22" s="690">
        <v>1.0061492471435542</v>
      </c>
    </row>
    <row r="23" spans="1:26" ht="17.25" customHeight="1">
      <c r="A23" s="228" t="s">
        <v>137</v>
      </c>
      <c r="B23" s="1411">
        <v>46436</v>
      </c>
      <c r="C23" s="1411">
        <v>46436</v>
      </c>
      <c r="D23" s="1411">
        <v>46436</v>
      </c>
      <c r="E23" s="1412">
        <v>0</v>
      </c>
      <c r="F23" s="1411">
        <v>0</v>
      </c>
      <c r="G23" s="1411">
        <v>28593</v>
      </c>
      <c r="H23" s="1411">
        <v>28593</v>
      </c>
      <c r="I23" s="1411">
        <v>28593</v>
      </c>
      <c r="J23" s="1412">
        <v>0</v>
      </c>
      <c r="K23" s="1411">
        <v>0</v>
      </c>
      <c r="L23" s="1411">
        <v>30856</v>
      </c>
      <c r="M23" s="1411">
        <v>30856</v>
      </c>
      <c r="N23" s="1411">
        <v>30856</v>
      </c>
      <c r="O23" s="1863">
        <v>0</v>
      </c>
      <c r="P23" s="1863">
        <v>0</v>
      </c>
      <c r="Q23" s="1411">
        <v>5466</v>
      </c>
      <c r="R23" s="1411">
        <v>5466</v>
      </c>
      <c r="S23" s="1411">
        <v>5466</v>
      </c>
      <c r="T23" s="1863">
        <v>0</v>
      </c>
      <c r="U23" s="1863">
        <v>0</v>
      </c>
      <c r="V23" s="561">
        <v>411896</v>
      </c>
      <c r="W23" s="561">
        <v>411896</v>
      </c>
      <c r="X23" s="561">
        <v>411896</v>
      </c>
      <c r="Y23" s="1863">
        <v>0</v>
      </c>
      <c r="Z23" s="1864">
        <v>0</v>
      </c>
    </row>
    <row r="24" spans="1:26" ht="17.25" customHeight="1" thickBot="1">
      <c r="A24" s="230" t="s">
        <v>138</v>
      </c>
      <c r="B24" s="2057">
        <v>30715</v>
      </c>
      <c r="C24" s="2057">
        <v>30715</v>
      </c>
      <c r="D24" s="2057">
        <v>30715</v>
      </c>
      <c r="E24" s="2058">
        <v>0</v>
      </c>
      <c r="F24" s="2057">
        <v>0</v>
      </c>
      <c r="G24" s="2057">
        <v>24725</v>
      </c>
      <c r="H24" s="2057">
        <v>24171</v>
      </c>
      <c r="I24" s="2057">
        <v>24725</v>
      </c>
      <c r="J24" s="2058">
        <v>-2.2406471183013252</v>
      </c>
      <c r="K24" s="2057">
        <v>2.2920028132886472</v>
      </c>
      <c r="L24" s="2057">
        <v>19498</v>
      </c>
      <c r="M24" s="2057">
        <v>19498</v>
      </c>
      <c r="N24" s="2057">
        <v>19498</v>
      </c>
      <c r="O24" s="693">
        <v>0</v>
      </c>
      <c r="P24" s="693">
        <v>0</v>
      </c>
      <c r="Q24" s="2057">
        <v>4055</v>
      </c>
      <c r="R24" s="2057">
        <v>4115</v>
      </c>
      <c r="S24" s="2057">
        <v>4115</v>
      </c>
      <c r="T24" s="693">
        <v>1.479654747225652</v>
      </c>
      <c r="U24" s="693">
        <v>0</v>
      </c>
      <c r="V24" s="217">
        <v>307031</v>
      </c>
      <c r="W24" s="217">
        <v>306540</v>
      </c>
      <c r="X24" s="217">
        <v>310965.05700000003</v>
      </c>
      <c r="Y24" s="693">
        <v>-0.15991870527732033</v>
      </c>
      <c r="Z24" s="694">
        <v>1.4435496183206311</v>
      </c>
    </row>
    <row r="25" spans="1:26" ht="15.75" thickTop="1">
      <c r="A25" s="2645" t="s">
        <v>712</v>
      </c>
      <c r="B25" s="2645"/>
      <c r="C25" s="2645"/>
      <c r="D25" s="2645"/>
      <c r="E25" s="2645"/>
      <c r="F25" s="2645"/>
      <c r="G25" s="2645"/>
      <c r="H25" s="2645"/>
      <c r="I25" s="2645"/>
      <c r="J25" s="2645"/>
      <c r="K25" s="2645"/>
      <c r="L25" s="2645"/>
      <c r="M25" s="2645"/>
      <c r="N25" s="2645"/>
      <c r="O25" s="2645"/>
      <c r="P25" s="2645"/>
    </row>
    <row r="26" spans="1:26" ht="15">
      <c r="A26" s="2645" t="s">
        <v>714</v>
      </c>
      <c r="B26" s="2645"/>
      <c r="C26" s="2645"/>
      <c r="D26" s="2645"/>
      <c r="E26" s="2645"/>
      <c r="F26" s="2645"/>
      <c r="G26" s="2645"/>
      <c r="H26" s="2645"/>
      <c r="I26" s="2645"/>
      <c r="J26" s="2645"/>
      <c r="K26" s="2645"/>
      <c r="L26" s="2645"/>
      <c r="M26" s="2645"/>
      <c r="N26" s="2645"/>
      <c r="O26" s="2645"/>
      <c r="P26" s="2645"/>
    </row>
  </sheetData>
  <mergeCells count="36">
    <mergeCell ref="A1:Z1"/>
    <mergeCell ref="A2:Z2"/>
    <mergeCell ref="A4:A6"/>
    <mergeCell ref="B4:F4"/>
    <mergeCell ref="G4:K4"/>
    <mergeCell ref="L4:P4"/>
    <mergeCell ref="Q4:U4"/>
    <mergeCell ref="V4:Z4"/>
    <mergeCell ref="E5:E6"/>
    <mergeCell ref="F5:F6"/>
    <mergeCell ref="Z5:Z6"/>
    <mergeCell ref="U5:U6"/>
    <mergeCell ref="J5:J6"/>
    <mergeCell ref="K5:K6"/>
    <mergeCell ref="O5:O6"/>
    <mergeCell ref="P5:P6"/>
    <mergeCell ref="T5:T6"/>
    <mergeCell ref="Y5:Y6"/>
    <mergeCell ref="V15:Z15"/>
    <mergeCell ref="Y16:Y17"/>
    <mergeCell ref="P16:P17"/>
    <mergeCell ref="T16:T17"/>
    <mergeCell ref="U16:U17"/>
    <mergeCell ref="L15:P15"/>
    <mergeCell ref="A26:P26"/>
    <mergeCell ref="Z16:Z17"/>
    <mergeCell ref="G15:K15"/>
    <mergeCell ref="K16:K17"/>
    <mergeCell ref="A15:A17"/>
    <mergeCell ref="E16:E17"/>
    <mergeCell ref="F16:F17"/>
    <mergeCell ref="Q15:U15"/>
    <mergeCell ref="A25:P25"/>
    <mergeCell ref="B15:F15"/>
    <mergeCell ref="O16:O17"/>
    <mergeCell ref="J16:J17"/>
  </mergeCells>
  <printOptions horizontalCentered="1"/>
  <pageMargins left="0.39370078740157483" right="0.39370078740157483" top="0.78740157480314965" bottom="0.51181102362204722" header="0" footer="0.31496062992125984"/>
  <pageSetup paperSize="9" scale="40" orientation="landscape" r:id="rId1"/>
</worksheet>
</file>

<file path=xl/worksheets/sheet1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45"/>
  <sheetViews>
    <sheetView view="pageBreakPreview" zoomScale="55" zoomScaleSheetLayoutView="55" workbookViewId="0">
      <selection activeCell="I11" sqref="I11"/>
    </sheetView>
  </sheetViews>
  <sheetFormatPr defaultColWidth="11.7109375" defaultRowHeight="12.75"/>
  <cols>
    <col min="1" max="1" width="23.140625" style="61" customWidth="1"/>
    <col min="2" max="2" width="11.7109375" style="61" customWidth="1"/>
    <col min="3" max="3" width="11.42578125" style="61" customWidth="1"/>
    <col min="4" max="4" width="10.7109375" style="61" customWidth="1"/>
    <col min="5" max="5" width="12.5703125" style="1080" customWidth="1"/>
    <col min="6" max="6" width="13.28515625" style="1080" customWidth="1"/>
    <col min="7" max="9" width="10.7109375" style="61" customWidth="1"/>
    <col min="10" max="10" width="13.5703125" style="1080" customWidth="1"/>
    <col min="11" max="11" width="13.28515625" style="1080" customWidth="1"/>
    <col min="12" max="14" width="10.7109375" style="61" customWidth="1"/>
    <col min="15" max="15" width="13.42578125" style="1080" customWidth="1"/>
    <col min="16" max="16" width="13.28515625" style="1080" customWidth="1"/>
    <col min="17" max="19" width="10.7109375" style="61" customWidth="1"/>
    <col min="20" max="20" width="13" style="1080" customWidth="1"/>
    <col min="21" max="21" width="13.28515625" style="1080" customWidth="1"/>
    <col min="22" max="24" width="10.7109375" style="61" customWidth="1"/>
    <col min="25" max="25" width="13" style="1090" customWidth="1"/>
    <col min="26" max="26" width="13.28515625" style="1090" customWidth="1"/>
    <col min="27" max="27" width="11" style="61" customWidth="1"/>
    <col min="28" max="28" width="11.5703125" style="61" customWidth="1"/>
    <col min="29" max="253" width="8.7109375" style="61" customWidth="1"/>
    <col min="254" max="254" width="27.42578125" style="61" customWidth="1"/>
    <col min="255" max="255" width="11.7109375" style="61" bestFit="1" customWidth="1"/>
    <col min="256" max="16384" width="11.7109375" style="61"/>
  </cols>
  <sheetData>
    <row r="1" spans="1:51" s="2064" customFormat="1" ht="33">
      <c r="A1" s="2659" t="s">
        <v>305</v>
      </c>
      <c r="B1" s="2659"/>
      <c r="C1" s="2659"/>
      <c r="D1" s="2659"/>
      <c r="E1" s="2659"/>
      <c r="F1" s="2659"/>
      <c r="G1" s="2659"/>
      <c r="H1" s="2659"/>
      <c r="I1" s="2659"/>
      <c r="J1" s="2659"/>
      <c r="K1" s="2659"/>
      <c r="L1" s="2659"/>
      <c r="M1" s="2659"/>
      <c r="N1" s="2659"/>
      <c r="O1" s="2659"/>
      <c r="P1" s="2659"/>
      <c r="Q1" s="2659"/>
      <c r="R1" s="2659"/>
      <c r="S1" s="2659"/>
      <c r="T1" s="2659"/>
      <c r="U1" s="2659"/>
      <c r="V1" s="2659"/>
      <c r="W1" s="2659"/>
      <c r="X1" s="2659"/>
      <c r="Y1" s="2659"/>
      <c r="Z1" s="2659"/>
      <c r="AA1" s="2063"/>
      <c r="AB1" s="2063"/>
      <c r="AC1" s="2063"/>
    </row>
    <row r="2" spans="1:51" s="2066" customFormat="1" ht="34.5">
      <c r="A2" s="2660" t="s">
        <v>829</v>
      </c>
      <c r="B2" s="2660"/>
      <c r="C2" s="2660"/>
      <c r="D2" s="2660"/>
      <c r="E2" s="2660"/>
      <c r="F2" s="2660"/>
      <c r="G2" s="2660"/>
      <c r="H2" s="2660"/>
      <c r="I2" s="2660"/>
      <c r="J2" s="2660"/>
      <c r="K2" s="2660"/>
      <c r="L2" s="2660"/>
      <c r="M2" s="2660"/>
      <c r="N2" s="2660"/>
      <c r="O2" s="2660"/>
      <c r="P2" s="2660"/>
      <c r="Q2" s="2660"/>
      <c r="R2" s="2660"/>
      <c r="S2" s="2660"/>
      <c r="T2" s="2660"/>
      <c r="U2" s="2660"/>
      <c r="V2" s="2660"/>
      <c r="W2" s="2660"/>
      <c r="X2" s="2660"/>
      <c r="Y2" s="2660"/>
      <c r="Z2" s="2660"/>
      <c r="AA2" s="2065"/>
      <c r="AB2" s="2065"/>
      <c r="AC2" s="2065"/>
    </row>
    <row r="3" spans="1:51" ht="13.5" customHeight="1" thickBot="1">
      <c r="A3" s="252"/>
      <c r="B3" s="252"/>
      <c r="C3" s="252"/>
      <c r="D3" s="252"/>
      <c r="E3" s="1096"/>
      <c r="F3" s="1096"/>
      <c r="G3" s="252"/>
      <c r="H3" s="252"/>
      <c r="I3" s="252"/>
      <c r="J3" s="1096"/>
      <c r="K3" s="1096"/>
      <c r="L3" s="252"/>
      <c r="M3" s="252"/>
      <c r="N3" s="252"/>
      <c r="Q3" s="252"/>
      <c r="R3" s="252"/>
      <c r="S3" s="252"/>
      <c r="T3" s="1096"/>
      <c r="U3" s="1096"/>
      <c r="V3" s="252"/>
      <c r="W3" s="252"/>
      <c r="X3" s="252"/>
      <c r="Y3" s="2661" t="s">
        <v>322</v>
      </c>
      <c r="Z3" s="2661"/>
      <c r="AA3" s="252"/>
      <c r="AB3" s="252"/>
      <c r="AC3" s="251"/>
    </row>
    <row r="4" spans="1:51" s="1259" customFormat="1" ht="18" customHeight="1" thickTop="1">
      <c r="A4" s="2662" t="s">
        <v>81</v>
      </c>
      <c r="B4" s="2454" t="s">
        <v>273</v>
      </c>
      <c r="C4" s="2454"/>
      <c r="D4" s="2454"/>
      <c r="E4" s="2454"/>
      <c r="F4" s="2454"/>
      <c r="G4" s="2454" t="s">
        <v>278</v>
      </c>
      <c r="H4" s="2454"/>
      <c r="I4" s="2454"/>
      <c r="J4" s="2454"/>
      <c r="K4" s="2454"/>
      <c r="L4" s="2644" t="s">
        <v>279</v>
      </c>
      <c r="M4" s="2644"/>
      <c r="N4" s="2644"/>
      <c r="O4" s="2644"/>
      <c r="P4" s="2644"/>
      <c r="Q4" s="2454" t="s">
        <v>274</v>
      </c>
      <c r="R4" s="2454"/>
      <c r="S4" s="2454"/>
      <c r="T4" s="2454"/>
      <c r="U4" s="2454"/>
      <c r="V4" s="2454" t="s">
        <v>390</v>
      </c>
      <c r="W4" s="2454"/>
      <c r="X4" s="2454"/>
      <c r="Y4" s="2454"/>
      <c r="Z4" s="2455"/>
      <c r="AA4" s="1256"/>
      <c r="AB4" s="1256"/>
      <c r="AC4" s="1257"/>
      <c r="AD4" s="1258"/>
      <c r="AE4" s="1258"/>
      <c r="AF4" s="1258"/>
      <c r="AG4" s="1258"/>
      <c r="AH4" s="1258"/>
      <c r="AI4" s="1258"/>
      <c r="AJ4" s="1258"/>
      <c r="AK4" s="1258"/>
      <c r="AL4" s="1258"/>
      <c r="AM4" s="1258"/>
      <c r="AN4" s="1258"/>
      <c r="AO4" s="1258"/>
      <c r="AP4" s="1258"/>
      <c r="AQ4" s="1258"/>
      <c r="AR4" s="1258"/>
      <c r="AS4" s="1258"/>
      <c r="AT4" s="1258"/>
      <c r="AU4" s="1258"/>
      <c r="AV4" s="1258"/>
      <c r="AW4" s="1258"/>
      <c r="AX4" s="1258"/>
      <c r="AY4" s="1258"/>
    </row>
    <row r="5" spans="1:51" s="1259" customFormat="1" ht="18" customHeight="1">
      <c r="A5" s="2663"/>
      <c r="B5" s="1897" t="s">
        <v>87</v>
      </c>
      <c r="C5" s="1897" t="s">
        <v>90</v>
      </c>
      <c r="D5" s="1897" t="s">
        <v>91</v>
      </c>
      <c r="E5" s="2342" t="s">
        <v>340</v>
      </c>
      <c r="F5" s="2342"/>
      <c r="G5" s="1897" t="s">
        <v>87</v>
      </c>
      <c r="H5" s="1897" t="s">
        <v>90</v>
      </c>
      <c r="I5" s="1897" t="s">
        <v>91</v>
      </c>
      <c r="J5" s="2342" t="s">
        <v>340</v>
      </c>
      <c r="K5" s="2342"/>
      <c r="L5" s="1897" t="s">
        <v>87</v>
      </c>
      <c r="M5" s="1897" t="s">
        <v>90</v>
      </c>
      <c r="N5" s="1897" t="s">
        <v>91</v>
      </c>
      <c r="O5" s="2342" t="s">
        <v>340</v>
      </c>
      <c r="P5" s="2342"/>
      <c r="Q5" s="1897" t="s">
        <v>87</v>
      </c>
      <c r="R5" s="1897" t="s">
        <v>90</v>
      </c>
      <c r="S5" s="1897" t="s">
        <v>91</v>
      </c>
      <c r="T5" s="2342" t="s">
        <v>340</v>
      </c>
      <c r="U5" s="2342"/>
      <c r="V5" s="1897" t="s">
        <v>87</v>
      </c>
      <c r="W5" s="1897" t="s">
        <v>90</v>
      </c>
      <c r="X5" s="1897" t="s">
        <v>91</v>
      </c>
      <c r="Y5" s="2653" t="s">
        <v>340</v>
      </c>
      <c r="Z5" s="2654"/>
      <c r="AA5" s="1256"/>
      <c r="AB5" s="1256"/>
      <c r="AC5" s="1258"/>
      <c r="AD5" s="1258"/>
      <c r="AE5" s="1258"/>
      <c r="AF5" s="1258"/>
      <c r="AG5" s="1258"/>
      <c r="AH5" s="1258"/>
      <c r="AI5" s="1258"/>
      <c r="AJ5" s="1258"/>
      <c r="AK5" s="1258"/>
      <c r="AL5" s="1258"/>
      <c r="AM5" s="1258"/>
      <c r="AN5" s="1258"/>
      <c r="AO5" s="1258"/>
      <c r="AP5" s="1258"/>
      <c r="AQ5" s="1258"/>
      <c r="AR5" s="1258"/>
      <c r="AS5" s="1258"/>
      <c r="AT5" s="1258"/>
      <c r="AU5" s="1258"/>
      <c r="AV5" s="1258"/>
      <c r="AW5" s="1258"/>
      <c r="AX5" s="1258"/>
      <c r="AY5" s="1258"/>
    </row>
    <row r="6" spans="1:51" s="1262" customFormat="1" ht="32.25" customHeight="1">
      <c r="A6" s="2663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232" t="str">
        <f t="shared" si="2"/>
        <v>cf=j=@)&amp;%÷&amp;^</v>
      </c>
      <c r="V6" s="1232" t="str">
        <f>B6</f>
        <v xml:space="preserve">@)&amp;$
c;f/ d;fGt </v>
      </c>
      <c r="W6" s="1232" t="str">
        <f t="shared" ref="W6:Z6" si="3">C6</f>
        <v xml:space="preserve">@)&amp;%
c;f/ d;fGt </v>
      </c>
      <c r="X6" s="1232" t="str">
        <f t="shared" si="3"/>
        <v xml:space="preserve">@)&amp;^
c;f/ d;fGt </v>
      </c>
      <c r="Y6" s="1232" t="str">
        <f t="shared" si="3"/>
        <v>cf=j=@)&amp;$÷&amp;%</v>
      </c>
      <c r="Z6" s="1308" t="str">
        <f t="shared" si="3"/>
        <v>cf=j=@)&amp;%÷&amp;^</v>
      </c>
      <c r="AA6" s="1260"/>
      <c r="AB6" s="1260"/>
      <c r="AC6" s="1261"/>
      <c r="AD6" s="1261"/>
      <c r="AE6" s="1261"/>
      <c r="AF6" s="1261"/>
      <c r="AG6" s="1261"/>
      <c r="AH6" s="1261"/>
      <c r="AI6" s="1261"/>
      <c r="AJ6" s="1261"/>
      <c r="AK6" s="1261"/>
      <c r="AL6" s="1261"/>
      <c r="AM6" s="1261"/>
      <c r="AN6" s="1261"/>
      <c r="AO6" s="1261"/>
      <c r="AP6" s="1261"/>
      <c r="AQ6" s="1261"/>
      <c r="AR6" s="1261"/>
      <c r="AS6" s="1261"/>
      <c r="AT6" s="1261"/>
      <c r="AU6" s="1261"/>
      <c r="AV6" s="1261"/>
      <c r="AW6" s="1261"/>
      <c r="AX6" s="1261"/>
      <c r="AY6" s="1261"/>
    </row>
    <row r="7" spans="1:51" ht="18.75" customHeight="1">
      <c r="A7" s="254" t="s">
        <v>341</v>
      </c>
      <c r="B7" s="1480">
        <v>69.38</v>
      </c>
      <c r="C7" s="1480">
        <v>77.489999999999995</v>
      </c>
      <c r="D7" s="1480">
        <v>304.82</v>
      </c>
      <c r="E7" s="782">
        <v>11.689247621793015</v>
      </c>
      <c r="F7" s="782">
        <v>293.36688604981293</v>
      </c>
      <c r="G7" s="1480">
        <v>27.12</v>
      </c>
      <c r="H7" s="2059">
        <v>15.76</v>
      </c>
      <c r="I7" s="2059">
        <v>116.31</v>
      </c>
      <c r="J7" s="782">
        <v>-41.887905604719769</v>
      </c>
      <c r="K7" s="782">
        <v>638.00761421319794</v>
      </c>
      <c r="L7" s="1480">
        <v>12.63</v>
      </c>
      <c r="M7" s="1480">
        <v>12.06</v>
      </c>
      <c r="N7" s="1480">
        <v>211.71</v>
      </c>
      <c r="O7" s="782">
        <v>-4.513064133016627</v>
      </c>
      <c r="P7" s="782">
        <v>1655.4726368159204</v>
      </c>
      <c r="Q7" s="1480">
        <v>11.23</v>
      </c>
      <c r="R7" s="1480">
        <v>2.34</v>
      </c>
      <c r="S7" s="1480">
        <v>45.86</v>
      </c>
      <c r="T7" s="782">
        <v>-79.162956366874454</v>
      </c>
      <c r="U7" s="782">
        <v>1859.82905982906</v>
      </c>
      <c r="V7" s="1480">
        <v>9.8000000000000007</v>
      </c>
      <c r="W7" s="1480">
        <v>44.45</v>
      </c>
      <c r="X7" s="1480">
        <v>74.14</v>
      </c>
      <c r="Y7" s="1315">
        <v>353.57142857142856</v>
      </c>
      <c r="Z7" s="2060">
        <v>66.794150731158595</v>
      </c>
      <c r="AA7" s="253"/>
      <c r="AB7" s="253"/>
    </row>
    <row r="8" spans="1:51" ht="18.75" customHeight="1">
      <c r="A8" s="254" t="s">
        <v>342</v>
      </c>
      <c r="B8" s="1480">
        <v>117.72</v>
      </c>
      <c r="C8" s="1480">
        <v>154.81</v>
      </c>
      <c r="D8" s="1480">
        <v>418.37</v>
      </c>
      <c r="E8" s="782">
        <v>31.50696568127762</v>
      </c>
      <c r="F8" s="782">
        <v>170.24740003875718</v>
      </c>
      <c r="G8" s="1480">
        <v>32.46</v>
      </c>
      <c r="H8" s="2059">
        <v>42.76</v>
      </c>
      <c r="I8" s="2059">
        <v>199.62</v>
      </c>
      <c r="J8" s="782">
        <v>31.731361675908801</v>
      </c>
      <c r="K8" s="782">
        <v>366.83816651075773</v>
      </c>
      <c r="L8" s="1480">
        <v>3.96</v>
      </c>
      <c r="M8" s="1480">
        <v>5.7</v>
      </c>
      <c r="N8" s="1480">
        <v>97.84</v>
      </c>
      <c r="O8" s="782">
        <v>43.939393939393938</v>
      </c>
      <c r="P8" s="782">
        <v>1616.4912280701753</v>
      </c>
      <c r="Q8" s="1480">
        <v>12.44</v>
      </c>
      <c r="R8" s="1480">
        <v>3.17</v>
      </c>
      <c r="S8" s="1480">
        <v>110.02</v>
      </c>
      <c r="T8" s="782">
        <v>-74.517684887459808</v>
      </c>
      <c r="U8" s="782">
        <v>3370.6624605678235</v>
      </c>
      <c r="V8" s="1480">
        <v>34.700000000000003</v>
      </c>
      <c r="W8" s="1480">
        <v>53.88</v>
      </c>
      <c r="X8" s="1480">
        <v>129.85</v>
      </c>
      <c r="Y8" s="1315">
        <v>55.273775216138318</v>
      </c>
      <c r="Z8" s="2060">
        <v>140.99851521900518</v>
      </c>
      <c r="AA8" s="253"/>
      <c r="AB8" s="253"/>
    </row>
    <row r="9" spans="1:51" ht="18.75" customHeight="1">
      <c r="A9" s="254" t="s">
        <v>343</v>
      </c>
      <c r="B9" s="1480">
        <v>16.96</v>
      </c>
      <c r="C9" s="1480">
        <v>1.45</v>
      </c>
      <c r="D9" s="1480">
        <v>41.35</v>
      </c>
      <c r="E9" s="782">
        <v>-91.450471698113205</v>
      </c>
      <c r="F9" s="782">
        <v>2751.7241379310344</v>
      </c>
      <c r="G9" s="1480">
        <v>3</v>
      </c>
      <c r="H9" s="2059">
        <v>1.98</v>
      </c>
      <c r="I9" s="2059">
        <v>3.6</v>
      </c>
      <c r="J9" s="782">
        <v>-34</v>
      </c>
      <c r="K9" s="782">
        <v>81.818181818181841</v>
      </c>
      <c r="L9" s="1480">
        <v>0.36</v>
      </c>
      <c r="M9" s="1480">
        <v>0.31</v>
      </c>
      <c r="N9" s="1480">
        <v>0.4</v>
      </c>
      <c r="O9" s="782">
        <v>-13.888888888888886</v>
      </c>
      <c r="P9" s="782">
        <v>29.032258064516157</v>
      </c>
      <c r="Q9" s="1480" t="s">
        <v>806</v>
      </c>
      <c r="R9" s="1480" t="s">
        <v>804</v>
      </c>
      <c r="S9" s="1480">
        <v>0.3</v>
      </c>
      <c r="T9" s="782"/>
      <c r="U9" s="782"/>
      <c r="V9" s="1480">
        <v>0.5</v>
      </c>
      <c r="W9" s="1480">
        <v>2.99</v>
      </c>
      <c r="X9" s="1480">
        <v>3.61</v>
      </c>
      <c r="Y9" s="1315">
        <v>498</v>
      </c>
      <c r="Z9" s="2060">
        <v>20.735785953177242</v>
      </c>
      <c r="AA9" s="253"/>
      <c r="AB9" s="253"/>
    </row>
    <row r="10" spans="1:51" ht="18.75" customHeight="1">
      <c r="A10" s="254" t="s">
        <v>76</v>
      </c>
      <c r="B10" s="1480">
        <v>6.1</v>
      </c>
      <c r="C10" s="1480" t="s">
        <v>809</v>
      </c>
      <c r="D10" s="782" t="s">
        <v>805</v>
      </c>
      <c r="E10" s="782"/>
      <c r="F10" s="782"/>
      <c r="G10" s="1480" t="s">
        <v>805</v>
      </c>
      <c r="H10" s="2059" t="s">
        <v>805</v>
      </c>
      <c r="I10" s="2059">
        <v>1.23</v>
      </c>
      <c r="J10" s="782"/>
      <c r="K10" s="782"/>
      <c r="L10" s="1480" t="s">
        <v>804</v>
      </c>
      <c r="M10" s="1480" t="s">
        <v>804</v>
      </c>
      <c r="N10" s="1480" t="s">
        <v>806</v>
      </c>
      <c r="O10" s="782"/>
      <c r="P10" s="782"/>
      <c r="Q10" s="1480">
        <v>45.1</v>
      </c>
      <c r="R10" s="1480" t="s">
        <v>804</v>
      </c>
      <c r="S10" s="1480" t="s">
        <v>806</v>
      </c>
      <c r="T10" s="782"/>
      <c r="U10" s="782"/>
      <c r="V10" s="1480" t="s">
        <v>805</v>
      </c>
      <c r="W10" s="1480" t="s">
        <v>805</v>
      </c>
      <c r="X10" s="1480" t="s">
        <v>809</v>
      </c>
      <c r="Y10" s="1315"/>
      <c r="Z10" s="2060"/>
      <c r="AA10" s="253"/>
      <c r="AB10" s="253"/>
    </row>
    <row r="11" spans="1:51" ht="18.75" customHeight="1">
      <c r="A11" s="254" t="s">
        <v>77</v>
      </c>
      <c r="B11" s="1480" t="s">
        <v>805</v>
      </c>
      <c r="C11" s="1480" t="s">
        <v>809</v>
      </c>
      <c r="D11" s="782" t="s">
        <v>805</v>
      </c>
      <c r="E11" s="782"/>
      <c r="F11" s="782"/>
      <c r="G11" s="1480" t="s">
        <v>805</v>
      </c>
      <c r="H11" s="2059" t="s">
        <v>805</v>
      </c>
      <c r="I11" s="2059" t="s">
        <v>809</v>
      </c>
      <c r="J11" s="782"/>
      <c r="K11" s="782"/>
      <c r="L11" s="1480" t="s">
        <v>804</v>
      </c>
      <c r="M11" s="1480" t="s">
        <v>804</v>
      </c>
      <c r="N11" s="1480" t="s">
        <v>806</v>
      </c>
      <c r="O11" s="782"/>
      <c r="P11" s="782"/>
      <c r="Q11" s="1480" t="s">
        <v>806</v>
      </c>
      <c r="R11" s="1480" t="s">
        <v>804</v>
      </c>
      <c r="S11" s="1480" t="s">
        <v>806</v>
      </c>
      <c r="T11" s="782"/>
      <c r="U11" s="782"/>
      <c r="V11" s="1480" t="s">
        <v>805</v>
      </c>
      <c r="W11" s="1480" t="s">
        <v>805</v>
      </c>
      <c r="X11" s="1480" t="s">
        <v>809</v>
      </c>
      <c r="Y11" s="1315"/>
      <c r="Z11" s="2060"/>
      <c r="AA11" s="253"/>
      <c r="AB11" s="253"/>
    </row>
    <row r="12" spans="1:51" ht="18.75" customHeight="1">
      <c r="A12" s="254" t="s">
        <v>344</v>
      </c>
      <c r="B12" s="1480">
        <v>100.66</v>
      </c>
      <c r="C12" s="1480">
        <v>114.32</v>
      </c>
      <c r="D12" s="1480">
        <v>12.7</v>
      </c>
      <c r="E12" s="782">
        <v>13.570435128154188</v>
      </c>
      <c r="F12" s="782">
        <v>-88.890832750174951</v>
      </c>
      <c r="G12" s="1480">
        <v>29.72</v>
      </c>
      <c r="H12" s="2059">
        <v>27.91</v>
      </c>
      <c r="I12" s="2059">
        <v>20.71</v>
      </c>
      <c r="J12" s="782">
        <v>-6.0901749663526203</v>
      </c>
      <c r="K12" s="782">
        <v>-25.797205302758869</v>
      </c>
      <c r="L12" s="1480">
        <v>33.83</v>
      </c>
      <c r="M12" s="1480">
        <v>31.57</v>
      </c>
      <c r="N12" s="1480">
        <v>17.38</v>
      </c>
      <c r="O12" s="782"/>
      <c r="P12" s="782">
        <v>-44.947735191637641</v>
      </c>
      <c r="Q12" s="1480">
        <v>72.69</v>
      </c>
      <c r="R12" s="1480">
        <v>56.13</v>
      </c>
      <c r="S12" s="1480">
        <v>2.39</v>
      </c>
      <c r="T12" s="782">
        <v>-22.781675608749481</v>
      </c>
      <c r="U12" s="782">
        <v>-95.742027436308575</v>
      </c>
      <c r="V12" s="1480">
        <v>81.819999999999993</v>
      </c>
      <c r="W12" s="1480">
        <v>22.6</v>
      </c>
      <c r="X12" s="1480">
        <v>5.13</v>
      </c>
      <c r="Y12" s="1315">
        <v>-72.378391591297969</v>
      </c>
      <c r="Z12" s="2060">
        <v>-77.30088495575221</v>
      </c>
      <c r="AA12" s="253"/>
      <c r="AB12" s="253"/>
    </row>
    <row r="13" spans="1:51" ht="18.75" customHeight="1">
      <c r="A13" s="254" t="s">
        <v>345</v>
      </c>
      <c r="B13" s="1480">
        <v>10.5</v>
      </c>
      <c r="C13" s="1480">
        <v>63.29</v>
      </c>
      <c r="D13" s="1480">
        <v>87.03</v>
      </c>
      <c r="E13" s="782">
        <v>502.76190476190482</v>
      </c>
      <c r="F13" s="782">
        <v>37.509875177753202</v>
      </c>
      <c r="G13" s="1480">
        <v>11.06</v>
      </c>
      <c r="H13" s="2059">
        <v>7.44</v>
      </c>
      <c r="I13" s="2059">
        <v>9.19</v>
      </c>
      <c r="J13" s="782">
        <v>-32.730560578661851</v>
      </c>
      <c r="K13" s="782">
        <v>23.521505376344081</v>
      </c>
      <c r="L13" s="1480">
        <v>2.2000000000000002</v>
      </c>
      <c r="M13" s="1480">
        <v>0.79</v>
      </c>
      <c r="N13" s="1480">
        <v>3.39</v>
      </c>
      <c r="O13" s="782">
        <v>-64.090909090909093</v>
      </c>
      <c r="P13" s="782">
        <v>329.11392405063287</v>
      </c>
      <c r="Q13" s="1480">
        <v>4.54</v>
      </c>
      <c r="R13" s="1480">
        <v>4.2699999999999996</v>
      </c>
      <c r="S13" s="1480">
        <v>7.93</v>
      </c>
      <c r="T13" s="782">
        <v>-5.9471365638766684</v>
      </c>
      <c r="U13" s="782">
        <v>85.714285714285722</v>
      </c>
      <c r="V13" s="1480">
        <v>6.54</v>
      </c>
      <c r="W13" s="1480">
        <v>11.18</v>
      </c>
      <c r="X13" s="1480">
        <v>7.8</v>
      </c>
      <c r="Y13" s="1315">
        <v>70.948012232415891</v>
      </c>
      <c r="Z13" s="2060">
        <v>-30.232558139534888</v>
      </c>
      <c r="AA13" s="253"/>
      <c r="AB13" s="253"/>
    </row>
    <row r="14" spans="1:51" ht="18.75" customHeight="1">
      <c r="A14" s="254" t="s">
        <v>346</v>
      </c>
      <c r="B14" s="1480">
        <v>29.82</v>
      </c>
      <c r="C14" s="1480">
        <v>29.72</v>
      </c>
      <c r="D14" s="1480">
        <v>25.8</v>
      </c>
      <c r="E14" s="782">
        <v>-0.3353454057679528</v>
      </c>
      <c r="F14" s="782">
        <v>-13.189771197846568</v>
      </c>
      <c r="G14" s="1480">
        <v>5.0999999999999996</v>
      </c>
      <c r="H14" s="2059">
        <v>5.92</v>
      </c>
      <c r="I14" s="2059">
        <v>4.49</v>
      </c>
      <c r="J14" s="782">
        <v>16.078431372549034</v>
      </c>
      <c r="K14" s="782">
        <v>-24.155405405405403</v>
      </c>
      <c r="L14" s="1480" t="s">
        <v>804</v>
      </c>
      <c r="M14" s="1480" t="s">
        <v>804</v>
      </c>
      <c r="N14" s="1480" t="s">
        <v>806</v>
      </c>
      <c r="O14" s="782"/>
      <c r="P14" s="782"/>
      <c r="Q14" s="1480">
        <v>0.5</v>
      </c>
      <c r="R14" s="1480" t="s">
        <v>804</v>
      </c>
      <c r="S14" s="1480" t="s">
        <v>806</v>
      </c>
      <c r="T14" s="782"/>
      <c r="U14" s="782"/>
      <c r="V14" s="1480" t="s">
        <v>805</v>
      </c>
      <c r="W14" s="1480" t="s">
        <v>805</v>
      </c>
      <c r="X14" s="1480" t="s">
        <v>809</v>
      </c>
      <c r="Y14" s="1315"/>
      <c r="Z14" s="2060"/>
      <c r="AA14" s="253"/>
      <c r="AB14" s="253"/>
    </row>
    <row r="15" spans="1:51" ht="18.75" customHeight="1">
      <c r="A15" s="254" t="s">
        <v>347</v>
      </c>
      <c r="B15" s="1480">
        <v>217.85</v>
      </c>
      <c r="C15" s="1480">
        <v>340.11</v>
      </c>
      <c r="D15" s="1480">
        <v>94.91</v>
      </c>
      <c r="E15" s="782">
        <v>56.121184301124629</v>
      </c>
      <c r="F15" s="782">
        <v>-72.094322425097758</v>
      </c>
      <c r="G15" s="1480">
        <v>239.54</v>
      </c>
      <c r="H15" s="2059">
        <v>279.10000000000002</v>
      </c>
      <c r="I15" s="2059">
        <v>20.34</v>
      </c>
      <c r="J15" s="782">
        <v>16.514987058528845</v>
      </c>
      <c r="K15" s="782">
        <v>-92.712289501970616</v>
      </c>
      <c r="L15" s="1480">
        <v>189.73</v>
      </c>
      <c r="M15" s="1480">
        <v>245.08</v>
      </c>
      <c r="N15" s="1480">
        <v>1.72</v>
      </c>
      <c r="O15" s="782">
        <v>29.173035366046491</v>
      </c>
      <c r="P15" s="782"/>
      <c r="Q15" s="1480">
        <v>151.16</v>
      </c>
      <c r="R15" s="1480">
        <v>146.13</v>
      </c>
      <c r="S15" s="1480">
        <v>1.57</v>
      </c>
      <c r="T15" s="782">
        <v>-3.3275998941518878</v>
      </c>
      <c r="U15" s="782">
        <v>-98.925614179155545</v>
      </c>
      <c r="V15" s="1480">
        <v>136.97</v>
      </c>
      <c r="W15" s="1480">
        <v>219.54</v>
      </c>
      <c r="X15" s="1480">
        <v>3.2</v>
      </c>
      <c r="Y15" s="1315">
        <v>60.283273709571432</v>
      </c>
      <c r="Z15" s="2060">
        <v>-98.542406850687797</v>
      </c>
      <c r="AA15" s="253"/>
      <c r="AB15" s="253"/>
    </row>
    <row r="16" spans="1:51" ht="18.75" customHeight="1">
      <c r="A16" s="254" t="s">
        <v>348</v>
      </c>
      <c r="B16" s="1480">
        <v>777.46</v>
      </c>
      <c r="C16" s="1480">
        <v>1058.94</v>
      </c>
      <c r="D16" s="1480">
        <v>1373.29</v>
      </c>
      <c r="E16" s="782">
        <v>36.205078074756273</v>
      </c>
      <c r="F16" s="782">
        <v>29.685345723081582</v>
      </c>
      <c r="G16" s="1480">
        <v>391.48</v>
      </c>
      <c r="H16" s="2059">
        <v>469.79</v>
      </c>
      <c r="I16" s="2059">
        <v>748.12</v>
      </c>
      <c r="J16" s="782">
        <v>20.003576172473686</v>
      </c>
      <c r="K16" s="782">
        <v>59.245620383575641</v>
      </c>
      <c r="L16" s="1480">
        <v>100.59</v>
      </c>
      <c r="M16" s="1480">
        <v>89.06</v>
      </c>
      <c r="N16" s="1480">
        <v>154.74</v>
      </c>
      <c r="O16" s="782">
        <v>-11.462372005169499</v>
      </c>
      <c r="P16" s="782">
        <v>73.748035032562342</v>
      </c>
      <c r="Q16" s="1480">
        <v>151.33000000000001</v>
      </c>
      <c r="R16" s="1480">
        <v>160.13</v>
      </c>
      <c r="S16" s="1480">
        <v>109.03</v>
      </c>
      <c r="T16" s="782">
        <v>5.8151060596048296</v>
      </c>
      <c r="U16" s="782">
        <v>-31.911571847873603</v>
      </c>
      <c r="V16" s="1480">
        <v>450.41</v>
      </c>
      <c r="W16" s="1480">
        <v>631.66999999999996</v>
      </c>
      <c r="X16" s="1480">
        <v>750.26</v>
      </c>
      <c r="Y16" s="1315">
        <v>40.243333851379845</v>
      </c>
      <c r="Z16" s="2060">
        <v>18.774043408741917</v>
      </c>
      <c r="AA16" s="253"/>
      <c r="AB16" s="253"/>
    </row>
    <row r="17" spans="1:28" ht="18.75" customHeight="1">
      <c r="A17" s="254" t="s">
        <v>349</v>
      </c>
      <c r="B17" s="1480">
        <v>843.59</v>
      </c>
      <c r="C17" s="1480">
        <v>931.16</v>
      </c>
      <c r="D17" s="1480">
        <v>1195.24</v>
      </c>
      <c r="E17" s="782">
        <v>10.380635142664076</v>
      </c>
      <c r="F17" s="782">
        <v>28.360324756218063</v>
      </c>
      <c r="G17" s="1480">
        <v>264.52</v>
      </c>
      <c r="H17" s="2059">
        <v>376.79</v>
      </c>
      <c r="I17" s="2059">
        <v>285.43</v>
      </c>
      <c r="J17" s="782">
        <v>42.442915469529737</v>
      </c>
      <c r="K17" s="782">
        <v>-24.246927997027527</v>
      </c>
      <c r="L17" s="1480">
        <v>164.74</v>
      </c>
      <c r="M17" s="1480">
        <v>128.44</v>
      </c>
      <c r="N17" s="1480">
        <v>140.59</v>
      </c>
      <c r="O17" s="782">
        <v>-22.034721379142894</v>
      </c>
      <c r="P17" s="782">
        <v>9.4596698847710883</v>
      </c>
      <c r="Q17" s="1480">
        <v>94.09</v>
      </c>
      <c r="R17" s="1480">
        <v>83.19</v>
      </c>
      <c r="S17" s="1480">
        <v>116.9</v>
      </c>
      <c r="T17" s="782">
        <v>-11.584652991816341</v>
      </c>
      <c r="U17" s="782">
        <v>40.521697319389347</v>
      </c>
      <c r="V17" s="1480">
        <v>150.28</v>
      </c>
      <c r="W17" s="1480">
        <v>196.03</v>
      </c>
      <c r="X17" s="1480">
        <v>123.19</v>
      </c>
      <c r="Y17" s="1315">
        <v>30.443172744210813</v>
      </c>
      <c r="Z17" s="2060">
        <v>-37.157577921746679</v>
      </c>
      <c r="AA17" s="253"/>
      <c r="AB17" s="253"/>
    </row>
    <row r="18" spans="1:28" ht="18.75" customHeight="1">
      <c r="A18" s="254" t="s">
        <v>350</v>
      </c>
      <c r="B18" s="1480">
        <v>23.62</v>
      </c>
      <c r="C18" s="1480">
        <v>14.47</v>
      </c>
      <c r="D18" s="1480">
        <v>10.6</v>
      </c>
      <c r="E18" s="782">
        <v>-38.73835732430144</v>
      </c>
      <c r="F18" s="782">
        <v>-26.744989633724956</v>
      </c>
      <c r="G18" s="1480">
        <v>2.23</v>
      </c>
      <c r="H18" s="2059">
        <v>2.19</v>
      </c>
      <c r="I18" s="2059">
        <v>3.46</v>
      </c>
      <c r="J18" s="782">
        <v>-1.7937219730941791</v>
      </c>
      <c r="K18" s="782">
        <v>57.990867579908667</v>
      </c>
      <c r="L18" s="1480">
        <v>0.06</v>
      </c>
      <c r="M18" s="1480">
        <v>1.05</v>
      </c>
      <c r="N18" s="1480">
        <v>8.23</v>
      </c>
      <c r="O18" s="782">
        <v>1650</v>
      </c>
      <c r="P18" s="782">
        <v>683.80952380952374</v>
      </c>
      <c r="Q18" s="1480" t="s">
        <v>806</v>
      </c>
      <c r="R18" s="1480" t="s">
        <v>804</v>
      </c>
      <c r="S18" s="1480">
        <v>5.6</v>
      </c>
      <c r="T18" s="782"/>
      <c r="U18" s="782"/>
      <c r="V18" s="1480">
        <v>0.97</v>
      </c>
      <c r="W18" s="1480">
        <v>1.34</v>
      </c>
      <c r="X18" s="1480">
        <v>1.08</v>
      </c>
      <c r="Y18" s="1315">
        <v>38.144329896907237</v>
      </c>
      <c r="Z18" s="2060">
        <v>-19.402985074626869</v>
      </c>
      <c r="AA18" s="253"/>
      <c r="AB18" s="253"/>
    </row>
    <row r="19" spans="1:28" ht="18.75" customHeight="1">
      <c r="A19" s="254" t="s">
        <v>78</v>
      </c>
      <c r="B19" s="1480">
        <v>521.23</v>
      </c>
      <c r="C19" s="1480">
        <v>782.21</v>
      </c>
      <c r="D19" s="1480">
        <v>1323.94</v>
      </c>
      <c r="E19" s="782">
        <v>50.070026667689888</v>
      </c>
      <c r="F19" s="782">
        <v>69.25633781209649</v>
      </c>
      <c r="G19" s="1480">
        <v>109.59</v>
      </c>
      <c r="H19" s="2059">
        <v>270.25</v>
      </c>
      <c r="I19" s="2059">
        <v>373.78</v>
      </c>
      <c r="J19" s="782">
        <v>146.60096724153661</v>
      </c>
      <c r="K19" s="782">
        <v>38.308973172987947</v>
      </c>
      <c r="L19" s="1480">
        <v>118.9</v>
      </c>
      <c r="M19" s="1480">
        <v>106.73</v>
      </c>
      <c r="N19" s="1480">
        <v>170.59</v>
      </c>
      <c r="O19" s="782">
        <v>-10.235492010092514</v>
      </c>
      <c r="P19" s="782">
        <v>59.833224023236198</v>
      </c>
      <c r="Q19" s="1480">
        <v>161.47</v>
      </c>
      <c r="R19" s="1480">
        <v>201.72</v>
      </c>
      <c r="S19" s="1480">
        <v>364.49</v>
      </c>
      <c r="T19" s="782">
        <v>24.927231064594054</v>
      </c>
      <c r="U19" s="782">
        <v>80.691056910569102</v>
      </c>
      <c r="V19" s="1480">
        <v>138.4</v>
      </c>
      <c r="W19" s="1480">
        <v>167.67</v>
      </c>
      <c r="X19" s="1480">
        <v>295.31</v>
      </c>
      <c r="Y19" s="1315">
        <v>21.148843930635834</v>
      </c>
      <c r="Z19" s="2060">
        <v>76.125723146657123</v>
      </c>
      <c r="AA19" s="253"/>
      <c r="AB19" s="253"/>
    </row>
    <row r="20" spans="1:28" ht="18.75" customHeight="1">
      <c r="A20" s="254" t="s">
        <v>351</v>
      </c>
      <c r="B20" s="1480" t="s">
        <v>805</v>
      </c>
      <c r="C20" s="1480" t="s">
        <v>809</v>
      </c>
      <c r="D20" s="1480" t="s">
        <v>805</v>
      </c>
      <c r="E20" s="782"/>
      <c r="F20" s="782"/>
      <c r="G20" s="1480" t="s">
        <v>805</v>
      </c>
      <c r="H20" s="2059" t="s">
        <v>805</v>
      </c>
      <c r="I20" s="2059" t="s">
        <v>809</v>
      </c>
      <c r="J20" s="782"/>
      <c r="K20" s="782"/>
      <c r="L20" s="1480" t="s">
        <v>804</v>
      </c>
      <c r="M20" s="1480" t="s">
        <v>804</v>
      </c>
      <c r="N20" s="1480" t="s">
        <v>806</v>
      </c>
      <c r="O20" s="782"/>
      <c r="P20" s="782"/>
      <c r="Q20" s="1480" t="s">
        <v>806</v>
      </c>
      <c r="R20" s="1480" t="s">
        <v>804</v>
      </c>
      <c r="S20" s="1480" t="s">
        <v>806</v>
      </c>
      <c r="T20" s="782"/>
      <c r="U20" s="782"/>
      <c r="V20" s="1480" t="s">
        <v>805</v>
      </c>
      <c r="W20" s="1480" t="s">
        <v>805</v>
      </c>
      <c r="X20" s="1480" t="s">
        <v>809</v>
      </c>
      <c r="Y20" s="1315"/>
      <c r="Z20" s="2060"/>
      <c r="AA20" s="253"/>
      <c r="AB20" s="253"/>
    </row>
    <row r="21" spans="1:28" ht="18.75" customHeight="1">
      <c r="A21" s="254" t="s">
        <v>318</v>
      </c>
      <c r="B21" s="1480">
        <v>147.44</v>
      </c>
      <c r="C21" s="1480">
        <v>150.51</v>
      </c>
      <c r="D21" s="1480">
        <v>178.97</v>
      </c>
      <c r="E21" s="782">
        <v>2.0822029300054226</v>
      </c>
      <c r="F21" s="782">
        <v>18.909042588532316</v>
      </c>
      <c r="G21" s="1480">
        <v>26.34</v>
      </c>
      <c r="H21" s="2059">
        <v>32.92</v>
      </c>
      <c r="I21" s="2059">
        <v>28.91</v>
      </c>
      <c r="J21" s="782">
        <v>24.981017463933199</v>
      </c>
      <c r="K21" s="782">
        <v>-12.181044957472665</v>
      </c>
      <c r="L21" s="1480">
        <v>0.64</v>
      </c>
      <c r="M21" s="1480">
        <v>0.51</v>
      </c>
      <c r="N21" s="1480">
        <v>1.69</v>
      </c>
      <c r="O21" s="782">
        <v>-20.3125</v>
      </c>
      <c r="P21" s="782">
        <v>231.37254901960785</v>
      </c>
      <c r="Q21" s="1480">
        <v>0.09</v>
      </c>
      <c r="R21" s="1480">
        <v>0.02</v>
      </c>
      <c r="S21" s="1480">
        <v>1.89</v>
      </c>
      <c r="T21" s="782">
        <v>-77.777777777777771</v>
      </c>
      <c r="U21" s="782">
        <v>9350</v>
      </c>
      <c r="V21" s="1480">
        <v>3.77</v>
      </c>
      <c r="W21" s="1480">
        <v>3.95</v>
      </c>
      <c r="X21" s="1480">
        <v>0.97</v>
      </c>
      <c r="Y21" s="1315">
        <v>4.774535809018559</v>
      </c>
      <c r="Z21" s="2060">
        <v>-75.443037974683548</v>
      </c>
      <c r="AA21" s="253"/>
      <c r="AB21" s="253"/>
    </row>
    <row r="22" spans="1:28" s="257" customFormat="1" ht="18.75" customHeight="1" thickBot="1">
      <c r="A22" s="255" t="s">
        <v>82</v>
      </c>
      <c r="B22" s="1111">
        <v>2882.33</v>
      </c>
      <c r="C22" s="1111">
        <v>3718.4799999999996</v>
      </c>
      <c r="D22" s="1111">
        <v>5067.0200000000004</v>
      </c>
      <c r="E22" s="849">
        <v>29.009516606356641</v>
      </c>
      <c r="F22" s="849">
        <v>36.265893590929664</v>
      </c>
      <c r="G22" s="1111">
        <v>1142.1599999999999</v>
      </c>
      <c r="H22" s="1111">
        <v>1532.8100000000002</v>
      </c>
      <c r="I22" s="1111">
        <v>1815.1900000000003</v>
      </c>
      <c r="J22" s="849">
        <v>34.202738670589099</v>
      </c>
      <c r="K22" s="849">
        <v>18.42237459306763</v>
      </c>
      <c r="L22" s="1111">
        <v>627.64</v>
      </c>
      <c r="M22" s="1111">
        <v>621.29999999999995</v>
      </c>
      <c r="N22" s="1111">
        <v>808.28000000000009</v>
      </c>
      <c r="O22" s="849">
        <v>-1.0101331973743015</v>
      </c>
      <c r="P22" s="849">
        <v>30.094962176082419</v>
      </c>
      <c r="Q22" s="1111">
        <v>704.6400000000001</v>
      </c>
      <c r="R22" s="1111">
        <v>657.09999999999991</v>
      </c>
      <c r="S22" s="1111">
        <v>765.98</v>
      </c>
      <c r="T22" s="849">
        <v>-6.7467075386012993</v>
      </c>
      <c r="U22" s="849">
        <v>16.569776289758039</v>
      </c>
      <c r="V22" s="1111">
        <v>1014.16</v>
      </c>
      <c r="W22" s="1111">
        <v>1355.3</v>
      </c>
      <c r="X22" s="1111">
        <v>1394.54</v>
      </c>
      <c r="Y22" s="960">
        <v>33.637690305277289</v>
      </c>
      <c r="Z22" s="2061">
        <v>2.8952999335940319</v>
      </c>
      <c r="AA22" s="256"/>
      <c r="AB22" s="256"/>
    </row>
    <row r="23" spans="1:28" ht="16.5" thickTop="1" thickBot="1">
      <c r="A23" s="258"/>
      <c r="P23" s="1101"/>
      <c r="AA23" s="253"/>
      <c r="AB23" s="260"/>
    </row>
    <row r="24" spans="1:28" s="1253" customFormat="1" ht="18" customHeight="1" thickTop="1">
      <c r="A24" s="2657" t="s">
        <v>81</v>
      </c>
      <c r="B24" s="2646" t="s">
        <v>320</v>
      </c>
      <c r="C24" s="2646"/>
      <c r="D24" s="2646"/>
      <c r="E24" s="2646"/>
      <c r="F24" s="2646"/>
      <c r="G24" s="2646" t="s">
        <v>275</v>
      </c>
      <c r="H24" s="2646"/>
      <c r="I24" s="2646"/>
      <c r="J24" s="2646"/>
      <c r="K24" s="2646"/>
      <c r="L24" s="2646" t="s">
        <v>280</v>
      </c>
      <c r="M24" s="2646"/>
      <c r="N24" s="2646"/>
      <c r="O24" s="2646"/>
      <c r="P24" s="2646"/>
      <c r="Q24" s="2646" t="s">
        <v>673</v>
      </c>
      <c r="R24" s="2646"/>
      <c r="S24" s="2646"/>
      <c r="T24" s="2646"/>
      <c r="U24" s="2646"/>
      <c r="V24" s="2646" t="s">
        <v>82</v>
      </c>
      <c r="W24" s="2646"/>
      <c r="X24" s="2646"/>
      <c r="Y24" s="2646"/>
      <c r="Z24" s="2647"/>
      <c r="AA24" s="1251"/>
      <c r="AB24" s="1252"/>
    </row>
    <row r="25" spans="1:28" s="1247" customFormat="1" ht="18" customHeight="1">
      <c r="A25" s="2658"/>
      <c r="B25" s="1897" t="s">
        <v>87</v>
      </c>
      <c r="C25" s="1897" t="s">
        <v>90</v>
      </c>
      <c r="D25" s="1897" t="s">
        <v>91</v>
      </c>
      <c r="E25" s="2342" t="s">
        <v>340</v>
      </c>
      <c r="F25" s="2342"/>
      <c r="G25" s="1897" t="s">
        <v>87</v>
      </c>
      <c r="H25" s="1897" t="s">
        <v>90</v>
      </c>
      <c r="I25" s="1897" t="s">
        <v>91</v>
      </c>
      <c r="J25" s="2342" t="s">
        <v>340</v>
      </c>
      <c r="K25" s="2342"/>
      <c r="L25" s="1897" t="s">
        <v>87</v>
      </c>
      <c r="M25" s="1897" t="s">
        <v>90</v>
      </c>
      <c r="N25" s="1897" t="s">
        <v>91</v>
      </c>
      <c r="O25" s="2342" t="s">
        <v>340</v>
      </c>
      <c r="P25" s="2342"/>
      <c r="Q25" s="1897" t="s">
        <v>87</v>
      </c>
      <c r="R25" s="1897" t="s">
        <v>90</v>
      </c>
      <c r="S25" s="1897" t="s">
        <v>91</v>
      </c>
      <c r="T25" s="2342" t="s">
        <v>340</v>
      </c>
      <c r="U25" s="2342"/>
      <c r="V25" s="1897" t="s">
        <v>87</v>
      </c>
      <c r="W25" s="1897" t="s">
        <v>90</v>
      </c>
      <c r="X25" s="1897" t="s">
        <v>91</v>
      </c>
      <c r="Y25" s="2653" t="s">
        <v>340</v>
      </c>
      <c r="Z25" s="2654"/>
      <c r="AA25" s="1244"/>
      <c r="AB25" s="1244"/>
    </row>
    <row r="26" spans="1:28" s="1247" customFormat="1" ht="31.5" customHeight="1">
      <c r="A26" s="2658"/>
      <c r="B26" s="1232" t="str">
        <f>B6</f>
        <v xml:space="preserve">@)&amp;$
c;f/ d;fGt </v>
      </c>
      <c r="C26" s="1232" t="str">
        <f t="shared" ref="C26:F26" si="4">C6</f>
        <v xml:space="preserve">@)&amp;%
c;f/ d;fGt </v>
      </c>
      <c r="D26" s="1232" t="str">
        <f t="shared" si="4"/>
        <v xml:space="preserve">@)&amp;^
c;f/ d;fGt </v>
      </c>
      <c r="E26" s="1232" t="str">
        <f t="shared" si="4"/>
        <v>cf=j=@)&amp;$÷&amp;%</v>
      </c>
      <c r="F26" s="1232" t="str">
        <f t="shared" si="4"/>
        <v>cf=j=@)&amp;%÷&amp;^</v>
      </c>
      <c r="G26" s="1232" t="str">
        <f>B6</f>
        <v xml:space="preserve">@)&amp;$
c;f/ d;fGt </v>
      </c>
      <c r="H26" s="1232" t="str">
        <f t="shared" ref="H26:K26" si="5">C6</f>
        <v xml:space="preserve">@)&amp;%
c;f/ d;fGt </v>
      </c>
      <c r="I26" s="1232" t="str">
        <f t="shared" si="5"/>
        <v xml:space="preserve">@)&amp;^
c;f/ d;fGt </v>
      </c>
      <c r="J26" s="1232" t="str">
        <f t="shared" si="5"/>
        <v>cf=j=@)&amp;$÷&amp;%</v>
      </c>
      <c r="K26" s="1232" t="str">
        <f t="shared" si="5"/>
        <v>cf=j=@)&amp;%÷&amp;^</v>
      </c>
      <c r="L26" s="1232" t="str">
        <f>B6</f>
        <v xml:space="preserve">@)&amp;$
c;f/ d;fGt </v>
      </c>
      <c r="M26" s="1232" t="str">
        <f t="shared" ref="M26:P26" si="6">C6</f>
        <v xml:space="preserve">@)&amp;%
c;f/ d;fGt </v>
      </c>
      <c r="N26" s="1232" t="str">
        <f t="shared" si="6"/>
        <v xml:space="preserve">@)&amp;^
c;f/ d;fGt </v>
      </c>
      <c r="O26" s="1232" t="str">
        <f t="shared" si="6"/>
        <v>cf=j=@)&amp;$÷&amp;%</v>
      </c>
      <c r="P26" s="1232" t="str">
        <f t="shared" si="6"/>
        <v>cf=j=@)&amp;%÷&amp;^</v>
      </c>
      <c r="Q26" s="1232" t="str">
        <f>B6</f>
        <v xml:space="preserve">@)&amp;$
c;f/ d;fGt </v>
      </c>
      <c r="R26" s="1232" t="str">
        <f t="shared" ref="R26:U26" si="7">C6</f>
        <v xml:space="preserve">@)&amp;%
c;f/ d;fGt </v>
      </c>
      <c r="S26" s="1232" t="str">
        <f t="shared" si="7"/>
        <v xml:space="preserve">@)&amp;^
c;f/ d;fGt </v>
      </c>
      <c r="T26" s="1232" t="str">
        <f t="shared" si="7"/>
        <v>cf=j=@)&amp;$÷&amp;%</v>
      </c>
      <c r="U26" s="1232" t="str">
        <f t="shared" si="7"/>
        <v>cf=j=@)&amp;%÷&amp;^</v>
      </c>
      <c r="V26" s="1232" t="str">
        <f>B6</f>
        <v xml:space="preserve">@)&amp;$
c;f/ d;fGt </v>
      </c>
      <c r="W26" s="1232" t="str">
        <f t="shared" ref="W26:Z26" si="8">C6</f>
        <v xml:space="preserve">@)&amp;%
c;f/ d;fGt </v>
      </c>
      <c r="X26" s="1232" t="str">
        <f t="shared" si="8"/>
        <v xml:space="preserve">@)&amp;^
c;f/ d;fGt </v>
      </c>
      <c r="Y26" s="1232" t="str">
        <f t="shared" si="8"/>
        <v>cf=j=@)&amp;$÷&amp;%</v>
      </c>
      <c r="Z26" s="1308" t="str">
        <f t="shared" si="8"/>
        <v>cf=j=@)&amp;%÷&amp;^</v>
      </c>
    </row>
    <row r="27" spans="1:28" ht="18.75" customHeight="1">
      <c r="A27" s="254" t="s">
        <v>341</v>
      </c>
      <c r="B27" s="1480">
        <v>8.6199999999999992</v>
      </c>
      <c r="C27" s="1480">
        <v>28.95</v>
      </c>
      <c r="D27" s="1480">
        <v>60.08</v>
      </c>
      <c r="E27" s="782">
        <v>235.84686774941997</v>
      </c>
      <c r="F27" s="782">
        <v>107.53022452504317</v>
      </c>
      <c r="G27" s="1480">
        <v>2.36</v>
      </c>
      <c r="H27" s="1480">
        <v>10.96</v>
      </c>
      <c r="I27" s="1480">
        <v>27.14</v>
      </c>
      <c r="J27" s="782">
        <v>364.40677966101703</v>
      </c>
      <c r="K27" s="782">
        <v>147.62773722627736</v>
      </c>
      <c r="L27" s="1480">
        <v>3.48</v>
      </c>
      <c r="M27" s="1480">
        <v>7.34</v>
      </c>
      <c r="N27" s="1480">
        <v>19.489999999999998</v>
      </c>
      <c r="O27" s="782">
        <v>110.91954022988503</v>
      </c>
      <c r="P27" s="782">
        <v>165.53133514986371</v>
      </c>
      <c r="Q27" s="1480">
        <v>0.01</v>
      </c>
      <c r="R27" s="1480">
        <v>0</v>
      </c>
      <c r="S27" s="1480">
        <v>2.33</v>
      </c>
      <c r="T27" s="782">
        <v>-100</v>
      </c>
      <c r="U27" s="782" t="s">
        <v>818</v>
      </c>
      <c r="V27" s="1480">
        <v>144.63</v>
      </c>
      <c r="W27" s="1480">
        <v>199.35000000000002</v>
      </c>
      <c r="X27" s="1480">
        <v>861.88000000000011</v>
      </c>
      <c r="Y27" s="1315">
        <v>37.834474175482285</v>
      </c>
      <c r="Z27" s="2060">
        <v>332.34512164534743</v>
      </c>
    </row>
    <row r="28" spans="1:28" ht="18.75" customHeight="1">
      <c r="A28" s="254" t="s">
        <v>342</v>
      </c>
      <c r="B28" s="1480">
        <v>23.67</v>
      </c>
      <c r="C28" s="1480">
        <v>27.88</v>
      </c>
      <c r="D28" s="1480">
        <v>118.38</v>
      </c>
      <c r="E28" s="782">
        <v>17.786227291930715</v>
      </c>
      <c r="F28" s="782">
        <v>324.60545193687233</v>
      </c>
      <c r="G28" s="1480">
        <v>9.56</v>
      </c>
      <c r="H28" s="1480">
        <v>17.43</v>
      </c>
      <c r="I28" s="1480">
        <v>252.1</v>
      </c>
      <c r="J28" s="782">
        <v>82.322175732217573</v>
      </c>
      <c r="K28" s="782">
        <v>1346.3568559954101</v>
      </c>
      <c r="L28" s="1480">
        <v>15.65</v>
      </c>
      <c r="M28" s="1480">
        <v>37.19</v>
      </c>
      <c r="N28" s="1480">
        <v>120.63</v>
      </c>
      <c r="O28" s="782">
        <v>137.6357827476038</v>
      </c>
      <c r="P28" s="782">
        <v>224.36138746974996</v>
      </c>
      <c r="Q28" s="1480" t="s">
        <v>804</v>
      </c>
      <c r="R28" s="1480">
        <v>1.57</v>
      </c>
      <c r="S28" s="1480">
        <v>10.1</v>
      </c>
      <c r="T28" s="782" t="s">
        <v>818</v>
      </c>
      <c r="U28" s="782">
        <v>543.31210191082801</v>
      </c>
      <c r="V28" s="1480">
        <v>250.16000000000005</v>
      </c>
      <c r="W28" s="1480">
        <v>344.39</v>
      </c>
      <c r="X28" s="1480">
        <v>1456.9099999999999</v>
      </c>
      <c r="Y28" s="1315">
        <v>37.667892548768748</v>
      </c>
      <c r="Z28" s="2060">
        <v>323.04073869740699</v>
      </c>
    </row>
    <row r="29" spans="1:28" ht="18.75" customHeight="1">
      <c r="A29" s="254" t="s">
        <v>343</v>
      </c>
      <c r="B29" s="1480" t="s">
        <v>806</v>
      </c>
      <c r="C29" s="1480">
        <v>0.03</v>
      </c>
      <c r="D29" s="1480">
        <v>1</v>
      </c>
      <c r="E29" s="782"/>
      <c r="F29" s="782"/>
      <c r="G29" s="1480" t="s">
        <v>804</v>
      </c>
      <c r="H29" s="1480" t="s">
        <v>804</v>
      </c>
      <c r="I29" s="1480" t="s">
        <v>806</v>
      </c>
      <c r="J29" s="782"/>
      <c r="K29" s="782"/>
      <c r="L29" s="1480">
        <v>0.9</v>
      </c>
      <c r="M29" s="1480">
        <v>0.9</v>
      </c>
      <c r="N29" s="1480">
        <v>1.89</v>
      </c>
      <c r="O29" s="782"/>
      <c r="P29" s="782">
        <v>109.99999999999997</v>
      </c>
      <c r="Q29" s="1480" t="s">
        <v>804</v>
      </c>
      <c r="R29" s="1480" t="s">
        <v>804</v>
      </c>
      <c r="S29" s="1480" t="s">
        <v>806</v>
      </c>
      <c r="T29" s="782" t="s">
        <v>818</v>
      </c>
      <c r="U29" s="782" t="s">
        <v>818</v>
      </c>
      <c r="V29" s="1480">
        <v>21.72</v>
      </c>
      <c r="W29" s="1480">
        <v>7.660000000000001</v>
      </c>
      <c r="X29" s="1480">
        <v>52.15</v>
      </c>
      <c r="Y29" s="1315">
        <v>-64.732965009208101</v>
      </c>
      <c r="Z29" s="2060">
        <v>580.80939947780666</v>
      </c>
    </row>
    <row r="30" spans="1:28" ht="18.75" customHeight="1">
      <c r="A30" s="254" t="s">
        <v>76</v>
      </c>
      <c r="B30" s="1480" t="s">
        <v>806</v>
      </c>
      <c r="C30" s="1480" t="s">
        <v>806</v>
      </c>
      <c r="D30" s="1480">
        <v>0.45</v>
      </c>
      <c r="E30" s="782"/>
      <c r="F30" s="782"/>
      <c r="G30" s="1480">
        <v>0.06</v>
      </c>
      <c r="H30" s="1480" t="s">
        <v>804</v>
      </c>
      <c r="I30" s="1480" t="s">
        <v>806</v>
      </c>
      <c r="J30" s="782"/>
      <c r="K30" s="782"/>
      <c r="L30" s="1480" t="s">
        <v>806</v>
      </c>
      <c r="M30" s="1480" t="s">
        <v>806</v>
      </c>
      <c r="N30" s="1480" t="s">
        <v>806</v>
      </c>
      <c r="O30" s="782"/>
      <c r="P30" s="782"/>
      <c r="Q30" s="1480" t="s">
        <v>804</v>
      </c>
      <c r="R30" s="1480" t="s">
        <v>804</v>
      </c>
      <c r="S30" s="1480" t="s">
        <v>806</v>
      </c>
      <c r="T30" s="782" t="s">
        <v>818</v>
      </c>
      <c r="U30" s="782" t="s">
        <v>818</v>
      </c>
      <c r="V30" s="1480">
        <v>51.260000000000005</v>
      </c>
      <c r="W30" s="1480">
        <v>0</v>
      </c>
      <c r="X30" s="1480">
        <v>1.68</v>
      </c>
      <c r="Y30" s="1315">
        <v>-100</v>
      </c>
      <c r="Z30" s="2060"/>
    </row>
    <row r="31" spans="1:28" ht="18.75" customHeight="1">
      <c r="A31" s="254" t="s">
        <v>77</v>
      </c>
      <c r="B31" s="1480" t="s">
        <v>806</v>
      </c>
      <c r="C31" s="1480" t="s">
        <v>806</v>
      </c>
      <c r="D31" s="1480" t="s">
        <v>806</v>
      </c>
      <c r="E31" s="782"/>
      <c r="F31" s="782"/>
      <c r="G31" s="1480" t="s">
        <v>804</v>
      </c>
      <c r="H31" s="1480" t="s">
        <v>804</v>
      </c>
      <c r="I31" s="1480" t="s">
        <v>806</v>
      </c>
      <c r="J31" s="782"/>
      <c r="K31" s="782"/>
      <c r="L31" s="1480" t="s">
        <v>806</v>
      </c>
      <c r="M31" s="1480" t="s">
        <v>806</v>
      </c>
      <c r="N31" s="1480" t="s">
        <v>806</v>
      </c>
      <c r="O31" s="782"/>
      <c r="P31" s="782"/>
      <c r="Q31" s="1480" t="s">
        <v>804</v>
      </c>
      <c r="R31" s="1480" t="s">
        <v>804</v>
      </c>
      <c r="S31" s="1480" t="s">
        <v>806</v>
      </c>
      <c r="T31" s="782" t="s">
        <v>818</v>
      </c>
      <c r="U31" s="782" t="s">
        <v>818</v>
      </c>
      <c r="V31" s="1480"/>
      <c r="W31" s="1480"/>
      <c r="X31" s="1480"/>
      <c r="Y31" s="1315"/>
      <c r="Z31" s="2060"/>
    </row>
    <row r="32" spans="1:28" ht="18.75" customHeight="1">
      <c r="A32" s="254" t="s">
        <v>344</v>
      </c>
      <c r="B32" s="1480">
        <v>19.07</v>
      </c>
      <c r="C32" s="1480">
        <v>52.27</v>
      </c>
      <c r="D32" s="1480">
        <v>37.64</v>
      </c>
      <c r="E32" s="782">
        <v>174.09543786051393</v>
      </c>
      <c r="F32" s="782">
        <v>-27.989286397551183</v>
      </c>
      <c r="G32" s="1480">
        <v>17.95</v>
      </c>
      <c r="H32" s="1480">
        <v>4.6500000000000004</v>
      </c>
      <c r="I32" s="1480">
        <v>0.53</v>
      </c>
      <c r="J32" s="782">
        <v>-74.094707520891362</v>
      </c>
      <c r="K32" s="782">
        <v>-88.602150537634415</v>
      </c>
      <c r="L32" s="1480">
        <v>16.21</v>
      </c>
      <c r="M32" s="1480">
        <v>12.59</v>
      </c>
      <c r="N32" s="1480">
        <v>5.8</v>
      </c>
      <c r="O32" s="782">
        <v>-22.331893892658854</v>
      </c>
      <c r="P32" s="782">
        <v>-53.931691818903893</v>
      </c>
      <c r="Q32" s="1480">
        <v>1.1599999999999999</v>
      </c>
      <c r="R32" s="1480">
        <v>56.67</v>
      </c>
      <c r="S32" s="1480">
        <v>39.020000000000003</v>
      </c>
      <c r="T32" s="782">
        <v>4785.3448275862074</v>
      </c>
      <c r="U32" s="782">
        <v>-31.145226751367559</v>
      </c>
      <c r="V32" s="1480">
        <v>373.10999999999996</v>
      </c>
      <c r="W32" s="1480">
        <v>378.70999999999992</v>
      </c>
      <c r="X32" s="1480">
        <v>141.29999999999998</v>
      </c>
      <c r="Y32" s="1315">
        <v>1.5008978585403696</v>
      </c>
      <c r="Z32" s="2060">
        <v>-62.689128884898729</v>
      </c>
    </row>
    <row r="33" spans="1:26" ht="18.75" customHeight="1">
      <c r="A33" s="254" t="s">
        <v>345</v>
      </c>
      <c r="B33" s="1480">
        <v>2.9</v>
      </c>
      <c r="C33" s="1480">
        <v>16.190000000000001</v>
      </c>
      <c r="D33" s="1480">
        <v>20</v>
      </c>
      <c r="E33" s="782"/>
      <c r="F33" s="782">
        <v>23.53304508956144</v>
      </c>
      <c r="G33" s="1480">
        <v>1.34</v>
      </c>
      <c r="H33" s="1480">
        <v>1.49</v>
      </c>
      <c r="I33" s="1480">
        <v>1.79</v>
      </c>
      <c r="J33" s="782"/>
      <c r="K33" s="782">
        <v>20.134228187919462</v>
      </c>
      <c r="L33" s="1480">
        <v>2.92</v>
      </c>
      <c r="M33" s="1480">
        <v>5.93</v>
      </c>
      <c r="N33" s="1480">
        <v>8.4700000000000006</v>
      </c>
      <c r="O33" s="782">
        <v>103.08219178082192</v>
      </c>
      <c r="P33" s="782">
        <v>42.833052276559897</v>
      </c>
      <c r="Q33" s="1480" t="s">
        <v>804</v>
      </c>
      <c r="R33" s="1480">
        <v>1.75</v>
      </c>
      <c r="S33" s="1480">
        <v>11.17</v>
      </c>
      <c r="T33" s="782" t="s">
        <v>818</v>
      </c>
      <c r="U33" s="782">
        <v>538.28571428571422</v>
      </c>
      <c r="V33" s="1480">
        <v>42.000000000000007</v>
      </c>
      <c r="W33" s="1480">
        <v>112.32999999999998</v>
      </c>
      <c r="X33" s="1480">
        <v>156.76999999999995</v>
      </c>
      <c r="Y33" s="1315">
        <v>167.45238095238085</v>
      </c>
      <c r="Z33" s="2060">
        <v>39.562004807264287</v>
      </c>
    </row>
    <row r="34" spans="1:26" ht="18.75" customHeight="1">
      <c r="A34" s="254" t="s">
        <v>346</v>
      </c>
      <c r="B34" s="1480" t="s">
        <v>806</v>
      </c>
      <c r="C34" s="1480" t="s">
        <v>806</v>
      </c>
      <c r="D34" s="1480" t="s">
        <v>806</v>
      </c>
      <c r="E34" s="782"/>
      <c r="F34" s="782"/>
      <c r="G34" s="1480" t="s">
        <v>804</v>
      </c>
      <c r="H34" s="1480" t="s">
        <v>804</v>
      </c>
      <c r="I34" s="1480" t="s">
        <v>806</v>
      </c>
      <c r="J34" s="782"/>
      <c r="K34" s="782"/>
      <c r="L34" s="1480" t="s">
        <v>806</v>
      </c>
      <c r="M34" s="1480">
        <v>0.28999999999999998</v>
      </c>
      <c r="N34" s="1480">
        <v>0.21</v>
      </c>
      <c r="O34" s="782"/>
      <c r="P34" s="782"/>
      <c r="Q34" s="1480" t="s">
        <v>804</v>
      </c>
      <c r="R34" s="1480" t="s">
        <v>804</v>
      </c>
      <c r="S34" s="1480" t="s">
        <v>806</v>
      </c>
      <c r="T34" s="782" t="s">
        <v>818</v>
      </c>
      <c r="U34" s="782" t="s">
        <v>818</v>
      </c>
      <c r="V34" s="1480">
        <v>35.42</v>
      </c>
      <c r="W34" s="1480">
        <v>35.93</v>
      </c>
      <c r="X34" s="1480">
        <v>30.5</v>
      </c>
      <c r="Y34" s="1315">
        <v>1.4398644833427454</v>
      </c>
      <c r="Z34" s="2060">
        <v>-15.112719176175887</v>
      </c>
    </row>
    <row r="35" spans="1:26" ht="18.75" customHeight="1">
      <c r="A35" s="254" t="s">
        <v>347</v>
      </c>
      <c r="B35" s="1480">
        <v>182.32</v>
      </c>
      <c r="C35" s="1480">
        <v>168.21</v>
      </c>
      <c r="D35" s="1480" t="s">
        <v>806</v>
      </c>
      <c r="E35" s="782"/>
      <c r="F35" s="782"/>
      <c r="G35" s="1480">
        <v>15.66</v>
      </c>
      <c r="H35" s="1480">
        <v>27.14</v>
      </c>
      <c r="I35" s="1480" t="s">
        <v>806</v>
      </c>
      <c r="J35" s="782"/>
      <c r="K35" s="782"/>
      <c r="L35" s="1480">
        <v>50.67</v>
      </c>
      <c r="M35" s="1480">
        <v>59.1</v>
      </c>
      <c r="N35" s="1480">
        <v>6.43</v>
      </c>
      <c r="O35" s="782"/>
      <c r="P35" s="782"/>
      <c r="Q35" s="1480">
        <v>5</v>
      </c>
      <c r="R35" s="1480">
        <v>5.91</v>
      </c>
      <c r="S35" s="1480">
        <v>0.1</v>
      </c>
      <c r="T35" s="782">
        <v>18.199999999999989</v>
      </c>
      <c r="U35" s="782">
        <v>-98.30795262267344</v>
      </c>
      <c r="V35" s="1480">
        <v>1188.9000000000001</v>
      </c>
      <c r="W35" s="1480">
        <v>1490.3200000000002</v>
      </c>
      <c r="X35" s="1480">
        <v>128.26999999999998</v>
      </c>
      <c r="Y35" s="1315">
        <v>25.35284716965262</v>
      </c>
      <c r="Z35" s="2060">
        <v>-91.393123624456493</v>
      </c>
    </row>
    <row r="36" spans="1:26" ht="18.75" customHeight="1">
      <c r="A36" s="254" t="s">
        <v>348</v>
      </c>
      <c r="B36" s="1480">
        <v>38.119999999999997</v>
      </c>
      <c r="C36" s="1480">
        <v>57.95</v>
      </c>
      <c r="D36" s="1480">
        <v>70.17</v>
      </c>
      <c r="E36" s="782">
        <v>52.019937040923423</v>
      </c>
      <c r="F36" s="782">
        <v>21.087144089732533</v>
      </c>
      <c r="G36" s="1480">
        <v>56.62</v>
      </c>
      <c r="H36" s="1480">
        <v>66</v>
      </c>
      <c r="I36" s="1480">
        <v>107.32</v>
      </c>
      <c r="J36" s="782">
        <v>16.56658424584954</v>
      </c>
      <c r="K36" s="782">
        <v>62.606060606060595</v>
      </c>
      <c r="L36" s="1480">
        <v>25.93</v>
      </c>
      <c r="M36" s="1480">
        <v>35.89</v>
      </c>
      <c r="N36" s="1480">
        <v>70.19</v>
      </c>
      <c r="O36" s="782">
        <v>38.411106826070181</v>
      </c>
      <c r="P36" s="782">
        <v>95.56979660072443</v>
      </c>
      <c r="Q36" s="1480">
        <v>1.32</v>
      </c>
      <c r="R36" s="1480">
        <v>1.06</v>
      </c>
      <c r="S36" s="1480">
        <v>34.54</v>
      </c>
      <c r="T36" s="782">
        <v>-19.696969696969703</v>
      </c>
      <c r="U36" s="782">
        <v>3158.4905660377358</v>
      </c>
      <c r="V36" s="1480">
        <v>1993.2599999999998</v>
      </c>
      <c r="W36" s="1480">
        <v>2570.4899999999998</v>
      </c>
      <c r="X36" s="1480">
        <v>3417.66</v>
      </c>
      <c r="Y36" s="1315">
        <v>28.959092140513519</v>
      </c>
      <c r="Z36" s="2060">
        <v>32.957529498266865</v>
      </c>
    </row>
    <row r="37" spans="1:26" ht="18.75" customHeight="1">
      <c r="A37" s="254" t="s">
        <v>349</v>
      </c>
      <c r="B37" s="1480">
        <v>70.59</v>
      </c>
      <c r="C37" s="1480">
        <v>67.319999999999993</v>
      </c>
      <c r="D37" s="1480">
        <v>58.76</v>
      </c>
      <c r="E37" s="782">
        <v>-4.632384190395257</v>
      </c>
      <c r="F37" s="782">
        <v>-12.715389185977415</v>
      </c>
      <c r="G37" s="1480">
        <v>11.96</v>
      </c>
      <c r="H37" s="1480">
        <v>20.79</v>
      </c>
      <c r="I37" s="1480">
        <v>51.86</v>
      </c>
      <c r="J37" s="782">
        <v>73.829431438127074</v>
      </c>
      <c r="K37" s="782">
        <v>149.44684944684946</v>
      </c>
      <c r="L37" s="1480">
        <v>58.4</v>
      </c>
      <c r="M37" s="1480">
        <v>55.93</v>
      </c>
      <c r="N37" s="1480">
        <v>60.44</v>
      </c>
      <c r="O37" s="782">
        <v>-4.2294520547945069</v>
      </c>
      <c r="P37" s="782">
        <v>8.0636509923118069</v>
      </c>
      <c r="Q37" s="1480">
        <v>3.4</v>
      </c>
      <c r="R37" s="1480">
        <v>3.01</v>
      </c>
      <c r="S37" s="1480" t="s">
        <v>806</v>
      </c>
      <c r="T37" s="782">
        <v>-11.470588235294116</v>
      </c>
      <c r="U37" s="782" t="s">
        <v>818</v>
      </c>
      <c r="V37" s="1480">
        <v>1661.5700000000002</v>
      </c>
      <c r="W37" s="1480">
        <v>1862.66</v>
      </c>
      <c r="X37" s="1480">
        <v>2032.41</v>
      </c>
      <c r="Y37" s="1315">
        <v>12.10240916723339</v>
      </c>
      <c r="Z37" s="2060">
        <v>9.1133110712636807</v>
      </c>
    </row>
    <row r="38" spans="1:26" ht="18.75" customHeight="1">
      <c r="A38" s="254" t="s">
        <v>350</v>
      </c>
      <c r="B38" s="1480" t="s">
        <v>806</v>
      </c>
      <c r="C38" s="1480" t="s">
        <v>806</v>
      </c>
      <c r="D38" s="1480">
        <v>1.1000000000000001</v>
      </c>
      <c r="E38" s="782"/>
      <c r="F38" s="782"/>
      <c r="G38" s="1480">
        <v>0.57999999999999996</v>
      </c>
      <c r="H38" s="1480">
        <v>0.49</v>
      </c>
      <c r="I38" s="1480">
        <v>0.64</v>
      </c>
      <c r="J38" s="782">
        <v>-15.517241379310349</v>
      </c>
      <c r="K38" s="782"/>
      <c r="L38" s="1480">
        <v>1.37</v>
      </c>
      <c r="M38" s="1480">
        <v>0.77</v>
      </c>
      <c r="N38" s="1480">
        <v>0.4</v>
      </c>
      <c r="O38" s="782"/>
      <c r="P38" s="782">
        <v>-48.051948051948045</v>
      </c>
      <c r="Q38" s="1480">
        <v>0.08</v>
      </c>
      <c r="R38" s="1480">
        <v>0.02</v>
      </c>
      <c r="S38" s="1480">
        <v>0.5</v>
      </c>
      <c r="T38" s="782">
        <v>-75</v>
      </c>
      <c r="U38" s="782">
        <v>2400</v>
      </c>
      <c r="V38" s="1480">
        <v>28.909999999999997</v>
      </c>
      <c r="W38" s="1480">
        <v>20.329999999999998</v>
      </c>
      <c r="X38" s="1480">
        <v>31.61</v>
      </c>
      <c r="Y38" s="1315">
        <v>-29.6783120027672</v>
      </c>
      <c r="Z38" s="2060">
        <v>55.484505656665021</v>
      </c>
    </row>
    <row r="39" spans="1:26" ht="18.75" customHeight="1">
      <c r="A39" s="254" t="s">
        <v>78</v>
      </c>
      <c r="B39" s="1480">
        <v>48.64</v>
      </c>
      <c r="C39" s="1480">
        <v>116.4</v>
      </c>
      <c r="D39" s="1480">
        <v>184.9</v>
      </c>
      <c r="E39" s="782">
        <v>139.30921052631581</v>
      </c>
      <c r="F39" s="782">
        <v>58.848797250859093</v>
      </c>
      <c r="G39" s="1480">
        <v>85.22</v>
      </c>
      <c r="H39" s="1480">
        <v>112.57</v>
      </c>
      <c r="I39" s="1480">
        <v>202.86</v>
      </c>
      <c r="J39" s="782">
        <v>32.093405303919269</v>
      </c>
      <c r="K39" s="782">
        <v>80.207870658257093</v>
      </c>
      <c r="L39" s="1480">
        <v>63.44</v>
      </c>
      <c r="M39" s="1480">
        <v>79.34</v>
      </c>
      <c r="N39" s="1480">
        <v>97.03</v>
      </c>
      <c r="O39" s="782">
        <v>25.063051702395981</v>
      </c>
      <c r="P39" s="782">
        <v>22.296445676833869</v>
      </c>
      <c r="Q39" s="1480">
        <v>13.55</v>
      </c>
      <c r="R39" s="1480">
        <v>12.16</v>
      </c>
      <c r="S39" s="1480">
        <v>56.58</v>
      </c>
      <c r="T39" s="782">
        <v>-10.258302583025838</v>
      </c>
      <c r="U39" s="782">
        <v>365.29605263157896</v>
      </c>
      <c r="V39" s="1480">
        <v>1260.4400000000003</v>
      </c>
      <c r="W39" s="1480">
        <v>1849.0500000000002</v>
      </c>
      <c r="X39" s="1480">
        <v>3069.4800000000005</v>
      </c>
      <c r="Y39" s="1315">
        <v>46.698771857446587</v>
      </c>
      <c r="Z39" s="2060">
        <v>66.003082664070746</v>
      </c>
    </row>
    <row r="40" spans="1:26" ht="18.75" customHeight="1">
      <c r="A40" s="254" t="s">
        <v>351</v>
      </c>
      <c r="B40" s="1480" t="s">
        <v>806</v>
      </c>
      <c r="C40" s="1480" t="s">
        <v>806</v>
      </c>
      <c r="D40" s="1480">
        <v>1.2</v>
      </c>
      <c r="E40" s="782"/>
      <c r="F40" s="782"/>
      <c r="G40" s="1480">
        <v>0.68</v>
      </c>
      <c r="H40" s="1480">
        <v>0.56999999999999995</v>
      </c>
      <c r="I40" s="1480" t="s">
        <v>806</v>
      </c>
      <c r="J40" s="782"/>
      <c r="K40" s="782" t="e">
        <v>#VALUE!</v>
      </c>
      <c r="L40" s="1480">
        <v>0.2</v>
      </c>
      <c r="M40" s="1480" t="s">
        <v>806</v>
      </c>
      <c r="N40" s="1480">
        <v>0.33</v>
      </c>
      <c r="O40" s="782"/>
      <c r="P40" s="782" t="e">
        <v>#VALUE!</v>
      </c>
      <c r="Q40" s="1480" t="s">
        <v>804</v>
      </c>
      <c r="R40" s="1480" t="s">
        <v>804</v>
      </c>
      <c r="S40" s="1480" t="s">
        <v>806</v>
      </c>
      <c r="T40" s="782" t="s">
        <v>818</v>
      </c>
      <c r="U40" s="782" t="s">
        <v>818</v>
      </c>
      <c r="V40" s="1480">
        <v>0.88000000000000012</v>
      </c>
      <c r="W40" s="1480">
        <v>0.56999999999999995</v>
      </c>
      <c r="X40" s="1480">
        <v>1.53</v>
      </c>
      <c r="Y40" s="1315"/>
      <c r="Z40" s="2060">
        <v>168.42105263157896</v>
      </c>
    </row>
    <row r="41" spans="1:26" ht="18.75" customHeight="1">
      <c r="A41" s="254" t="s">
        <v>318</v>
      </c>
      <c r="B41" s="1480">
        <v>8.5500000000000007</v>
      </c>
      <c r="C41" s="1480">
        <v>20.12</v>
      </c>
      <c r="D41" s="1480">
        <v>19.11</v>
      </c>
      <c r="E41" s="782">
        <v>135.32163742690057</v>
      </c>
      <c r="F41" s="782">
        <v>-5.0198807157057672</v>
      </c>
      <c r="G41" s="1480">
        <v>0.03</v>
      </c>
      <c r="H41" s="1480">
        <v>0.71</v>
      </c>
      <c r="I41" s="1480">
        <v>1.74</v>
      </c>
      <c r="J41" s="782">
        <v>2266.666666666667</v>
      </c>
      <c r="K41" s="782">
        <v>145.07042253521129</v>
      </c>
      <c r="L41" s="1480">
        <v>7.24</v>
      </c>
      <c r="M41" s="1480">
        <v>6.5</v>
      </c>
      <c r="N41" s="1480">
        <v>5.15</v>
      </c>
      <c r="O41" s="782">
        <v>-10.220994475138127</v>
      </c>
      <c r="P41" s="782">
        <v>-20.769230769230759</v>
      </c>
      <c r="Q41" s="1480">
        <v>1.1200000000000001</v>
      </c>
      <c r="R41" s="1480">
        <v>0.35</v>
      </c>
      <c r="S41" s="1480">
        <v>12.24</v>
      </c>
      <c r="T41" s="782">
        <v>-68.75</v>
      </c>
      <c r="U41" s="782">
        <v>3397.1428571428573</v>
      </c>
      <c r="V41" s="1480">
        <v>195.22000000000003</v>
      </c>
      <c r="W41" s="1480">
        <v>215.59</v>
      </c>
      <c r="X41" s="1480">
        <v>250.67</v>
      </c>
      <c r="Y41" s="1315">
        <v>10.434381723184089</v>
      </c>
      <c r="Z41" s="2060">
        <v>16.271626698826466</v>
      </c>
    </row>
    <row r="42" spans="1:26" s="257" customFormat="1" ht="18.75" customHeight="1" thickBot="1">
      <c r="A42" s="255" t="s">
        <v>82</v>
      </c>
      <c r="B42" s="1111">
        <v>402.47999999999996</v>
      </c>
      <c r="C42" s="1111">
        <v>555.31999999999994</v>
      </c>
      <c r="D42" s="1111">
        <v>572.79000000000008</v>
      </c>
      <c r="E42" s="849">
        <v>37.974557741999604</v>
      </c>
      <c r="F42" s="849">
        <v>3.1459338759634221</v>
      </c>
      <c r="G42" s="1111">
        <v>202.02</v>
      </c>
      <c r="H42" s="1111">
        <v>262.79999999999995</v>
      </c>
      <c r="I42" s="1111">
        <v>645.98</v>
      </c>
      <c r="J42" s="849">
        <v>30.086130086130055</v>
      </c>
      <c r="K42" s="849">
        <v>145.80669710806703</v>
      </c>
      <c r="L42" s="1111">
        <v>246.41</v>
      </c>
      <c r="M42" s="1111">
        <v>301.77000000000004</v>
      </c>
      <c r="N42" s="1111">
        <v>396.46</v>
      </c>
      <c r="O42" s="849">
        <v>22.466620672862319</v>
      </c>
      <c r="P42" s="849">
        <v>31.378201941876227</v>
      </c>
      <c r="Q42" s="1111">
        <v>25.640000000000004</v>
      </c>
      <c r="R42" s="1111">
        <v>82.5</v>
      </c>
      <c r="S42" s="1111">
        <v>166.58</v>
      </c>
      <c r="T42" s="848">
        <v>221.76287051482058</v>
      </c>
      <c r="U42" s="848">
        <v>101.91515151515151</v>
      </c>
      <c r="V42" s="1111">
        <v>7247.4800000000005</v>
      </c>
      <c r="W42" s="1111">
        <v>9087.380000000001</v>
      </c>
      <c r="X42" s="1111">
        <v>11632.820000000002</v>
      </c>
      <c r="Y42" s="960">
        <v>25.386755120400466</v>
      </c>
      <c r="Z42" s="2061">
        <v>28.010713759081284</v>
      </c>
    </row>
    <row r="43" spans="1:26" ht="15.75" thickTop="1">
      <c r="A43" s="2655" t="s">
        <v>394</v>
      </c>
      <c r="B43" s="2655"/>
      <c r="C43" s="2655"/>
      <c r="D43" s="2655"/>
      <c r="E43" s="2655"/>
      <c r="F43" s="2655"/>
      <c r="G43" s="2655"/>
      <c r="H43" s="2655"/>
      <c r="I43" s="2655"/>
      <c r="J43" s="2655"/>
      <c r="K43" s="2655"/>
      <c r="L43" s="2655"/>
      <c r="M43" s="2655"/>
      <c r="N43" s="2655"/>
      <c r="O43" s="2655"/>
      <c r="P43" s="2655"/>
    </row>
    <row r="44" spans="1:26">
      <c r="A44" s="2656" t="s">
        <v>330</v>
      </c>
      <c r="B44" s="2656"/>
      <c r="C44" s="2656"/>
      <c r="D44" s="2656"/>
      <c r="E44" s="2656"/>
      <c r="F44" s="2656"/>
    </row>
    <row r="45" spans="1:26" ht="14.25">
      <c r="A45" s="512" t="s">
        <v>532</v>
      </c>
    </row>
  </sheetData>
  <mergeCells count="27">
    <mergeCell ref="A1:Z1"/>
    <mergeCell ref="A2:Z2"/>
    <mergeCell ref="Y3:Z3"/>
    <mergeCell ref="A4:A6"/>
    <mergeCell ref="B4:F4"/>
    <mergeCell ref="G4:K4"/>
    <mergeCell ref="L4:P4"/>
    <mergeCell ref="Q4:U4"/>
    <mergeCell ref="V4:Z4"/>
    <mergeCell ref="E5:F5"/>
    <mergeCell ref="J5:K5"/>
    <mergeCell ref="O5:P5"/>
    <mergeCell ref="T5:U5"/>
    <mergeCell ref="Y5:Z5"/>
    <mergeCell ref="A44:F44"/>
    <mergeCell ref="E25:F25"/>
    <mergeCell ref="J25:K25"/>
    <mergeCell ref="O25:P25"/>
    <mergeCell ref="A24:A26"/>
    <mergeCell ref="B24:F24"/>
    <mergeCell ref="G24:K24"/>
    <mergeCell ref="L24:P24"/>
    <mergeCell ref="T25:U25"/>
    <mergeCell ref="V24:Z24"/>
    <mergeCell ref="Y25:Z25"/>
    <mergeCell ref="Q24:U24"/>
    <mergeCell ref="A43:P43"/>
  </mergeCells>
  <printOptions horizontalCentered="1"/>
  <pageMargins left="0.39370078740157483" right="0.39370078740157483" top="0.78740157480314965" bottom="0.39370078740157483" header="0" footer="0"/>
  <pageSetup paperSize="9" scale="44" orientation="landscape" r:id="rId1"/>
</worksheet>
</file>

<file path=xl/worksheets/sheet1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view="pageBreakPreview" zoomScaleSheetLayoutView="100" workbookViewId="0">
      <selection activeCell="H1" sqref="H1:R1048576"/>
    </sheetView>
  </sheetViews>
  <sheetFormatPr defaultRowHeight="15"/>
  <cols>
    <col min="1" max="1" width="20" style="262" customWidth="1"/>
    <col min="2" max="2" width="12.5703125" style="51" customWidth="1"/>
    <col min="3" max="3" width="15.7109375" style="51" customWidth="1"/>
    <col min="4" max="4" width="16.140625" style="51" customWidth="1"/>
    <col min="5" max="5" width="14.7109375" style="51" customWidth="1"/>
    <col min="6" max="16384" width="9.140625" style="51"/>
  </cols>
  <sheetData>
    <row r="1" spans="1:5" s="69" customFormat="1" ht="18">
      <c r="A1" s="2348" t="s">
        <v>312</v>
      </c>
      <c r="B1" s="2348"/>
      <c r="C1" s="2348"/>
      <c r="D1" s="2348"/>
      <c r="E1" s="2348"/>
    </row>
    <row r="2" spans="1:5" s="69" customFormat="1" ht="24" customHeight="1" thickBot="1">
      <c r="A2" s="2664" t="s">
        <v>47</v>
      </c>
      <c r="B2" s="2664"/>
      <c r="C2" s="2664"/>
      <c r="D2" s="2664"/>
      <c r="E2" s="2664"/>
    </row>
    <row r="3" spans="1:5" s="1064" customFormat="1" ht="47.25" customHeight="1" thickTop="1">
      <c r="A3" s="1239" t="s">
        <v>49</v>
      </c>
      <c r="B3" s="1240" t="s">
        <v>26</v>
      </c>
      <c r="C3" s="1241" t="s">
        <v>313</v>
      </c>
      <c r="D3" s="1241" t="s">
        <v>314</v>
      </c>
      <c r="E3" s="1242" t="s">
        <v>315</v>
      </c>
    </row>
    <row r="4" spans="1:5" s="69" customFormat="1" ht="18" customHeight="1">
      <c r="A4" s="311" t="s">
        <v>50</v>
      </c>
      <c r="B4" s="666" t="s">
        <v>40</v>
      </c>
      <c r="C4" s="1413"/>
      <c r="D4" s="1413"/>
      <c r="E4" s="2069"/>
    </row>
    <row r="5" spans="1:5" s="69" customFormat="1" ht="18" customHeight="1">
      <c r="A5" s="1868" t="s">
        <v>355</v>
      </c>
      <c r="B5" s="659" t="s">
        <v>40</v>
      </c>
      <c r="C5" s="1413">
        <v>887</v>
      </c>
      <c r="D5" s="1413">
        <v>2100</v>
      </c>
      <c r="E5" s="2069">
        <v>42.238095238095234</v>
      </c>
    </row>
    <row r="6" spans="1:5" s="69" customFormat="1" ht="18" customHeight="1">
      <c r="A6" s="1868" t="s">
        <v>234</v>
      </c>
      <c r="B6" s="659" t="s">
        <v>40</v>
      </c>
      <c r="C6" s="1413"/>
      <c r="D6" s="1413"/>
      <c r="E6" s="2069"/>
    </row>
    <row r="7" spans="1:5" s="69" customFormat="1" ht="18" customHeight="1">
      <c r="A7" s="1868" t="s">
        <v>235</v>
      </c>
      <c r="B7" s="659" t="s">
        <v>40</v>
      </c>
      <c r="C7" s="1413"/>
      <c r="D7" s="1413"/>
      <c r="E7" s="2069"/>
    </row>
    <row r="8" spans="1:5" s="69" customFormat="1" ht="18" customHeight="1">
      <c r="A8" s="1868" t="s">
        <v>51</v>
      </c>
      <c r="B8" s="659" t="s">
        <v>40</v>
      </c>
      <c r="C8" s="1413">
        <v>5142.28</v>
      </c>
      <c r="D8" s="1413">
        <v>7680</v>
      </c>
      <c r="E8" s="2069">
        <v>66.956770833333337</v>
      </c>
    </row>
    <row r="9" spans="1:5" s="69" customFormat="1" ht="18" customHeight="1">
      <c r="A9" s="1868" t="s">
        <v>52</v>
      </c>
      <c r="B9" s="659" t="s">
        <v>40</v>
      </c>
      <c r="C9" s="1413"/>
      <c r="D9" s="1413"/>
      <c r="E9" s="2069"/>
    </row>
    <row r="10" spans="1:5" s="69" customFormat="1" ht="18" customHeight="1">
      <c r="A10" s="1868" t="s">
        <v>53</v>
      </c>
      <c r="B10" s="659" t="s">
        <v>40</v>
      </c>
      <c r="C10" s="1413">
        <v>7412.06</v>
      </c>
      <c r="D10" s="1413">
        <v>17200</v>
      </c>
      <c r="E10" s="2069">
        <v>43.093372093023255</v>
      </c>
    </row>
    <row r="11" spans="1:5" s="69" customFormat="1" ht="18" customHeight="1">
      <c r="A11" s="1868" t="s">
        <v>111</v>
      </c>
      <c r="B11" s="659" t="s">
        <v>40</v>
      </c>
      <c r="C11" s="1413"/>
      <c r="D11" s="1413"/>
      <c r="E11" s="2069"/>
    </row>
    <row r="12" spans="1:5" s="69" customFormat="1" ht="18" customHeight="1">
      <c r="A12" s="1868" t="s">
        <v>54</v>
      </c>
      <c r="B12" s="659" t="s">
        <v>40</v>
      </c>
      <c r="C12" s="1413"/>
      <c r="D12" s="1413"/>
      <c r="E12" s="2069"/>
    </row>
    <row r="13" spans="1:5" s="69" customFormat="1" ht="18" customHeight="1">
      <c r="A13" s="1868" t="s">
        <v>378</v>
      </c>
      <c r="B13" s="659" t="s">
        <v>99</v>
      </c>
      <c r="C13" s="1413"/>
      <c r="D13" s="1413"/>
      <c r="E13" s="2069"/>
    </row>
    <row r="14" spans="1:5" s="69" customFormat="1" ht="18" customHeight="1">
      <c r="A14" s="1868" t="s">
        <v>112</v>
      </c>
      <c r="B14" s="659" t="s">
        <v>99</v>
      </c>
      <c r="C14" s="1413"/>
      <c r="D14" s="1413"/>
      <c r="E14" s="2069"/>
    </row>
    <row r="15" spans="1:5" s="69" customFormat="1" ht="18" customHeight="1">
      <c r="A15" s="1868" t="s">
        <v>254</v>
      </c>
      <c r="B15" s="659" t="s">
        <v>99</v>
      </c>
      <c r="C15" s="1413"/>
      <c r="D15" s="1413"/>
      <c r="E15" s="2069"/>
    </row>
    <row r="16" spans="1:5" s="69" customFormat="1" ht="18" customHeight="1">
      <c r="A16" s="1868" t="s">
        <v>55</v>
      </c>
      <c r="B16" s="659" t="s">
        <v>103</v>
      </c>
      <c r="C16" s="1413">
        <v>29.94</v>
      </c>
      <c r="D16" s="1413">
        <v>39</v>
      </c>
      <c r="E16" s="2069">
        <v>76.769230769230774</v>
      </c>
    </row>
    <row r="17" spans="1:5" s="69" customFormat="1" ht="18" customHeight="1">
      <c r="A17" s="1868" t="s">
        <v>56</v>
      </c>
      <c r="B17" s="659" t="s">
        <v>100</v>
      </c>
      <c r="C17" s="1413"/>
      <c r="D17" s="1413"/>
      <c r="E17" s="2069"/>
    </row>
    <row r="18" spans="1:5" s="69" customFormat="1" ht="18" customHeight="1">
      <c r="A18" s="1868" t="s">
        <v>57</v>
      </c>
      <c r="B18" s="659" t="s">
        <v>357</v>
      </c>
      <c r="C18" s="1413"/>
      <c r="D18" s="1413"/>
      <c r="E18" s="2069"/>
    </row>
    <row r="19" spans="1:5" s="69" customFormat="1" ht="18" customHeight="1">
      <c r="A19" s="1868" t="s">
        <v>58</v>
      </c>
      <c r="B19" s="659" t="s">
        <v>357</v>
      </c>
      <c r="C19" s="1413"/>
      <c r="D19" s="1413"/>
      <c r="E19" s="2069"/>
    </row>
    <row r="20" spans="1:5" s="69" customFormat="1" ht="18" customHeight="1">
      <c r="A20" s="1868" t="s">
        <v>59</v>
      </c>
      <c r="B20" s="659" t="s">
        <v>101</v>
      </c>
      <c r="C20" s="1413"/>
      <c r="D20" s="1413"/>
      <c r="E20" s="2069"/>
    </row>
    <row r="21" spans="1:5" s="69" customFormat="1" ht="18" customHeight="1">
      <c r="A21" s="1868" t="s">
        <v>60</v>
      </c>
      <c r="B21" s="659" t="s">
        <v>40</v>
      </c>
      <c r="C21" s="1413"/>
      <c r="D21" s="1413"/>
      <c r="E21" s="2069"/>
    </row>
    <row r="22" spans="1:5" s="69" customFormat="1" ht="18" customHeight="1">
      <c r="A22" s="1868" t="s">
        <v>61</v>
      </c>
      <c r="B22" s="659" t="s">
        <v>40</v>
      </c>
      <c r="C22" s="1413"/>
      <c r="D22" s="1413"/>
      <c r="E22" s="2069"/>
    </row>
    <row r="23" spans="1:5" s="69" customFormat="1" ht="18" customHeight="1">
      <c r="A23" s="1868" t="s">
        <v>62</v>
      </c>
      <c r="B23" s="659" t="s">
        <v>102</v>
      </c>
      <c r="C23" s="1413">
        <v>10.965999999999999</v>
      </c>
      <c r="D23" s="1413">
        <v>15</v>
      </c>
      <c r="E23" s="2069">
        <v>73.106666666666669</v>
      </c>
    </row>
    <row r="24" spans="1:5" s="69" customFormat="1" ht="18" customHeight="1">
      <c r="A24" s="1868" t="s">
        <v>63</v>
      </c>
      <c r="B24" s="659" t="s">
        <v>40</v>
      </c>
      <c r="C24" s="1413">
        <v>76858.39</v>
      </c>
      <c r="D24" s="1413">
        <v>168000</v>
      </c>
      <c r="E24" s="2069">
        <v>45.74904166666667</v>
      </c>
    </row>
    <row r="25" spans="1:5" s="69" customFormat="1" ht="18" customHeight="1">
      <c r="A25" s="1868" t="s">
        <v>64</v>
      </c>
      <c r="B25" s="659" t="s">
        <v>40</v>
      </c>
      <c r="C25" s="1413"/>
      <c r="D25" s="1413"/>
      <c r="E25" s="2069"/>
    </row>
    <row r="26" spans="1:5" s="69" customFormat="1" ht="18" customHeight="1">
      <c r="A26" s="1868" t="s">
        <v>65</v>
      </c>
      <c r="B26" s="659" t="s">
        <v>40</v>
      </c>
      <c r="C26" s="2067"/>
      <c r="D26" s="2067"/>
      <c r="E26" s="2069"/>
    </row>
    <row r="27" spans="1:5" s="1846" customFormat="1" ht="18" customHeight="1">
      <c r="A27" s="2070" t="s">
        <v>110</v>
      </c>
      <c r="B27" s="1955" t="s">
        <v>793</v>
      </c>
      <c r="C27" s="2068">
        <v>14200</v>
      </c>
      <c r="D27" s="2068">
        <v>15600</v>
      </c>
      <c r="E27" s="2069">
        <v>91.025641025641022</v>
      </c>
    </row>
    <row r="28" spans="1:5" s="69" customFormat="1" ht="18" customHeight="1">
      <c r="A28" s="2004" t="s">
        <v>172</v>
      </c>
      <c r="B28" s="2005" t="s">
        <v>40</v>
      </c>
      <c r="C28" s="2068">
        <v>0</v>
      </c>
      <c r="D28" s="2068">
        <v>0</v>
      </c>
      <c r="E28" s="2071"/>
    </row>
    <row r="29" spans="1:5" s="69" customFormat="1" ht="18" customHeight="1">
      <c r="A29" s="2004" t="s">
        <v>162</v>
      </c>
      <c r="B29" s="2005" t="s">
        <v>163</v>
      </c>
      <c r="C29" s="2068">
        <v>0</v>
      </c>
      <c r="D29" s="2068">
        <v>0</v>
      </c>
      <c r="E29" s="2071"/>
    </row>
    <row r="30" spans="1:5" s="69" customFormat="1" ht="18" customHeight="1">
      <c r="A30" s="2070" t="s">
        <v>154</v>
      </c>
      <c r="B30" s="1955" t="s">
        <v>40</v>
      </c>
      <c r="C30" s="2068">
        <v>0</v>
      </c>
      <c r="D30" s="2068">
        <v>0</v>
      </c>
      <c r="E30" s="2071"/>
    </row>
    <row r="31" spans="1:5" s="69" customFormat="1" ht="18" customHeight="1">
      <c r="A31" s="2070" t="s">
        <v>113</v>
      </c>
      <c r="B31" s="1955" t="s">
        <v>794</v>
      </c>
      <c r="C31" s="2068">
        <v>0</v>
      </c>
      <c r="D31" s="2068">
        <v>0</v>
      </c>
      <c r="E31" s="2071"/>
    </row>
    <row r="32" spans="1:5" s="69" customFormat="1" ht="18" customHeight="1">
      <c r="A32" s="2070" t="s">
        <v>114</v>
      </c>
      <c r="B32" s="1955" t="s">
        <v>40</v>
      </c>
      <c r="C32" s="2068">
        <v>0</v>
      </c>
      <c r="D32" s="2068">
        <v>0</v>
      </c>
      <c r="E32" s="2071"/>
    </row>
    <row r="33" spans="1:5" s="69" customFormat="1" ht="18" customHeight="1">
      <c r="A33" s="2070" t="s">
        <v>115</v>
      </c>
      <c r="B33" s="1955" t="s">
        <v>101</v>
      </c>
      <c r="C33" s="2068">
        <v>0</v>
      </c>
      <c r="D33" s="2068">
        <v>0</v>
      </c>
      <c r="E33" s="2071"/>
    </row>
    <row r="34" spans="1:5" s="69" customFormat="1" ht="18" customHeight="1">
      <c r="A34" s="2070" t="s">
        <v>116</v>
      </c>
      <c r="B34" s="1955" t="s">
        <v>795</v>
      </c>
      <c r="C34" s="2068"/>
      <c r="D34" s="2068"/>
      <c r="E34" s="2071"/>
    </row>
    <row r="35" spans="1:5" s="69" customFormat="1" ht="18" customHeight="1">
      <c r="A35" s="2070" t="s">
        <v>117</v>
      </c>
      <c r="B35" s="1955" t="s">
        <v>40</v>
      </c>
      <c r="C35" s="2068">
        <v>0</v>
      </c>
      <c r="D35" s="2068">
        <v>0</v>
      </c>
      <c r="E35" s="2071"/>
    </row>
    <row r="36" spans="1:5" s="69" customFormat="1" ht="18" customHeight="1">
      <c r="A36" s="2070" t="s">
        <v>796</v>
      </c>
      <c r="B36" s="1955" t="s">
        <v>40</v>
      </c>
      <c r="C36" s="2068">
        <v>0</v>
      </c>
      <c r="D36" s="2068">
        <v>0</v>
      </c>
      <c r="E36" s="2071"/>
    </row>
    <row r="37" spans="1:5" s="69" customFormat="1" ht="18" customHeight="1">
      <c r="A37" s="2070" t="s">
        <v>816</v>
      </c>
      <c r="B37" s="1955" t="s">
        <v>40</v>
      </c>
      <c r="C37" s="2068"/>
      <c r="D37" s="2068"/>
      <c r="E37" s="2071"/>
    </row>
    <row r="38" spans="1:5" s="69" customFormat="1" ht="18" customHeight="1">
      <c r="A38" s="2070" t="s">
        <v>118</v>
      </c>
      <c r="B38" s="1955" t="s">
        <v>40</v>
      </c>
      <c r="C38" s="2068">
        <v>0</v>
      </c>
      <c r="D38" s="2068">
        <v>0</v>
      </c>
      <c r="E38" s="2071"/>
    </row>
    <row r="39" spans="1:5" s="69" customFormat="1" ht="18" customHeight="1">
      <c r="A39" s="2070" t="s">
        <v>797</v>
      </c>
      <c r="B39" s="1955" t="s">
        <v>41</v>
      </c>
      <c r="C39" s="2068">
        <v>0</v>
      </c>
      <c r="D39" s="2068">
        <v>0</v>
      </c>
      <c r="E39" s="2071"/>
    </row>
    <row r="40" spans="1:5" ht="20.100000000000001" customHeight="1" thickBot="1">
      <c r="A40" s="2665" t="s">
        <v>66</v>
      </c>
      <c r="B40" s="2666"/>
      <c r="C40" s="2666"/>
      <c r="D40" s="2666"/>
      <c r="E40" s="721">
        <v>62.705545470379562</v>
      </c>
    </row>
    <row r="41" spans="1:5" ht="20.100000000000001" customHeight="1" thickTop="1">
      <c r="A41" s="2667" t="s">
        <v>324</v>
      </c>
      <c r="B41" s="2667"/>
      <c r="C41" s="2667"/>
      <c r="D41" s="2667"/>
      <c r="E41" s="2667"/>
    </row>
    <row r="42" spans="1:5" ht="18" customHeight="1">
      <c r="A42" s="60" t="s">
        <v>223</v>
      </c>
      <c r="B42" s="60"/>
    </row>
  </sheetData>
  <mergeCells count="4">
    <mergeCell ref="A1:E1"/>
    <mergeCell ref="A2:E2"/>
    <mergeCell ref="A40:D40"/>
    <mergeCell ref="A41:E41"/>
  </mergeCells>
  <printOptions horizontalCentered="1"/>
  <pageMargins left="0.43307086614173229" right="0.35433070866141736" top="0.59055118110236227" bottom="0" header="0" footer="0"/>
  <pageSetup paperSize="9" orientation="portrait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92"/>
  <sheetViews>
    <sheetView view="pageBreakPreview" zoomScale="55" zoomScaleSheetLayoutView="55" workbookViewId="0">
      <pane xSplit="3" ySplit="6" topLeftCell="D52" activePane="bottomRight" state="frozen"/>
      <selection pane="topRight" activeCell="D1" sqref="D1"/>
      <selection pane="bottomLeft" activeCell="A7" sqref="A7"/>
      <selection pane="bottomRight" activeCell="A4" sqref="A4:W88"/>
    </sheetView>
  </sheetViews>
  <sheetFormatPr defaultColWidth="9.140625" defaultRowHeight="12.75"/>
  <cols>
    <col min="1" max="1" width="5.42578125" style="51" customWidth="1"/>
    <col min="2" max="2" width="24.28515625" style="51" customWidth="1"/>
    <col min="3" max="3" width="11.28515625" style="51" customWidth="1"/>
    <col min="4" max="6" width="13.7109375" style="307" customWidth="1"/>
    <col min="7" max="8" width="13.7109375" style="1080" customWidth="1"/>
    <col min="9" max="11" width="13.7109375" style="51" customWidth="1"/>
    <col min="12" max="13" width="13.7109375" style="1080" customWidth="1"/>
    <col min="14" max="16" width="13.7109375" style="51" customWidth="1"/>
    <col min="17" max="18" width="13.7109375" style="1090" customWidth="1"/>
    <col min="19" max="21" width="13.7109375" style="51" customWidth="1"/>
    <col min="22" max="23" width="13.7109375" style="1080" customWidth="1"/>
    <col min="24" max="25" width="12.7109375" style="51" bestFit="1" customWidth="1"/>
    <col min="26" max="26" width="13" style="51" bestFit="1" customWidth="1"/>
    <col min="27" max="27" width="9.5703125" style="51" customWidth="1"/>
    <col min="28" max="28" width="11.85546875" style="51" customWidth="1"/>
    <col min="29" max="16384" width="9.140625" style="51"/>
  </cols>
  <sheetData>
    <row r="1" spans="1:23" s="2054" customFormat="1" ht="33">
      <c r="A1" s="2648" t="s">
        <v>306</v>
      </c>
      <c r="B1" s="2648"/>
      <c r="C1" s="2648"/>
      <c r="D1" s="2648"/>
      <c r="E1" s="2648"/>
      <c r="F1" s="2648"/>
      <c r="G1" s="2648"/>
      <c r="H1" s="2648"/>
      <c r="I1" s="2648"/>
      <c r="J1" s="2648"/>
      <c r="K1" s="2648"/>
      <c r="L1" s="2648"/>
      <c r="M1" s="2648"/>
      <c r="N1" s="2648"/>
      <c r="O1" s="2648"/>
      <c r="P1" s="2648"/>
      <c r="Q1" s="2648"/>
      <c r="R1" s="2648"/>
      <c r="S1" s="2648"/>
      <c r="T1" s="2648"/>
      <c r="U1" s="2648"/>
      <c r="V1" s="2648"/>
      <c r="W1" s="2648"/>
    </row>
    <row r="2" spans="1:23" s="2055" customFormat="1" ht="34.5">
      <c r="A2" s="2649" t="s">
        <v>45</v>
      </c>
      <c r="B2" s="2649"/>
      <c r="C2" s="2649"/>
      <c r="D2" s="2649"/>
      <c r="E2" s="2649"/>
      <c r="F2" s="2649"/>
      <c r="G2" s="2649"/>
      <c r="H2" s="2649"/>
      <c r="I2" s="2649"/>
      <c r="J2" s="2649"/>
      <c r="K2" s="2649"/>
      <c r="L2" s="2649"/>
      <c r="M2" s="2649"/>
      <c r="N2" s="2649"/>
      <c r="O2" s="2649"/>
      <c r="P2" s="2649"/>
      <c r="Q2" s="2649"/>
      <c r="R2" s="2649"/>
      <c r="S2" s="2649"/>
      <c r="T2" s="2649"/>
      <c r="U2" s="2649"/>
      <c r="V2" s="2649"/>
      <c r="W2" s="2649"/>
    </row>
    <row r="3" spans="1:23" s="263" customFormat="1" ht="7.5" customHeight="1" thickBot="1">
      <c r="D3" s="1102"/>
      <c r="E3" s="1102"/>
      <c r="F3" s="1102"/>
      <c r="G3" s="1096"/>
      <c r="H3" s="1096"/>
      <c r="L3" s="1096"/>
      <c r="M3" s="1096"/>
      <c r="Q3" s="1097"/>
      <c r="R3" s="1105"/>
      <c r="V3" s="1096"/>
      <c r="W3" s="1106"/>
    </row>
    <row r="4" spans="1:23" s="1065" customFormat="1" ht="15.75" customHeight="1" thickTop="1">
      <c r="A4" s="2414" t="s">
        <v>46</v>
      </c>
      <c r="B4" s="2416" t="s">
        <v>316</v>
      </c>
      <c r="C4" s="2416" t="s">
        <v>26</v>
      </c>
      <c r="D4" s="2646" t="s">
        <v>273</v>
      </c>
      <c r="E4" s="2646"/>
      <c r="F4" s="2646"/>
      <c r="G4" s="2646"/>
      <c r="H4" s="2646"/>
      <c r="I4" s="2646" t="s">
        <v>278</v>
      </c>
      <c r="J4" s="2646"/>
      <c r="K4" s="2646"/>
      <c r="L4" s="2646"/>
      <c r="M4" s="2646"/>
      <c r="N4" s="2646" t="s">
        <v>274</v>
      </c>
      <c r="O4" s="2646"/>
      <c r="P4" s="2646"/>
      <c r="Q4" s="2646"/>
      <c r="R4" s="2646"/>
      <c r="S4" s="2646" t="s">
        <v>82</v>
      </c>
      <c r="T4" s="2646"/>
      <c r="U4" s="2646"/>
      <c r="V4" s="2646"/>
      <c r="W4" s="2647"/>
    </row>
    <row r="5" spans="1:23" s="1064" customFormat="1" ht="15.75" customHeight="1">
      <c r="A5" s="2415"/>
      <c r="B5" s="2651"/>
      <c r="C5" s="2651"/>
      <c r="D5" s="1186" t="s">
        <v>87</v>
      </c>
      <c r="E5" s="1186" t="s">
        <v>90</v>
      </c>
      <c r="F5" s="1186" t="s">
        <v>91</v>
      </c>
      <c r="G5" s="2342" t="s">
        <v>88</v>
      </c>
      <c r="H5" s="2342" t="s">
        <v>89</v>
      </c>
      <c r="I5" s="1060" t="s">
        <v>87</v>
      </c>
      <c r="J5" s="1060" t="s">
        <v>90</v>
      </c>
      <c r="K5" s="1060" t="s">
        <v>91</v>
      </c>
      <c r="L5" s="2342" t="s">
        <v>88</v>
      </c>
      <c r="M5" s="2342" t="s">
        <v>89</v>
      </c>
      <c r="N5" s="1060" t="s">
        <v>87</v>
      </c>
      <c r="O5" s="1060" t="s">
        <v>90</v>
      </c>
      <c r="P5" s="1060" t="s">
        <v>91</v>
      </c>
      <c r="Q5" s="2653" t="s">
        <v>88</v>
      </c>
      <c r="R5" s="2653" t="s">
        <v>89</v>
      </c>
      <c r="S5" s="1243" t="s">
        <v>87</v>
      </c>
      <c r="T5" s="1243" t="s">
        <v>90</v>
      </c>
      <c r="U5" s="1243" t="s">
        <v>91</v>
      </c>
      <c r="V5" s="2670" t="s">
        <v>88</v>
      </c>
      <c r="W5" s="2669" t="s">
        <v>89</v>
      </c>
    </row>
    <row r="6" spans="1:23" s="1064" customFormat="1" ht="30.75" customHeight="1">
      <c r="A6" s="2415"/>
      <c r="B6" s="2651"/>
      <c r="C6" s="2651"/>
      <c r="D6" s="1896" t="s">
        <v>669</v>
      </c>
      <c r="E6" s="1896" t="s">
        <v>725</v>
      </c>
      <c r="F6" s="1896" t="s">
        <v>737</v>
      </c>
      <c r="G6" s="2342"/>
      <c r="H6" s="2342"/>
      <c r="I6" s="1896" t="str">
        <f>D6</f>
        <v xml:space="preserve">cf=j= @)&amp;#÷&amp;$
-;fpg–c;f/_                </v>
      </c>
      <c r="J6" s="1896" t="str">
        <f t="shared" ref="J6:K6" si="0">E6</f>
        <v xml:space="preserve">cf=j= @)&amp;$÷&amp;%
-;fpg–c;f/_                </v>
      </c>
      <c r="K6" s="1896" t="str">
        <f t="shared" si="0"/>
        <v xml:space="preserve">cf=j= @)&amp;%÷&amp;^
-;fpg–c;f/_                </v>
      </c>
      <c r="L6" s="2342"/>
      <c r="M6" s="2342"/>
      <c r="N6" s="1896" t="str">
        <f>D6</f>
        <v xml:space="preserve">cf=j= @)&amp;#÷&amp;$
-;fpg–c;f/_                </v>
      </c>
      <c r="O6" s="1896" t="str">
        <f t="shared" ref="O6:P6" si="1">E6</f>
        <v xml:space="preserve">cf=j= @)&amp;$÷&amp;%
-;fpg–c;f/_                </v>
      </c>
      <c r="P6" s="1896" t="str">
        <f t="shared" si="1"/>
        <v xml:space="preserve">cf=j= @)&amp;%÷&amp;^
-;fpg–c;f/_                </v>
      </c>
      <c r="Q6" s="2653"/>
      <c r="R6" s="2653"/>
      <c r="S6" s="1896" t="str">
        <f>D6</f>
        <v xml:space="preserve">cf=j= @)&amp;#÷&amp;$
-;fpg–c;f/_                </v>
      </c>
      <c r="T6" s="1896" t="str">
        <f t="shared" ref="T6:U6" si="2">E6</f>
        <v xml:space="preserve">cf=j= @)&amp;$÷&amp;%
-;fpg–c;f/_                </v>
      </c>
      <c r="U6" s="1896" t="str">
        <f t="shared" si="2"/>
        <v xml:space="preserve">cf=j= @)&amp;%÷&amp;^
-;fpg–c;f/_                </v>
      </c>
      <c r="V6" s="2670"/>
      <c r="W6" s="2669"/>
    </row>
    <row r="7" spans="1:23" s="113" customFormat="1" ht="14.25" customHeight="1">
      <c r="A7" s="2668">
        <v>1</v>
      </c>
      <c r="B7" s="649" t="s">
        <v>141</v>
      </c>
      <c r="C7" s="650" t="s">
        <v>119</v>
      </c>
      <c r="D7" s="126">
        <v>706</v>
      </c>
      <c r="E7" s="126">
        <v>822</v>
      </c>
      <c r="F7" s="126">
        <v>887</v>
      </c>
      <c r="G7" s="689">
        <v>16.430594900849854</v>
      </c>
      <c r="H7" s="689">
        <v>7.9075425790754252</v>
      </c>
      <c r="I7" s="888"/>
      <c r="J7" s="888"/>
      <c r="K7" s="888"/>
      <c r="L7" s="891"/>
      <c r="M7" s="891"/>
      <c r="N7" s="126"/>
      <c r="O7" s="126"/>
      <c r="P7" s="126"/>
      <c r="Q7" s="1086"/>
      <c r="R7" s="1086"/>
      <c r="S7" s="1104">
        <v>706</v>
      </c>
      <c r="T7" s="1104">
        <v>822</v>
      </c>
      <c r="U7" s="1104">
        <v>887</v>
      </c>
      <c r="V7" s="1107">
        <v>16.430594900849854</v>
      </c>
      <c r="W7" s="1108">
        <v>7.9075425790754252</v>
      </c>
    </row>
    <row r="8" spans="1:23" ht="14.25" customHeight="1">
      <c r="A8" s="2668"/>
      <c r="B8" s="652" t="s">
        <v>107</v>
      </c>
      <c r="C8" s="653" t="s">
        <v>119</v>
      </c>
      <c r="D8" s="137"/>
      <c r="E8" s="137"/>
      <c r="F8" s="137"/>
      <c r="G8" s="1863"/>
      <c r="H8" s="1863"/>
      <c r="I8" s="889"/>
      <c r="J8" s="889"/>
      <c r="K8" s="889"/>
      <c r="L8" s="892"/>
      <c r="M8" s="892"/>
      <c r="N8" s="137"/>
      <c r="O8" s="137"/>
      <c r="P8" s="137"/>
      <c r="Q8" s="622"/>
      <c r="R8" s="622"/>
      <c r="S8" s="665" t="s">
        <v>818</v>
      </c>
      <c r="T8" s="665" t="s">
        <v>818</v>
      </c>
      <c r="U8" s="665" t="s">
        <v>818</v>
      </c>
      <c r="V8" s="707"/>
      <c r="W8" s="708"/>
    </row>
    <row r="9" spans="1:23" ht="14.25" customHeight="1">
      <c r="A9" s="2668"/>
      <c r="B9" s="652" t="s">
        <v>108</v>
      </c>
      <c r="C9" s="653" t="s">
        <v>119</v>
      </c>
      <c r="D9" s="1862">
        <v>706</v>
      </c>
      <c r="E9" s="1862">
        <v>822</v>
      </c>
      <c r="F9" s="1862">
        <v>887</v>
      </c>
      <c r="G9" s="1863">
        <v>16.430594900849854</v>
      </c>
      <c r="H9" s="1863">
        <v>7.9075425790754252</v>
      </c>
      <c r="I9" s="889"/>
      <c r="J9" s="889"/>
      <c r="K9" s="889"/>
      <c r="L9" s="892"/>
      <c r="M9" s="892"/>
      <c r="N9" s="137"/>
      <c r="O9" s="137"/>
      <c r="P9" s="137"/>
      <c r="Q9" s="622"/>
      <c r="R9" s="622"/>
      <c r="S9" s="665">
        <v>706</v>
      </c>
      <c r="T9" s="665">
        <v>822</v>
      </c>
      <c r="U9" s="665">
        <v>887</v>
      </c>
      <c r="V9" s="707">
        <v>16.430594900849854</v>
      </c>
      <c r="W9" s="708">
        <v>7.9075425790754252</v>
      </c>
    </row>
    <row r="10" spans="1:23" ht="14.25" customHeight="1">
      <c r="A10" s="2668"/>
      <c r="B10" s="652" t="s">
        <v>109</v>
      </c>
      <c r="C10" s="653" t="s">
        <v>119</v>
      </c>
      <c r="D10" s="137"/>
      <c r="E10" s="137"/>
      <c r="F10" s="137"/>
      <c r="G10" s="1863"/>
      <c r="H10" s="1863"/>
      <c r="I10" s="889"/>
      <c r="J10" s="889"/>
      <c r="K10" s="889"/>
      <c r="L10" s="892"/>
      <c r="M10" s="892"/>
      <c r="N10" s="137"/>
      <c r="O10" s="137"/>
      <c r="P10" s="137"/>
      <c r="Q10" s="622"/>
      <c r="R10" s="622"/>
      <c r="S10" s="665" t="s">
        <v>818</v>
      </c>
      <c r="T10" s="665" t="s">
        <v>818</v>
      </c>
      <c r="U10" s="665" t="s">
        <v>818</v>
      </c>
      <c r="V10" s="707"/>
      <c r="W10" s="708"/>
    </row>
    <row r="11" spans="1:23" s="113" customFormat="1" ht="14.25" customHeight="1">
      <c r="A11" s="2668">
        <v>2</v>
      </c>
      <c r="B11" s="649" t="s">
        <v>142</v>
      </c>
      <c r="C11" s="650"/>
      <c r="D11" s="126">
        <v>4946</v>
      </c>
      <c r="E11" s="126">
        <v>9561</v>
      </c>
      <c r="F11" s="126">
        <v>14200</v>
      </c>
      <c r="G11" s="1730">
        <v>93.307723412858877</v>
      </c>
      <c r="H11" s="1730">
        <v>48.520029285639595</v>
      </c>
      <c r="I11" s="888"/>
      <c r="J11" s="888"/>
      <c r="K11" s="888"/>
      <c r="L11" s="891"/>
      <c r="M11" s="891"/>
      <c r="N11" s="126"/>
      <c r="O11" s="126"/>
      <c r="P11" s="126"/>
      <c r="Q11" s="1086"/>
      <c r="R11" s="1086"/>
      <c r="S11" s="1104">
        <v>4946</v>
      </c>
      <c r="T11" s="1104">
        <v>9561</v>
      </c>
      <c r="U11" s="1104">
        <v>14200</v>
      </c>
      <c r="V11" s="1107">
        <v>93.307723412858877</v>
      </c>
      <c r="W11" s="1108">
        <v>48.520029285639595</v>
      </c>
    </row>
    <row r="12" spans="1:23" ht="14.25" customHeight="1">
      <c r="A12" s="2668"/>
      <c r="B12" s="655" t="s">
        <v>110</v>
      </c>
      <c r="C12" s="653" t="s">
        <v>99</v>
      </c>
      <c r="D12" s="1862">
        <v>4946</v>
      </c>
      <c r="E12" s="1862">
        <v>9561</v>
      </c>
      <c r="F12" s="1862">
        <v>14200</v>
      </c>
      <c r="G12" s="1863">
        <v>93.307723412858877</v>
      </c>
      <c r="H12" s="1863">
        <v>48.520029285639595</v>
      </c>
      <c r="I12" s="889"/>
      <c r="J12" s="889"/>
      <c r="K12" s="889"/>
      <c r="L12" s="892"/>
      <c r="M12" s="892"/>
      <c r="N12" s="137"/>
      <c r="O12" s="137"/>
      <c r="P12" s="137"/>
      <c r="Q12" s="622"/>
      <c r="R12" s="622"/>
      <c r="S12" s="665">
        <v>4946</v>
      </c>
      <c r="T12" s="665">
        <v>9561</v>
      </c>
      <c r="U12" s="665">
        <v>14200</v>
      </c>
      <c r="V12" s="707">
        <v>93.307723412858877</v>
      </c>
      <c r="W12" s="708">
        <v>48.520029285639595</v>
      </c>
    </row>
    <row r="13" spans="1:23" ht="14.25" customHeight="1">
      <c r="A13" s="2668">
        <v>3</v>
      </c>
      <c r="B13" s="656" t="s">
        <v>143</v>
      </c>
      <c r="C13" s="657" t="s">
        <v>104</v>
      </c>
      <c r="D13" s="137"/>
      <c r="E13" s="137"/>
      <c r="F13" s="137"/>
      <c r="G13" s="1863"/>
      <c r="H13" s="1863"/>
      <c r="I13" s="889"/>
      <c r="J13" s="889"/>
      <c r="K13" s="889"/>
      <c r="L13" s="892"/>
      <c r="M13" s="892"/>
      <c r="N13" s="137"/>
      <c r="O13" s="137"/>
      <c r="P13" s="137"/>
      <c r="Q13" s="622"/>
      <c r="R13" s="622"/>
      <c r="S13" s="665" t="s">
        <v>818</v>
      </c>
      <c r="T13" s="665" t="s">
        <v>818</v>
      </c>
      <c r="U13" s="665" t="s">
        <v>818</v>
      </c>
      <c r="V13" s="707"/>
      <c r="W13" s="708"/>
    </row>
    <row r="14" spans="1:23" ht="14.25" customHeight="1">
      <c r="A14" s="2668"/>
      <c r="B14" s="659" t="s">
        <v>146</v>
      </c>
      <c r="C14" s="660" t="s">
        <v>104</v>
      </c>
      <c r="D14" s="137"/>
      <c r="E14" s="137"/>
      <c r="F14" s="137"/>
      <c r="G14" s="1863"/>
      <c r="H14" s="1863"/>
      <c r="I14" s="889"/>
      <c r="J14" s="889"/>
      <c r="K14" s="889"/>
      <c r="L14" s="892"/>
      <c r="M14" s="892"/>
      <c r="N14" s="137"/>
      <c r="O14" s="137"/>
      <c r="P14" s="137"/>
      <c r="Q14" s="622"/>
      <c r="R14" s="622"/>
      <c r="S14" s="665" t="s">
        <v>818</v>
      </c>
      <c r="T14" s="665" t="s">
        <v>818</v>
      </c>
      <c r="U14" s="665" t="s">
        <v>818</v>
      </c>
      <c r="V14" s="707"/>
      <c r="W14" s="708"/>
    </row>
    <row r="15" spans="1:23" ht="14.25" customHeight="1">
      <c r="A15" s="2668"/>
      <c r="B15" s="659" t="s">
        <v>147</v>
      </c>
      <c r="C15" s="660" t="s">
        <v>104</v>
      </c>
      <c r="D15" s="137"/>
      <c r="E15" s="137"/>
      <c r="F15" s="137"/>
      <c r="G15" s="1863"/>
      <c r="H15" s="1863"/>
      <c r="I15" s="889"/>
      <c r="J15" s="889"/>
      <c r="K15" s="889"/>
      <c r="L15" s="892"/>
      <c r="M15" s="892"/>
      <c r="N15" s="137"/>
      <c r="O15" s="137"/>
      <c r="P15" s="137"/>
      <c r="Q15" s="622"/>
      <c r="R15" s="622"/>
      <c r="S15" s="665" t="s">
        <v>818</v>
      </c>
      <c r="T15" s="665" t="s">
        <v>818</v>
      </c>
      <c r="U15" s="665" t="s">
        <v>818</v>
      </c>
      <c r="V15" s="707"/>
      <c r="W15" s="708"/>
    </row>
    <row r="16" spans="1:23" ht="14.25" customHeight="1">
      <c r="A16" s="2668"/>
      <c r="B16" s="659" t="s">
        <v>111</v>
      </c>
      <c r="C16" s="660" t="s">
        <v>104</v>
      </c>
      <c r="D16" s="137"/>
      <c r="E16" s="137"/>
      <c r="F16" s="137"/>
      <c r="G16" s="1863"/>
      <c r="H16" s="1863"/>
      <c r="I16" s="889"/>
      <c r="J16" s="889"/>
      <c r="K16" s="889"/>
      <c r="L16" s="892"/>
      <c r="M16" s="892"/>
      <c r="N16" s="137"/>
      <c r="O16" s="137"/>
      <c r="P16" s="137"/>
      <c r="Q16" s="622"/>
      <c r="R16" s="622"/>
      <c r="S16" s="665" t="s">
        <v>818</v>
      </c>
      <c r="T16" s="665" t="s">
        <v>818</v>
      </c>
      <c r="U16" s="665" t="s">
        <v>818</v>
      </c>
      <c r="V16" s="707"/>
      <c r="W16" s="708"/>
    </row>
    <row r="17" spans="1:23" s="113" customFormat="1" ht="14.25" customHeight="1">
      <c r="A17" s="2668">
        <v>4</v>
      </c>
      <c r="B17" s="649" t="s">
        <v>148</v>
      </c>
      <c r="C17" s="650" t="s">
        <v>40</v>
      </c>
      <c r="D17" s="126">
        <v>22148.53</v>
      </c>
      <c r="E17" s="126">
        <v>20964.760000000002</v>
      </c>
      <c r="F17" s="126">
        <v>18376.34</v>
      </c>
      <c r="G17" s="689">
        <v>-5.3446887897300428</v>
      </c>
      <c r="H17" s="689">
        <v>-12.346528173945231</v>
      </c>
      <c r="I17" s="888"/>
      <c r="J17" s="888"/>
      <c r="K17" s="888"/>
      <c r="L17" s="891"/>
      <c r="M17" s="891"/>
      <c r="N17" s="126"/>
      <c r="O17" s="126"/>
      <c r="P17" s="126"/>
      <c r="Q17" s="1086"/>
      <c r="R17" s="1086"/>
      <c r="S17" s="1104">
        <v>22148.53</v>
      </c>
      <c r="T17" s="1104">
        <v>20964.760000000002</v>
      </c>
      <c r="U17" s="1104">
        <v>18376.34</v>
      </c>
      <c r="V17" s="1107">
        <v>-5.3446887897300428</v>
      </c>
      <c r="W17" s="1108">
        <v>-12.346528173945231</v>
      </c>
    </row>
    <row r="18" spans="1:23" ht="14.25" customHeight="1">
      <c r="A18" s="2668"/>
      <c r="B18" s="655" t="s">
        <v>149</v>
      </c>
      <c r="C18" s="653" t="s">
        <v>40</v>
      </c>
      <c r="D18" s="1862">
        <v>5473.12</v>
      </c>
      <c r="E18" s="1862">
        <v>5936.3</v>
      </c>
      <c r="F18" s="1862">
        <v>5142.28</v>
      </c>
      <c r="G18" s="1863">
        <v>8.4628146285848089</v>
      </c>
      <c r="H18" s="1863">
        <v>-13.375671714704453</v>
      </c>
      <c r="I18" s="889"/>
      <c r="J18" s="889"/>
      <c r="K18" s="889"/>
      <c r="L18" s="892"/>
      <c r="M18" s="892"/>
      <c r="N18" s="137"/>
      <c r="O18" s="137"/>
      <c r="P18" s="137"/>
      <c r="Q18" s="622"/>
      <c r="R18" s="622"/>
      <c r="S18" s="665">
        <v>5473.12</v>
      </c>
      <c r="T18" s="665">
        <v>5936.3</v>
      </c>
      <c r="U18" s="665">
        <v>5142.28</v>
      </c>
      <c r="V18" s="707">
        <v>8.4628146285848089</v>
      </c>
      <c r="W18" s="708">
        <v>-13.375671714704453</v>
      </c>
    </row>
    <row r="19" spans="1:23" ht="14.25" customHeight="1">
      <c r="A19" s="2668"/>
      <c r="B19" s="655" t="s">
        <v>144</v>
      </c>
      <c r="C19" s="653" t="s">
        <v>40</v>
      </c>
      <c r="D19" s="137"/>
      <c r="E19" s="137"/>
      <c r="F19" s="137"/>
      <c r="G19" s="1863"/>
      <c r="H19" s="1863"/>
      <c r="I19" s="889"/>
      <c r="J19" s="889"/>
      <c r="K19" s="889"/>
      <c r="L19" s="892"/>
      <c r="M19" s="892"/>
      <c r="N19" s="137"/>
      <c r="O19" s="137"/>
      <c r="P19" s="137"/>
      <c r="Q19" s="622"/>
      <c r="R19" s="622"/>
      <c r="S19" s="665" t="s">
        <v>818</v>
      </c>
      <c r="T19" s="665" t="s">
        <v>818</v>
      </c>
      <c r="U19" s="665" t="s">
        <v>818</v>
      </c>
      <c r="V19" s="707"/>
      <c r="W19" s="708"/>
    </row>
    <row r="20" spans="1:23" ht="14.25" customHeight="1">
      <c r="A20" s="2668"/>
      <c r="B20" s="655" t="s">
        <v>52</v>
      </c>
      <c r="C20" s="653" t="s">
        <v>40</v>
      </c>
      <c r="D20" s="137"/>
      <c r="E20" s="137"/>
      <c r="F20" s="137"/>
      <c r="G20" s="1863"/>
      <c r="H20" s="1863"/>
      <c r="I20" s="889"/>
      <c r="J20" s="889"/>
      <c r="K20" s="889"/>
      <c r="L20" s="892"/>
      <c r="M20" s="892"/>
      <c r="N20" s="137"/>
      <c r="O20" s="137"/>
      <c r="P20" s="137"/>
      <c r="Q20" s="622"/>
      <c r="R20" s="622"/>
      <c r="S20" s="665" t="s">
        <v>818</v>
      </c>
      <c r="T20" s="665" t="s">
        <v>818</v>
      </c>
      <c r="U20" s="665" t="s">
        <v>818</v>
      </c>
      <c r="V20" s="707"/>
      <c r="W20" s="708"/>
    </row>
    <row r="21" spans="1:23" ht="14.25" customHeight="1">
      <c r="A21" s="2668"/>
      <c r="B21" s="655" t="s">
        <v>145</v>
      </c>
      <c r="C21" s="653" t="s">
        <v>40</v>
      </c>
      <c r="D21" s="1862">
        <v>5045.72</v>
      </c>
      <c r="E21" s="1862">
        <v>5606.3</v>
      </c>
      <c r="F21" s="1862">
        <v>5822</v>
      </c>
      <c r="G21" s="1863">
        <v>11.110010067938774</v>
      </c>
      <c r="H21" s="1863">
        <v>3.8474573247953288</v>
      </c>
      <c r="I21" s="889"/>
      <c r="J21" s="889"/>
      <c r="K21" s="889"/>
      <c r="L21" s="892"/>
      <c r="M21" s="892"/>
      <c r="N21" s="137"/>
      <c r="O21" s="137"/>
      <c r="P21" s="137"/>
      <c r="Q21" s="622"/>
      <c r="R21" s="622"/>
      <c r="S21" s="665">
        <v>5045.72</v>
      </c>
      <c r="T21" s="665">
        <v>5606.3</v>
      </c>
      <c r="U21" s="665">
        <v>5822</v>
      </c>
      <c r="V21" s="707">
        <v>11.110010067938774</v>
      </c>
      <c r="W21" s="708">
        <v>3.8474573247953288</v>
      </c>
    </row>
    <row r="22" spans="1:23" ht="14.25" customHeight="1">
      <c r="A22" s="2668"/>
      <c r="B22" s="655" t="s">
        <v>53</v>
      </c>
      <c r="C22" s="653" t="s">
        <v>40</v>
      </c>
      <c r="D22" s="1862">
        <v>11629.69</v>
      </c>
      <c r="E22" s="1862">
        <v>9422.16</v>
      </c>
      <c r="F22" s="1862">
        <v>7412.06</v>
      </c>
      <c r="G22" s="1863">
        <v>-18.981847323531426</v>
      </c>
      <c r="H22" s="1863">
        <v>-21.333749373816616</v>
      </c>
      <c r="I22" s="889"/>
      <c r="J22" s="889"/>
      <c r="K22" s="889"/>
      <c r="L22" s="892"/>
      <c r="M22" s="892"/>
      <c r="N22" s="137"/>
      <c r="O22" s="137"/>
      <c r="P22" s="137"/>
      <c r="Q22" s="622"/>
      <c r="R22" s="622"/>
      <c r="S22" s="665">
        <v>11629.69</v>
      </c>
      <c r="T22" s="665">
        <v>9422.16</v>
      </c>
      <c r="U22" s="665">
        <v>7412.06</v>
      </c>
      <c r="V22" s="707">
        <v>-18.981847323531426</v>
      </c>
      <c r="W22" s="708">
        <v>-21.333749373816616</v>
      </c>
    </row>
    <row r="23" spans="1:23" ht="14.25" customHeight="1">
      <c r="A23" s="2668"/>
      <c r="B23" s="655" t="s">
        <v>54</v>
      </c>
      <c r="C23" s="653" t="s">
        <v>40</v>
      </c>
      <c r="D23" s="137"/>
      <c r="E23" s="137"/>
      <c r="F23" s="137"/>
      <c r="G23" s="1863"/>
      <c r="H23" s="1863"/>
      <c r="I23" s="889"/>
      <c r="J23" s="889"/>
      <c r="K23" s="889"/>
      <c r="L23" s="892"/>
      <c r="M23" s="892"/>
      <c r="N23" s="137"/>
      <c r="O23" s="137"/>
      <c r="P23" s="137"/>
      <c r="Q23" s="622"/>
      <c r="R23" s="622"/>
      <c r="S23" s="665" t="s">
        <v>818</v>
      </c>
      <c r="T23" s="665" t="s">
        <v>818</v>
      </c>
      <c r="U23" s="665" t="s">
        <v>818</v>
      </c>
      <c r="V23" s="707"/>
      <c r="W23" s="708"/>
    </row>
    <row r="24" spans="1:23" s="113" customFormat="1" ht="14.25" customHeight="1">
      <c r="A24" s="2668">
        <v>5</v>
      </c>
      <c r="B24" s="649" t="s">
        <v>150</v>
      </c>
      <c r="C24" s="657" t="s">
        <v>99</v>
      </c>
      <c r="D24" s="126"/>
      <c r="E24" s="126"/>
      <c r="F24" s="126"/>
      <c r="G24" s="689"/>
      <c r="H24" s="689"/>
      <c r="I24" s="888"/>
      <c r="J24" s="888"/>
      <c r="K24" s="888"/>
      <c r="L24" s="891"/>
      <c r="M24" s="891"/>
      <c r="N24" s="126"/>
      <c r="O24" s="126"/>
      <c r="P24" s="126"/>
      <c r="Q24" s="1086"/>
      <c r="R24" s="1086"/>
      <c r="S24" s="665" t="s">
        <v>818</v>
      </c>
      <c r="T24" s="665" t="s">
        <v>818</v>
      </c>
      <c r="U24" s="665" t="s">
        <v>818</v>
      </c>
      <c r="V24" s="1107"/>
      <c r="W24" s="1108"/>
    </row>
    <row r="25" spans="1:23" ht="14.25" customHeight="1">
      <c r="A25" s="2668"/>
      <c r="B25" s="655" t="s">
        <v>112</v>
      </c>
      <c r="C25" s="660" t="s">
        <v>99</v>
      </c>
      <c r="D25" s="137"/>
      <c r="E25" s="137"/>
      <c r="F25" s="137"/>
      <c r="G25" s="1863"/>
      <c r="H25" s="1863"/>
      <c r="I25" s="889"/>
      <c r="J25" s="889"/>
      <c r="K25" s="889"/>
      <c r="L25" s="892"/>
      <c r="M25" s="892"/>
      <c r="N25" s="137"/>
      <c r="O25" s="137"/>
      <c r="P25" s="137"/>
      <c r="Q25" s="622"/>
      <c r="R25" s="622"/>
      <c r="S25" s="665" t="s">
        <v>818</v>
      </c>
      <c r="T25" s="665" t="s">
        <v>818</v>
      </c>
      <c r="U25" s="665" t="s">
        <v>818</v>
      </c>
      <c r="V25" s="707"/>
      <c r="W25" s="708"/>
    </row>
    <row r="26" spans="1:23" ht="14.25" customHeight="1">
      <c r="A26" s="2668"/>
      <c r="B26" s="655" t="s">
        <v>105</v>
      </c>
      <c r="C26" s="660" t="s">
        <v>99</v>
      </c>
      <c r="D26" s="137"/>
      <c r="E26" s="137"/>
      <c r="F26" s="137"/>
      <c r="G26" s="1863"/>
      <c r="H26" s="1863"/>
      <c r="I26" s="889"/>
      <c r="J26" s="889"/>
      <c r="K26" s="889"/>
      <c r="L26" s="892"/>
      <c r="M26" s="892"/>
      <c r="N26" s="137"/>
      <c r="O26" s="137"/>
      <c r="P26" s="137"/>
      <c r="Q26" s="622"/>
      <c r="R26" s="622"/>
      <c r="S26" s="665" t="s">
        <v>818</v>
      </c>
      <c r="T26" s="665" t="s">
        <v>818</v>
      </c>
      <c r="U26" s="665" t="s">
        <v>818</v>
      </c>
      <c r="V26" s="707"/>
      <c r="W26" s="708"/>
    </row>
    <row r="27" spans="1:23" ht="14.25" customHeight="1">
      <c r="A27" s="2668"/>
      <c r="B27" s="655" t="s">
        <v>151</v>
      </c>
      <c r="C27" s="660" t="s">
        <v>99</v>
      </c>
      <c r="D27" s="137"/>
      <c r="E27" s="137"/>
      <c r="F27" s="137"/>
      <c r="G27" s="1863"/>
      <c r="H27" s="1863"/>
      <c r="I27" s="889"/>
      <c r="J27" s="889"/>
      <c r="K27" s="889"/>
      <c r="L27" s="892"/>
      <c r="M27" s="892"/>
      <c r="N27" s="137"/>
      <c r="O27" s="137"/>
      <c r="P27" s="137"/>
      <c r="Q27" s="622"/>
      <c r="R27" s="622"/>
      <c r="S27" s="665" t="s">
        <v>818</v>
      </c>
      <c r="T27" s="665" t="s">
        <v>818</v>
      </c>
      <c r="U27" s="665" t="s">
        <v>818</v>
      </c>
      <c r="V27" s="707"/>
      <c r="W27" s="708"/>
    </row>
    <row r="28" spans="1:23" ht="14.25" customHeight="1">
      <c r="A28" s="2668">
        <v>6</v>
      </c>
      <c r="B28" s="649" t="s">
        <v>152</v>
      </c>
      <c r="C28" s="653"/>
      <c r="D28" s="137"/>
      <c r="E28" s="137"/>
      <c r="F28" s="137"/>
      <c r="G28" s="1863"/>
      <c r="H28" s="1863"/>
      <c r="I28" s="889"/>
      <c r="J28" s="889"/>
      <c r="K28" s="889"/>
      <c r="L28" s="892"/>
      <c r="M28" s="892"/>
      <c r="N28" s="137"/>
      <c r="O28" s="137"/>
      <c r="P28" s="137"/>
      <c r="Q28" s="622"/>
      <c r="R28" s="622"/>
      <c r="S28" s="665" t="s">
        <v>818</v>
      </c>
      <c r="T28" s="665" t="s">
        <v>818</v>
      </c>
      <c r="U28" s="665" t="s">
        <v>818</v>
      </c>
      <c r="V28" s="707"/>
      <c r="W28" s="708"/>
    </row>
    <row r="29" spans="1:23" ht="14.25" customHeight="1">
      <c r="A29" s="2668"/>
      <c r="B29" s="655" t="s">
        <v>55</v>
      </c>
      <c r="C29" s="660" t="s">
        <v>103</v>
      </c>
      <c r="D29" s="137"/>
      <c r="E29" s="137"/>
      <c r="F29" s="137"/>
      <c r="G29" s="1863"/>
      <c r="H29" s="1863"/>
      <c r="I29" s="889"/>
      <c r="J29" s="889"/>
      <c r="K29" s="889">
        <v>29.94</v>
      </c>
      <c r="L29" s="892"/>
      <c r="M29" s="892"/>
      <c r="N29" s="137"/>
      <c r="O29" s="137"/>
      <c r="P29" s="137"/>
      <c r="Q29" s="622"/>
      <c r="R29" s="622"/>
      <c r="S29" s="665" t="s">
        <v>818</v>
      </c>
      <c r="T29" s="665" t="s">
        <v>818</v>
      </c>
      <c r="U29" s="665">
        <v>29.94</v>
      </c>
      <c r="V29" s="707"/>
      <c r="W29" s="708"/>
    </row>
    <row r="30" spans="1:23" ht="14.25" customHeight="1">
      <c r="A30" s="2668">
        <v>7</v>
      </c>
      <c r="B30" s="649" t="s">
        <v>153</v>
      </c>
      <c r="C30" s="660"/>
      <c r="D30" s="137"/>
      <c r="E30" s="137"/>
      <c r="F30" s="137"/>
      <c r="G30" s="1863"/>
      <c r="H30" s="1863"/>
      <c r="I30" s="889"/>
      <c r="J30" s="889"/>
      <c r="K30" s="889"/>
      <c r="L30" s="892"/>
      <c r="M30" s="892"/>
      <c r="N30" s="137"/>
      <c r="O30" s="137"/>
      <c r="P30" s="137"/>
      <c r="Q30" s="622"/>
      <c r="R30" s="622"/>
      <c r="S30" s="665" t="s">
        <v>818</v>
      </c>
      <c r="T30" s="665" t="s">
        <v>818</v>
      </c>
      <c r="U30" s="665" t="s">
        <v>818</v>
      </c>
      <c r="V30" s="707"/>
      <c r="W30" s="708"/>
    </row>
    <row r="31" spans="1:23" ht="14.25" customHeight="1">
      <c r="A31" s="2668"/>
      <c r="B31" s="655" t="s">
        <v>154</v>
      </c>
      <c r="C31" s="660" t="s">
        <v>40</v>
      </c>
      <c r="D31" s="137"/>
      <c r="E31" s="137"/>
      <c r="F31" s="137"/>
      <c r="G31" s="1863"/>
      <c r="H31" s="1863"/>
      <c r="I31" s="889"/>
      <c r="J31" s="889"/>
      <c r="K31" s="889"/>
      <c r="L31" s="892"/>
      <c r="M31" s="892"/>
      <c r="N31" s="137"/>
      <c r="O31" s="137"/>
      <c r="P31" s="137"/>
      <c r="Q31" s="622"/>
      <c r="R31" s="622"/>
      <c r="S31" s="665" t="s">
        <v>818</v>
      </c>
      <c r="T31" s="665" t="s">
        <v>818</v>
      </c>
      <c r="U31" s="665" t="s">
        <v>818</v>
      </c>
      <c r="V31" s="707"/>
      <c r="W31" s="708"/>
    </row>
    <row r="32" spans="1:23" ht="14.25" customHeight="1">
      <c r="A32" s="2668"/>
      <c r="B32" s="655" t="s">
        <v>113</v>
      </c>
      <c r="C32" s="653" t="s">
        <v>100</v>
      </c>
      <c r="D32" s="137"/>
      <c r="E32" s="137"/>
      <c r="F32" s="137"/>
      <c r="G32" s="1863"/>
      <c r="H32" s="1863"/>
      <c r="I32" s="889"/>
      <c r="J32" s="889"/>
      <c r="K32" s="889"/>
      <c r="L32" s="892"/>
      <c r="M32" s="892"/>
      <c r="N32" s="137"/>
      <c r="O32" s="137"/>
      <c r="P32" s="137"/>
      <c r="Q32" s="622"/>
      <c r="R32" s="622"/>
      <c r="S32" s="665" t="s">
        <v>818</v>
      </c>
      <c r="T32" s="665" t="s">
        <v>818</v>
      </c>
      <c r="U32" s="665" t="s">
        <v>818</v>
      </c>
      <c r="V32" s="707"/>
      <c r="W32" s="708"/>
    </row>
    <row r="33" spans="1:23" ht="14.25" customHeight="1">
      <c r="A33" s="1901"/>
      <c r="B33" s="655" t="s">
        <v>321</v>
      </c>
      <c r="C33" s="653" t="s">
        <v>100</v>
      </c>
      <c r="D33" s="137"/>
      <c r="E33" s="137"/>
      <c r="F33" s="137"/>
      <c r="G33" s="1863"/>
      <c r="H33" s="1863"/>
      <c r="I33" s="889"/>
      <c r="J33" s="889"/>
      <c r="K33" s="889"/>
      <c r="L33" s="892"/>
      <c r="M33" s="892"/>
      <c r="N33" s="137"/>
      <c r="O33" s="137"/>
      <c r="P33" s="137"/>
      <c r="Q33" s="622"/>
      <c r="R33" s="622"/>
      <c r="S33" s="665" t="s">
        <v>818</v>
      </c>
      <c r="T33" s="665" t="s">
        <v>818</v>
      </c>
      <c r="U33" s="665" t="s">
        <v>818</v>
      </c>
      <c r="V33" s="707"/>
      <c r="W33" s="708"/>
    </row>
    <row r="34" spans="1:23" ht="14.25" customHeight="1">
      <c r="A34" s="1901"/>
      <c r="B34" s="655" t="s">
        <v>58</v>
      </c>
      <c r="C34" s="661" t="s">
        <v>101</v>
      </c>
      <c r="D34" s="137"/>
      <c r="E34" s="137"/>
      <c r="F34" s="137"/>
      <c r="G34" s="1863"/>
      <c r="H34" s="1863"/>
      <c r="I34" s="889"/>
      <c r="J34" s="889"/>
      <c r="K34" s="889"/>
      <c r="L34" s="892"/>
      <c r="M34" s="892"/>
      <c r="N34" s="137"/>
      <c r="O34" s="137"/>
      <c r="P34" s="137"/>
      <c r="Q34" s="622"/>
      <c r="R34" s="622"/>
      <c r="S34" s="665" t="s">
        <v>818</v>
      </c>
      <c r="T34" s="665" t="s">
        <v>818</v>
      </c>
      <c r="U34" s="665" t="s">
        <v>818</v>
      </c>
      <c r="V34" s="707"/>
      <c r="W34" s="708"/>
    </row>
    <row r="35" spans="1:23" ht="14.25" customHeight="1">
      <c r="A35" s="2668">
        <v>8</v>
      </c>
      <c r="B35" s="649" t="s">
        <v>359</v>
      </c>
      <c r="C35" s="660"/>
      <c r="D35" s="137"/>
      <c r="E35" s="137"/>
      <c r="F35" s="137"/>
      <c r="G35" s="1863"/>
      <c r="H35" s="1863"/>
      <c r="I35" s="889"/>
      <c r="J35" s="889"/>
      <c r="K35" s="889"/>
      <c r="L35" s="892"/>
      <c r="M35" s="892"/>
      <c r="N35" s="137"/>
      <c r="O35" s="137"/>
      <c r="P35" s="137"/>
      <c r="Q35" s="622"/>
      <c r="R35" s="622"/>
      <c r="S35" s="665" t="s">
        <v>818</v>
      </c>
      <c r="T35" s="665" t="s">
        <v>818</v>
      </c>
      <c r="U35" s="665" t="s">
        <v>818</v>
      </c>
      <c r="V35" s="707"/>
      <c r="W35" s="708"/>
    </row>
    <row r="36" spans="1:23" ht="14.25" customHeight="1">
      <c r="A36" s="2668"/>
      <c r="B36" s="655" t="s">
        <v>57</v>
      </c>
      <c r="C36" s="660" t="s">
        <v>106</v>
      </c>
      <c r="D36" s="137"/>
      <c r="E36" s="137"/>
      <c r="F36" s="137"/>
      <c r="G36" s="1863"/>
      <c r="H36" s="1863"/>
      <c r="I36" s="889"/>
      <c r="J36" s="889"/>
      <c r="K36" s="889"/>
      <c r="L36" s="892"/>
      <c r="M36" s="892"/>
      <c r="N36" s="137"/>
      <c r="O36" s="137"/>
      <c r="P36" s="137"/>
      <c r="Q36" s="622"/>
      <c r="R36" s="622"/>
      <c r="S36" s="665" t="s">
        <v>818</v>
      </c>
      <c r="T36" s="665" t="s">
        <v>818</v>
      </c>
      <c r="U36" s="665" t="s">
        <v>818</v>
      </c>
      <c r="V36" s="707"/>
      <c r="W36" s="708"/>
    </row>
    <row r="37" spans="1:23" ht="14.25" customHeight="1">
      <c r="A37" s="2668"/>
      <c r="B37" s="655" t="s">
        <v>114</v>
      </c>
      <c r="C37" s="660" t="s">
        <v>40</v>
      </c>
      <c r="D37" s="137"/>
      <c r="E37" s="137"/>
      <c r="F37" s="137"/>
      <c r="G37" s="1863"/>
      <c r="H37" s="1863"/>
      <c r="I37" s="889"/>
      <c r="J37" s="889"/>
      <c r="K37" s="889"/>
      <c r="L37" s="892"/>
      <c r="M37" s="892"/>
      <c r="N37" s="137"/>
      <c r="O37" s="137"/>
      <c r="P37" s="137"/>
      <c r="Q37" s="622"/>
      <c r="R37" s="622"/>
      <c r="S37" s="665" t="s">
        <v>818</v>
      </c>
      <c r="T37" s="665" t="s">
        <v>818</v>
      </c>
      <c r="U37" s="665" t="s">
        <v>818</v>
      </c>
      <c r="V37" s="707"/>
      <c r="W37" s="708"/>
    </row>
    <row r="38" spans="1:23" ht="14.25" customHeight="1">
      <c r="A38" s="2668">
        <v>9</v>
      </c>
      <c r="B38" s="649" t="s">
        <v>115</v>
      </c>
      <c r="C38" s="657" t="s">
        <v>101</v>
      </c>
      <c r="D38" s="137"/>
      <c r="E38" s="137"/>
      <c r="F38" s="137"/>
      <c r="G38" s="1863"/>
      <c r="H38" s="1863"/>
      <c r="I38" s="889"/>
      <c r="J38" s="889"/>
      <c r="K38" s="889"/>
      <c r="L38" s="892"/>
      <c r="M38" s="892"/>
      <c r="N38" s="137"/>
      <c r="O38" s="137"/>
      <c r="P38" s="137"/>
      <c r="Q38" s="622"/>
      <c r="R38" s="622"/>
      <c r="S38" s="665" t="s">
        <v>818</v>
      </c>
      <c r="T38" s="665" t="s">
        <v>818</v>
      </c>
      <c r="U38" s="665" t="s">
        <v>818</v>
      </c>
      <c r="V38" s="707"/>
      <c r="W38" s="708"/>
    </row>
    <row r="39" spans="1:23" ht="14.25" customHeight="1">
      <c r="A39" s="2668"/>
      <c r="B39" s="655" t="s">
        <v>155</v>
      </c>
      <c r="C39" s="660" t="s">
        <v>101</v>
      </c>
      <c r="D39" s="137"/>
      <c r="E39" s="137"/>
      <c r="F39" s="137"/>
      <c r="G39" s="1863"/>
      <c r="H39" s="1863"/>
      <c r="I39" s="889"/>
      <c r="J39" s="889"/>
      <c r="K39" s="889"/>
      <c r="L39" s="892"/>
      <c r="M39" s="892"/>
      <c r="N39" s="137"/>
      <c r="O39" s="137"/>
      <c r="P39" s="137"/>
      <c r="Q39" s="622"/>
      <c r="R39" s="622"/>
      <c r="S39" s="665" t="s">
        <v>818</v>
      </c>
      <c r="T39" s="665" t="s">
        <v>818</v>
      </c>
      <c r="U39" s="665" t="s">
        <v>818</v>
      </c>
      <c r="V39" s="707"/>
      <c r="W39" s="708"/>
    </row>
    <row r="40" spans="1:23" ht="14.25" customHeight="1">
      <c r="A40" s="2668"/>
      <c r="B40" s="655" t="s">
        <v>156</v>
      </c>
      <c r="C40" s="660" t="s">
        <v>101</v>
      </c>
      <c r="D40" s="137"/>
      <c r="E40" s="137"/>
      <c r="F40" s="137"/>
      <c r="G40" s="1863"/>
      <c r="H40" s="1863"/>
      <c r="I40" s="889"/>
      <c r="J40" s="889"/>
      <c r="K40" s="889"/>
      <c r="L40" s="892"/>
      <c r="M40" s="892"/>
      <c r="N40" s="137"/>
      <c r="O40" s="137"/>
      <c r="P40" s="137"/>
      <c r="Q40" s="622"/>
      <c r="R40" s="622"/>
      <c r="S40" s="665" t="s">
        <v>818</v>
      </c>
      <c r="T40" s="665" t="s">
        <v>818</v>
      </c>
      <c r="U40" s="665" t="s">
        <v>818</v>
      </c>
      <c r="V40" s="707"/>
      <c r="W40" s="708"/>
    </row>
    <row r="41" spans="1:23" ht="14.25" customHeight="1">
      <c r="A41" s="2668"/>
      <c r="B41" s="655" t="s">
        <v>157</v>
      </c>
      <c r="C41" s="660" t="s">
        <v>101</v>
      </c>
      <c r="D41" s="137"/>
      <c r="E41" s="137"/>
      <c r="F41" s="137"/>
      <c r="G41" s="1863"/>
      <c r="H41" s="1863"/>
      <c r="I41" s="889"/>
      <c r="J41" s="889"/>
      <c r="K41" s="889"/>
      <c r="L41" s="892"/>
      <c r="M41" s="892"/>
      <c r="N41" s="137"/>
      <c r="O41" s="137"/>
      <c r="P41" s="137"/>
      <c r="Q41" s="622"/>
      <c r="R41" s="622"/>
      <c r="S41" s="665" t="s">
        <v>818</v>
      </c>
      <c r="T41" s="665" t="s">
        <v>818</v>
      </c>
      <c r="U41" s="665" t="s">
        <v>818</v>
      </c>
      <c r="V41" s="707"/>
      <c r="W41" s="708"/>
    </row>
    <row r="42" spans="1:23" ht="14.25" customHeight="1">
      <c r="A42" s="2668"/>
      <c r="B42" s="655" t="s">
        <v>158</v>
      </c>
      <c r="C42" s="660" t="s">
        <v>101</v>
      </c>
      <c r="D42" s="137"/>
      <c r="E42" s="137"/>
      <c r="F42" s="137"/>
      <c r="G42" s="1863"/>
      <c r="H42" s="1863"/>
      <c r="I42" s="889"/>
      <c r="J42" s="889"/>
      <c r="K42" s="889"/>
      <c r="L42" s="892"/>
      <c r="M42" s="892"/>
      <c r="N42" s="137"/>
      <c r="O42" s="137"/>
      <c r="P42" s="137"/>
      <c r="Q42" s="622"/>
      <c r="R42" s="622"/>
      <c r="S42" s="665" t="s">
        <v>818</v>
      </c>
      <c r="T42" s="665" t="s">
        <v>818</v>
      </c>
      <c r="U42" s="665" t="s">
        <v>818</v>
      </c>
      <c r="V42" s="707"/>
      <c r="W42" s="708"/>
    </row>
    <row r="43" spans="1:23" ht="14.25" customHeight="1">
      <c r="A43" s="2668">
        <v>10</v>
      </c>
      <c r="B43" s="649" t="s">
        <v>159</v>
      </c>
      <c r="C43" s="653"/>
      <c r="D43" s="137"/>
      <c r="E43" s="137"/>
      <c r="F43" s="137"/>
      <c r="G43" s="1863"/>
      <c r="H43" s="1863"/>
      <c r="I43" s="889"/>
      <c r="J43" s="889"/>
      <c r="K43" s="889"/>
      <c r="L43" s="892"/>
      <c r="M43" s="892"/>
      <c r="N43" s="137"/>
      <c r="O43" s="137"/>
      <c r="P43" s="137"/>
      <c r="Q43" s="622"/>
      <c r="R43" s="622"/>
      <c r="S43" s="665" t="s">
        <v>818</v>
      </c>
      <c r="T43" s="665" t="s">
        <v>818</v>
      </c>
      <c r="U43" s="665" t="s">
        <v>818</v>
      </c>
      <c r="V43" s="707"/>
      <c r="W43" s="708"/>
    </row>
    <row r="44" spans="1:23" ht="14.25" customHeight="1">
      <c r="A44" s="2668"/>
      <c r="B44" s="655" t="s">
        <v>116</v>
      </c>
      <c r="C44" s="653" t="s">
        <v>160</v>
      </c>
      <c r="D44" s="137"/>
      <c r="E44" s="137"/>
      <c r="F44" s="137"/>
      <c r="G44" s="1863"/>
      <c r="H44" s="1863"/>
      <c r="I44" s="889"/>
      <c r="J44" s="889"/>
      <c r="K44" s="889"/>
      <c r="L44" s="892"/>
      <c r="M44" s="892"/>
      <c r="N44" s="137"/>
      <c r="O44" s="137"/>
      <c r="P44" s="137"/>
      <c r="Q44" s="622"/>
      <c r="R44" s="622"/>
      <c r="S44" s="665" t="s">
        <v>818</v>
      </c>
      <c r="T44" s="665" t="s">
        <v>818</v>
      </c>
      <c r="U44" s="665" t="s">
        <v>818</v>
      </c>
      <c r="V44" s="707"/>
      <c r="W44" s="708"/>
    </row>
    <row r="45" spans="1:23" ht="14.25" customHeight="1">
      <c r="A45" s="2668">
        <v>11</v>
      </c>
      <c r="B45" s="649" t="s">
        <v>161</v>
      </c>
      <c r="C45" s="653"/>
      <c r="D45" s="137"/>
      <c r="E45" s="137"/>
      <c r="F45" s="137"/>
      <c r="G45" s="1863"/>
      <c r="H45" s="1863"/>
      <c r="I45" s="889"/>
      <c r="J45" s="889"/>
      <c r="K45" s="889"/>
      <c r="L45" s="892"/>
      <c r="M45" s="892"/>
      <c r="N45" s="137"/>
      <c r="O45" s="137"/>
      <c r="P45" s="137"/>
      <c r="Q45" s="622"/>
      <c r="R45" s="622"/>
      <c r="S45" s="665" t="s">
        <v>818</v>
      </c>
      <c r="T45" s="665" t="s">
        <v>818</v>
      </c>
      <c r="U45" s="665" t="s">
        <v>818</v>
      </c>
      <c r="V45" s="707"/>
      <c r="W45" s="708"/>
    </row>
    <row r="46" spans="1:23" ht="14.25" customHeight="1">
      <c r="A46" s="2668"/>
      <c r="B46" s="655" t="s">
        <v>162</v>
      </c>
      <c r="C46" s="653" t="s">
        <v>163</v>
      </c>
      <c r="D46" s="137"/>
      <c r="E46" s="137"/>
      <c r="F46" s="137"/>
      <c r="G46" s="1863"/>
      <c r="H46" s="1863"/>
      <c r="I46" s="889"/>
      <c r="J46" s="889"/>
      <c r="K46" s="889"/>
      <c r="L46" s="892"/>
      <c r="M46" s="892"/>
      <c r="N46" s="137"/>
      <c r="O46" s="137"/>
      <c r="P46" s="137"/>
      <c r="Q46" s="622"/>
      <c r="R46" s="622"/>
      <c r="S46" s="665" t="s">
        <v>818</v>
      </c>
      <c r="T46" s="665" t="s">
        <v>818</v>
      </c>
      <c r="U46" s="665" t="s">
        <v>818</v>
      </c>
      <c r="V46" s="707"/>
      <c r="W46" s="708"/>
    </row>
    <row r="47" spans="1:23" ht="14.25" customHeight="1">
      <c r="A47" s="2668">
        <v>12</v>
      </c>
      <c r="B47" s="649" t="s">
        <v>164</v>
      </c>
      <c r="C47" s="653"/>
      <c r="D47" s="137"/>
      <c r="E47" s="137"/>
      <c r="F47" s="137"/>
      <c r="G47" s="1863"/>
      <c r="H47" s="1863"/>
      <c r="I47" s="889"/>
      <c r="J47" s="889"/>
      <c r="K47" s="889"/>
      <c r="L47" s="892"/>
      <c r="M47" s="892"/>
      <c r="N47" s="137"/>
      <c r="O47" s="137"/>
      <c r="P47" s="137"/>
      <c r="Q47" s="622"/>
      <c r="R47" s="622"/>
      <c r="S47" s="665" t="s">
        <v>818</v>
      </c>
      <c r="T47" s="665" t="s">
        <v>818</v>
      </c>
      <c r="U47" s="665" t="s">
        <v>818</v>
      </c>
      <c r="V47" s="707"/>
      <c r="W47" s="708"/>
    </row>
    <row r="48" spans="1:23" ht="14.25" customHeight="1">
      <c r="A48" s="2668"/>
      <c r="B48" s="655" t="s">
        <v>165</v>
      </c>
      <c r="C48" s="653" t="s">
        <v>41</v>
      </c>
      <c r="D48" s="137"/>
      <c r="E48" s="137"/>
      <c r="F48" s="137"/>
      <c r="G48" s="1863"/>
      <c r="H48" s="1863"/>
      <c r="I48" s="889"/>
      <c r="J48" s="889"/>
      <c r="K48" s="889"/>
      <c r="L48" s="892"/>
      <c r="M48" s="892"/>
      <c r="N48" s="137"/>
      <c r="O48" s="137"/>
      <c r="P48" s="137"/>
      <c r="Q48" s="622"/>
      <c r="R48" s="622"/>
      <c r="S48" s="665" t="s">
        <v>818</v>
      </c>
      <c r="T48" s="665" t="s">
        <v>818</v>
      </c>
      <c r="U48" s="665" t="s">
        <v>818</v>
      </c>
      <c r="V48" s="707"/>
      <c r="W48" s="708"/>
    </row>
    <row r="49" spans="1:23" ht="14.25" customHeight="1">
      <c r="A49" s="2668">
        <v>13</v>
      </c>
      <c r="B49" s="649" t="s">
        <v>166</v>
      </c>
      <c r="C49" s="653"/>
      <c r="D49" s="137"/>
      <c r="E49" s="137"/>
      <c r="F49" s="137"/>
      <c r="G49" s="1863"/>
      <c r="H49" s="1863"/>
      <c r="I49" s="889"/>
      <c r="J49" s="889"/>
      <c r="K49" s="889"/>
      <c r="L49" s="892"/>
      <c r="M49" s="892"/>
      <c r="N49" s="137"/>
      <c r="O49" s="137"/>
      <c r="P49" s="137"/>
      <c r="Q49" s="622"/>
      <c r="R49" s="622"/>
      <c r="S49" s="665" t="s">
        <v>818</v>
      </c>
      <c r="T49" s="665" t="s">
        <v>818</v>
      </c>
      <c r="U49" s="665" t="s">
        <v>818</v>
      </c>
      <c r="V49" s="707"/>
      <c r="W49" s="708"/>
    </row>
    <row r="50" spans="1:23" ht="14.25" customHeight="1">
      <c r="A50" s="2668"/>
      <c r="B50" s="655" t="s">
        <v>167</v>
      </c>
      <c r="C50" s="660" t="s">
        <v>40</v>
      </c>
      <c r="D50" s="137"/>
      <c r="E50" s="137"/>
      <c r="F50" s="137"/>
      <c r="G50" s="1863"/>
      <c r="H50" s="1863"/>
      <c r="I50" s="889"/>
      <c r="J50" s="889"/>
      <c r="K50" s="889"/>
      <c r="L50" s="892"/>
      <c r="M50" s="892"/>
      <c r="N50" s="137"/>
      <c r="O50" s="137"/>
      <c r="P50" s="137"/>
      <c r="Q50" s="622"/>
      <c r="R50" s="622"/>
      <c r="S50" s="665" t="s">
        <v>818</v>
      </c>
      <c r="T50" s="665" t="s">
        <v>818</v>
      </c>
      <c r="U50" s="665" t="s">
        <v>818</v>
      </c>
      <c r="V50" s="707"/>
      <c r="W50" s="708"/>
    </row>
    <row r="51" spans="1:23" ht="14.25" customHeight="1">
      <c r="A51" s="2668"/>
      <c r="B51" s="655" t="s">
        <v>168</v>
      </c>
      <c r="C51" s="660" t="s">
        <v>40</v>
      </c>
      <c r="D51" s="137"/>
      <c r="E51" s="137"/>
      <c r="F51" s="137"/>
      <c r="G51" s="1863"/>
      <c r="H51" s="1863"/>
      <c r="I51" s="889"/>
      <c r="J51" s="889"/>
      <c r="K51" s="889"/>
      <c r="L51" s="892"/>
      <c r="M51" s="892"/>
      <c r="N51" s="137"/>
      <c r="O51" s="137"/>
      <c r="P51" s="137"/>
      <c r="Q51" s="622"/>
      <c r="R51" s="622"/>
      <c r="S51" s="665" t="s">
        <v>818</v>
      </c>
      <c r="T51" s="665" t="s">
        <v>818</v>
      </c>
      <c r="U51" s="665" t="s">
        <v>818</v>
      </c>
      <c r="V51" s="707"/>
      <c r="W51" s="708"/>
    </row>
    <row r="52" spans="1:23" ht="14.25" customHeight="1">
      <c r="A52" s="2668">
        <v>14</v>
      </c>
      <c r="B52" s="649" t="s">
        <v>169</v>
      </c>
      <c r="C52" s="653"/>
      <c r="D52" s="137"/>
      <c r="E52" s="137"/>
      <c r="F52" s="137"/>
      <c r="G52" s="1863"/>
      <c r="H52" s="1863"/>
      <c r="I52" s="889"/>
      <c r="J52" s="889"/>
      <c r="K52" s="889"/>
      <c r="L52" s="892"/>
      <c r="M52" s="892"/>
      <c r="N52" s="137"/>
      <c r="O52" s="137"/>
      <c r="P52" s="137"/>
      <c r="Q52" s="622"/>
      <c r="R52" s="622"/>
      <c r="S52" s="665" t="s">
        <v>818</v>
      </c>
      <c r="T52" s="665" t="s">
        <v>818</v>
      </c>
      <c r="U52" s="665" t="s">
        <v>818</v>
      </c>
      <c r="V52" s="707"/>
      <c r="W52" s="708"/>
    </row>
    <row r="53" spans="1:23" ht="14.25" customHeight="1">
      <c r="A53" s="2668"/>
      <c r="B53" s="655" t="s">
        <v>170</v>
      </c>
      <c r="C53" s="653" t="s">
        <v>99</v>
      </c>
      <c r="D53" s="137"/>
      <c r="E53" s="137"/>
      <c r="F53" s="137"/>
      <c r="G53" s="1863"/>
      <c r="H53" s="1863"/>
      <c r="I53" s="889"/>
      <c r="J53" s="889"/>
      <c r="K53" s="889"/>
      <c r="L53" s="892"/>
      <c r="M53" s="892"/>
      <c r="N53" s="137"/>
      <c r="O53" s="137"/>
      <c r="P53" s="137"/>
      <c r="Q53" s="622"/>
      <c r="R53" s="622"/>
      <c r="S53" s="665" t="s">
        <v>818</v>
      </c>
      <c r="T53" s="665" t="s">
        <v>818</v>
      </c>
      <c r="U53" s="665" t="s">
        <v>818</v>
      </c>
      <c r="V53" s="707"/>
      <c r="W53" s="708"/>
    </row>
    <row r="54" spans="1:23" ht="14.25" customHeight="1">
      <c r="A54" s="2668">
        <v>15</v>
      </c>
      <c r="B54" s="649" t="s">
        <v>171</v>
      </c>
      <c r="C54" s="653"/>
      <c r="D54" s="137"/>
      <c r="E54" s="137"/>
      <c r="F54" s="137"/>
      <c r="G54" s="1863"/>
      <c r="H54" s="1863"/>
      <c r="I54" s="889"/>
      <c r="J54" s="889"/>
      <c r="K54" s="889"/>
      <c r="L54" s="892"/>
      <c r="M54" s="892"/>
      <c r="N54" s="137"/>
      <c r="O54" s="137"/>
      <c r="P54" s="137"/>
      <c r="Q54" s="622"/>
      <c r="R54" s="622"/>
      <c r="S54" s="665" t="s">
        <v>818</v>
      </c>
      <c r="T54" s="665" t="s">
        <v>818</v>
      </c>
      <c r="U54" s="665" t="s">
        <v>818</v>
      </c>
      <c r="V54" s="707"/>
      <c r="W54" s="708"/>
    </row>
    <row r="55" spans="1:23" ht="14.25" customHeight="1">
      <c r="A55" s="2668"/>
      <c r="B55" s="655" t="s">
        <v>172</v>
      </c>
      <c r="C55" s="660" t="s">
        <v>40</v>
      </c>
      <c r="D55" s="137"/>
      <c r="E55" s="137"/>
      <c r="F55" s="137"/>
      <c r="G55" s="1863"/>
      <c r="H55" s="1863"/>
      <c r="I55" s="889"/>
      <c r="J55" s="889"/>
      <c r="K55" s="889"/>
      <c r="L55" s="892"/>
      <c r="M55" s="892"/>
      <c r="N55" s="137"/>
      <c r="O55" s="137"/>
      <c r="P55" s="137"/>
      <c r="Q55" s="622"/>
      <c r="R55" s="622"/>
      <c r="S55" s="665" t="s">
        <v>818</v>
      </c>
      <c r="T55" s="665" t="s">
        <v>818</v>
      </c>
      <c r="U55" s="665" t="s">
        <v>818</v>
      </c>
      <c r="V55" s="707"/>
      <c r="W55" s="708"/>
    </row>
    <row r="56" spans="1:23" ht="14.25" customHeight="1">
      <c r="A56" s="2668">
        <v>16</v>
      </c>
      <c r="B56" s="649" t="s">
        <v>173</v>
      </c>
      <c r="C56" s="653"/>
      <c r="D56" s="137"/>
      <c r="E56" s="137"/>
      <c r="F56" s="137"/>
      <c r="G56" s="1863"/>
      <c r="H56" s="1863"/>
      <c r="I56" s="889"/>
      <c r="J56" s="889"/>
      <c r="K56" s="889"/>
      <c r="L56" s="892"/>
      <c r="M56" s="892"/>
      <c r="N56" s="137"/>
      <c r="O56" s="137"/>
      <c r="P56" s="137"/>
      <c r="Q56" s="622"/>
      <c r="R56" s="622"/>
      <c r="S56" s="665" t="s">
        <v>818</v>
      </c>
      <c r="T56" s="665" t="s">
        <v>818</v>
      </c>
      <c r="U56" s="665" t="s">
        <v>818</v>
      </c>
      <c r="V56" s="707"/>
      <c r="W56" s="708"/>
    </row>
    <row r="57" spans="1:23" ht="14.25" customHeight="1">
      <c r="A57" s="2668"/>
      <c r="B57" s="655" t="s">
        <v>179</v>
      </c>
      <c r="C57" s="653" t="s">
        <v>40</v>
      </c>
      <c r="D57" s="137"/>
      <c r="E57" s="137"/>
      <c r="F57" s="137"/>
      <c r="G57" s="1863"/>
      <c r="H57" s="1863"/>
      <c r="I57" s="889"/>
      <c r="J57" s="889"/>
      <c r="K57" s="889"/>
      <c r="L57" s="892"/>
      <c r="M57" s="892"/>
      <c r="N57" s="137"/>
      <c r="O57" s="137"/>
      <c r="P57" s="137"/>
      <c r="Q57" s="622"/>
      <c r="R57" s="622"/>
      <c r="S57" s="665" t="s">
        <v>818</v>
      </c>
      <c r="T57" s="665" t="s">
        <v>818</v>
      </c>
      <c r="U57" s="665" t="s">
        <v>818</v>
      </c>
      <c r="V57" s="707"/>
      <c r="W57" s="708"/>
    </row>
    <row r="58" spans="1:23" ht="14.25" customHeight="1">
      <c r="A58" s="2668"/>
      <c r="B58" s="662" t="s">
        <v>174</v>
      </c>
      <c r="C58" s="653" t="s">
        <v>101</v>
      </c>
      <c r="D58" s="137"/>
      <c r="E58" s="137"/>
      <c r="F58" s="137"/>
      <c r="G58" s="1863"/>
      <c r="H58" s="1863"/>
      <c r="I58" s="889"/>
      <c r="J58" s="889"/>
      <c r="K58" s="889"/>
      <c r="L58" s="892"/>
      <c r="M58" s="892"/>
      <c r="N58" s="137"/>
      <c r="O58" s="137"/>
      <c r="P58" s="137"/>
      <c r="Q58" s="622"/>
      <c r="R58" s="622"/>
      <c r="S58" s="665" t="s">
        <v>818</v>
      </c>
      <c r="T58" s="665" t="s">
        <v>818</v>
      </c>
      <c r="U58" s="665" t="s">
        <v>818</v>
      </c>
      <c r="V58" s="707"/>
      <c r="W58" s="708"/>
    </row>
    <row r="59" spans="1:23" ht="14.25" customHeight="1">
      <c r="A59" s="2668"/>
      <c r="B59" s="662" t="s">
        <v>175</v>
      </c>
      <c r="C59" s="653" t="s">
        <v>101</v>
      </c>
      <c r="D59" s="137"/>
      <c r="E59" s="137"/>
      <c r="F59" s="137"/>
      <c r="G59" s="1863"/>
      <c r="H59" s="1863"/>
      <c r="I59" s="889"/>
      <c r="J59" s="889"/>
      <c r="K59" s="889"/>
      <c r="L59" s="891"/>
      <c r="M59" s="891"/>
      <c r="N59" s="137"/>
      <c r="O59" s="137"/>
      <c r="P59" s="137"/>
      <c r="Q59" s="622"/>
      <c r="R59" s="622"/>
      <c r="S59" s="665" t="s">
        <v>818</v>
      </c>
      <c r="T59" s="665" t="s">
        <v>818</v>
      </c>
      <c r="U59" s="665" t="s">
        <v>818</v>
      </c>
      <c r="V59" s="707"/>
      <c r="W59" s="708"/>
    </row>
    <row r="60" spans="1:23" ht="14.25" customHeight="1">
      <c r="A60" s="2668"/>
      <c r="B60" s="662" t="s">
        <v>176</v>
      </c>
      <c r="C60" s="653" t="s">
        <v>180</v>
      </c>
      <c r="D60" s="137"/>
      <c r="E60" s="137"/>
      <c r="F60" s="137"/>
      <c r="G60" s="1863"/>
      <c r="H60" s="1863"/>
      <c r="I60" s="889"/>
      <c r="J60" s="889"/>
      <c r="K60" s="889"/>
      <c r="L60" s="891"/>
      <c r="M60" s="891"/>
      <c r="N60" s="137"/>
      <c r="O60" s="137"/>
      <c r="P60" s="137"/>
      <c r="Q60" s="622"/>
      <c r="R60" s="622"/>
      <c r="S60" s="665" t="s">
        <v>818</v>
      </c>
      <c r="T60" s="665" t="s">
        <v>818</v>
      </c>
      <c r="U60" s="665" t="s">
        <v>818</v>
      </c>
      <c r="V60" s="707"/>
      <c r="W60" s="708"/>
    </row>
    <row r="61" spans="1:23" ht="14.25" customHeight="1">
      <c r="A61" s="2668"/>
      <c r="B61" s="662" t="s">
        <v>177</v>
      </c>
      <c r="C61" s="653" t="s">
        <v>181</v>
      </c>
      <c r="D61" s="137"/>
      <c r="E61" s="137"/>
      <c r="F61" s="137"/>
      <c r="G61" s="1863"/>
      <c r="H61" s="1863"/>
      <c r="I61" s="889"/>
      <c r="J61" s="889"/>
      <c r="K61" s="889"/>
      <c r="L61" s="892"/>
      <c r="M61" s="892"/>
      <c r="N61" s="137"/>
      <c r="O61" s="137"/>
      <c r="P61" s="137"/>
      <c r="Q61" s="622"/>
      <c r="R61" s="622"/>
      <c r="S61" s="665" t="s">
        <v>818</v>
      </c>
      <c r="T61" s="665" t="s">
        <v>818</v>
      </c>
      <c r="U61" s="665" t="s">
        <v>818</v>
      </c>
      <c r="V61" s="707"/>
      <c r="W61" s="708"/>
    </row>
    <row r="62" spans="1:23" ht="14.25" customHeight="1">
      <c r="A62" s="2668"/>
      <c r="B62" s="662" t="s">
        <v>178</v>
      </c>
      <c r="C62" s="653" t="s">
        <v>181</v>
      </c>
      <c r="D62" s="137"/>
      <c r="E62" s="137"/>
      <c r="F62" s="137"/>
      <c r="G62" s="1863"/>
      <c r="H62" s="1863"/>
      <c r="I62" s="889"/>
      <c r="J62" s="889"/>
      <c r="K62" s="889"/>
      <c r="L62" s="892"/>
      <c r="M62" s="892"/>
      <c r="N62" s="137"/>
      <c r="O62" s="137"/>
      <c r="P62" s="137"/>
      <c r="Q62" s="622"/>
      <c r="R62" s="622"/>
      <c r="S62" s="665" t="s">
        <v>818</v>
      </c>
      <c r="T62" s="665" t="s">
        <v>818</v>
      </c>
      <c r="U62" s="665" t="s">
        <v>818</v>
      </c>
      <c r="V62" s="707"/>
      <c r="W62" s="708"/>
    </row>
    <row r="63" spans="1:23" ht="14.25" customHeight="1">
      <c r="A63" s="2668"/>
      <c r="B63" s="655" t="s">
        <v>61</v>
      </c>
      <c r="C63" s="653" t="s">
        <v>104</v>
      </c>
      <c r="D63" s="137"/>
      <c r="E63" s="137"/>
      <c r="F63" s="137"/>
      <c r="G63" s="1863"/>
      <c r="H63" s="1863"/>
      <c r="I63" s="889"/>
      <c r="J63" s="889"/>
      <c r="K63" s="889"/>
      <c r="L63" s="892"/>
      <c r="M63" s="892"/>
      <c r="N63" s="137"/>
      <c r="O63" s="137"/>
      <c r="P63" s="137"/>
      <c r="Q63" s="622"/>
      <c r="R63" s="622"/>
      <c r="S63" s="665" t="s">
        <v>818</v>
      </c>
      <c r="T63" s="665" t="s">
        <v>818</v>
      </c>
      <c r="U63" s="665" t="s">
        <v>818</v>
      </c>
      <c r="V63" s="707"/>
      <c r="W63" s="708"/>
    </row>
    <row r="64" spans="1:23" ht="14.25" customHeight="1">
      <c r="A64" s="2668">
        <v>17</v>
      </c>
      <c r="B64" s="649" t="s">
        <v>182</v>
      </c>
      <c r="C64" s="653"/>
      <c r="D64" s="137"/>
      <c r="E64" s="137"/>
      <c r="F64" s="137"/>
      <c r="G64" s="1863"/>
      <c r="H64" s="1863"/>
      <c r="I64" s="889"/>
      <c r="J64" s="889"/>
      <c r="K64" s="889"/>
      <c r="L64" s="892"/>
      <c r="M64" s="892"/>
      <c r="N64" s="137"/>
      <c r="O64" s="137"/>
      <c r="P64" s="137"/>
      <c r="Q64" s="622"/>
      <c r="R64" s="622"/>
      <c r="S64" s="665" t="s">
        <v>818</v>
      </c>
      <c r="T64" s="665" t="s">
        <v>818</v>
      </c>
      <c r="U64" s="665" t="s">
        <v>818</v>
      </c>
      <c r="V64" s="707"/>
      <c r="W64" s="708"/>
    </row>
    <row r="65" spans="1:23" ht="14.25" customHeight="1">
      <c r="A65" s="2668"/>
      <c r="B65" s="663" t="s">
        <v>117</v>
      </c>
      <c r="C65" s="653" t="s">
        <v>183</v>
      </c>
      <c r="D65" s="137"/>
      <c r="E65" s="137"/>
      <c r="F65" s="137"/>
      <c r="G65" s="1863"/>
      <c r="H65" s="1863"/>
      <c r="I65" s="889"/>
      <c r="J65" s="889"/>
      <c r="K65" s="889"/>
      <c r="L65" s="892"/>
      <c r="M65" s="892"/>
      <c r="N65" s="137"/>
      <c r="O65" s="137"/>
      <c r="P65" s="137"/>
      <c r="Q65" s="622"/>
      <c r="R65" s="622"/>
      <c r="S65" s="665" t="s">
        <v>818</v>
      </c>
      <c r="T65" s="665" t="s">
        <v>818</v>
      </c>
      <c r="U65" s="665" t="s">
        <v>818</v>
      </c>
      <c r="V65" s="707"/>
      <c r="W65" s="708"/>
    </row>
    <row r="66" spans="1:23" ht="14.25" customHeight="1">
      <c r="A66" s="2668">
        <v>18</v>
      </c>
      <c r="B66" s="649" t="s">
        <v>184</v>
      </c>
      <c r="C66" s="653"/>
      <c r="D66" s="137"/>
      <c r="E66" s="137"/>
      <c r="F66" s="137"/>
      <c r="G66" s="1863"/>
      <c r="H66" s="1863"/>
      <c r="I66" s="1768">
        <v>61778</v>
      </c>
      <c r="J66" s="1768">
        <v>76290.161999999997</v>
      </c>
      <c r="K66" s="1768">
        <v>76869.356</v>
      </c>
      <c r="L66" s="1730">
        <v>23.490825212858951</v>
      </c>
      <c r="M66" s="1730">
        <v>0.75919880731147771</v>
      </c>
      <c r="N66" s="137"/>
      <c r="O66" s="137"/>
      <c r="P66" s="137"/>
      <c r="Q66" s="622"/>
      <c r="R66" s="622"/>
      <c r="S66" s="1104">
        <v>61778</v>
      </c>
      <c r="T66" s="1104">
        <v>76290.161999999997</v>
      </c>
      <c r="U66" s="1104">
        <v>76869.356</v>
      </c>
      <c r="V66" s="1769">
        <v>23.490825212858951</v>
      </c>
      <c r="W66" s="2072">
        <v>0.75919880731147771</v>
      </c>
    </row>
    <row r="67" spans="1:23" ht="14.25" customHeight="1">
      <c r="A67" s="2668"/>
      <c r="B67" s="655" t="s">
        <v>62</v>
      </c>
      <c r="C67" s="653" t="s">
        <v>102</v>
      </c>
      <c r="D67" s="137"/>
      <c r="E67" s="137"/>
      <c r="F67" s="137"/>
      <c r="G67" s="1863"/>
      <c r="H67" s="1863"/>
      <c r="I67" s="1418">
        <v>7</v>
      </c>
      <c r="J67" s="1418">
        <v>10.162000000000001</v>
      </c>
      <c r="K67" s="1418">
        <v>10.965999999999999</v>
      </c>
      <c r="L67" s="1863">
        <v>45.171428571428578</v>
      </c>
      <c r="M67" s="1863">
        <v>7.9118283802400953</v>
      </c>
      <c r="N67" s="137"/>
      <c r="O67" s="137"/>
      <c r="P67" s="137"/>
      <c r="Q67" s="622"/>
      <c r="R67" s="622"/>
      <c r="S67" s="665">
        <v>7</v>
      </c>
      <c r="T67" s="665">
        <v>10.162000000000001</v>
      </c>
      <c r="U67" s="665">
        <v>10.965999999999999</v>
      </c>
      <c r="V67" s="707">
        <v>45.171428571428578</v>
      </c>
      <c r="W67" s="708">
        <v>7.9118283802400953</v>
      </c>
    </row>
    <row r="68" spans="1:23" ht="14.25" customHeight="1">
      <c r="A68" s="2668"/>
      <c r="B68" s="655" t="s">
        <v>185</v>
      </c>
      <c r="C68" s="653" t="s">
        <v>40</v>
      </c>
      <c r="D68" s="137"/>
      <c r="E68" s="137"/>
      <c r="F68" s="137"/>
      <c r="G68" s="1863"/>
      <c r="H68" s="1863"/>
      <c r="I68" s="1418">
        <v>61771</v>
      </c>
      <c r="J68" s="1418">
        <v>76280</v>
      </c>
      <c r="K68" s="1418">
        <v>76858.39</v>
      </c>
      <c r="L68" s="1863">
        <v>23.488368328179888</v>
      </c>
      <c r="M68" s="1863">
        <v>0.75824593602516188</v>
      </c>
      <c r="N68" s="137"/>
      <c r="O68" s="137"/>
      <c r="P68" s="137"/>
      <c r="Q68" s="622"/>
      <c r="R68" s="622"/>
      <c r="S68" s="665">
        <v>61771</v>
      </c>
      <c r="T68" s="665">
        <v>76280</v>
      </c>
      <c r="U68" s="665">
        <v>76858.39</v>
      </c>
      <c r="V68" s="707">
        <v>23.488368328179888</v>
      </c>
      <c r="W68" s="708">
        <v>0.75824593602516188</v>
      </c>
    </row>
    <row r="69" spans="1:23" ht="14.25" customHeight="1">
      <c r="A69" s="2668"/>
      <c r="B69" s="655" t="s">
        <v>186</v>
      </c>
      <c r="C69" s="653" t="s">
        <v>40</v>
      </c>
      <c r="D69" s="137"/>
      <c r="E69" s="137"/>
      <c r="F69" s="137"/>
      <c r="G69" s="1863"/>
      <c r="H69" s="1863"/>
      <c r="I69" s="137"/>
      <c r="J69" s="137"/>
      <c r="K69" s="137"/>
      <c r="L69" s="1863"/>
      <c r="M69" s="1863"/>
      <c r="N69" s="137"/>
      <c r="O69" s="137"/>
      <c r="P69" s="137"/>
      <c r="Q69" s="622"/>
      <c r="R69" s="622"/>
      <c r="S69" s="665" t="s">
        <v>818</v>
      </c>
      <c r="T69" s="665" t="s">
        <v>818</v>
      </c>
      <c r="U69" s="665" t="s">
        <v>818</v>
      </c>
      <c r="V69" s="707"/>
      <c r="W69" s="708"/>
    </row>
    <row r="70" spans="1:23" ht="14.25" customHeight="1">
      <c r="A70" s="2668"/>
      <c r="B70" s="655" t="s">
        <v>187</v>
      </c>
      <c r="C70" s="653" t="s">
        <v>40</v>
      </c>
      <c r="D70" s="137"/>
      <c r="E70" s="137"/>
      <c r="F70" s="137"/>
      <c r="G70" s="1863"/>
      <c r="H70" s="1863"/>
      <c r="I70" s="137"/>
      <c r="J70" s="137"/>
      <c r="K70" s="137"/>
      <c r="L70" s="1863"/>
      <c r="M70" s="1863"/>
      <c r="N70" s="137"/>
      <c r="O70" s="137"/>
      <c r="P70" s="137"/>
      <c r="Q70" s="622"/>
      <c r="R70" s="622"/>
      <c r="S70" s="665" t="s">
        <v>818</v>
      </c>
      <c r="T70" s="665" t="s">
        <v>818</v>
      </c>
      <c r="U70" s="665" t="s">
        <v>818</v>
      </c>
      <c r="V70" s="707"/>
      <c r="W70" s="708"/>
    </row>
    <row r="71" spans="1:23" ht="14.25" customHeight="1">
      <c r="A71" s="2668">
        <v>19</v>
      </c>
      <c r="B71" s="664" t="s">
        <v>188</v>
      </c>
      <c r="C71" s="653"/>
      <c r="D71" s="137"/>
      <c r="E71" s="137"/>
      <c r="F71" s="137"/>
      <c r="G71" s="1863"/>
      <c r="H71" s="1863"/>
      <c r="I71" s="137"/>
      <c r="J71" s="137"/>
      <c r="K71" s="137"/>
      <c r="L71" s="1863"/>
      <c r="M71" s="1863"/>
      <c r="N71" s="137"/>
      <c r="O71" s="137"/>
      <c r="P71" s="137"/>
      <c r="Q71" s="622"/>
      <c r="R71" s="622"/>
      <c r="S71" s="665" t="s">
        <v>818</v>
      </c>
      <c r="T71" s="665" t="s">
        <v>818</v>
      </c>
      <c r="U71" s="665" t="s">
        <v>818</v>
      </c>
      <c r="V71" s="707"/>
      <c r="W71" s="708"/>
    </row>
    <row r="72" spans="1:23" ht="14.25" customHeight="1">
      <c r="A72" s="2668"/>
      <c r="B72" s="655" t="s">
        <v>189</v>
      </c>
      <c r="C72" s="653" t="s">
        <v>104</v>
      </c>
      <c r="D72" s="137"/>
      <c r="E72" s="137"/>
      <c r="F72" s="137"/>
      <c r="G72" s="1863"/>
      <c r="H72" s="1863"/>
      <c r="I72" s="137"/>
      <c r="J72" s="137"/>
      <c r="K72" s="137"/>
      <c r="L72" s="1863"/>
      <c r="M72" s="1863"/>
      <c r="N72" s="137"/>
      <c r="O72" s="137"/>
      <c r="P72" s="137"/>
      <c r="Q72" s="622"/>
      <c r="R72" s="622"/>
      <c r="S72" s="665" t="s">
        <v>818</v>
      </c>
      <c r="T72" s="665" t="s">
        <v>818</v>
      </c>
      <c r="U72" s="665" t="s">
        <v>818</v>
      </c>
      <c r="V72" s="707"/>
      <c r="W72" s="708"/>
    </row>
    <row r="73" spans="1:23" ht="14.25" customHeight="1">
      <c r="A73" s="2668"/>
      <c r="B73" s="655" t="s">
        <v>190</v>
      </c>
      <c r="C73" s="653" t="s">
        <v>104</v>
      </c>
      <c r="D73" s="137"/>
      <c r="E73" s="137"/>
      <c r="F73" s="137"/>
      <c r="G73" s="1863"/>
      <c r="H73" s="1863"/>
      <c r="I73" s="137"/>
      <c r="J73" s="137"/>
      <c r="K73" s="137"/>
      <c r="L73" s="1863"/>
      <c r="M73" s="1863"/>
      <c r="N73" s="137"/>
      <c r="O73" s="137"/>
      <c r="P73" s="137"/>
      <c r="Q73" s="622"/>
      <c r="R73" s="622"/>
      <c r="S73" s="665" t="s">
        <v>818</v>
      </c>
      <c r="T73" s="665" t="s">
        <v>818</v>
      </c>
      <c r="U73" s="665" t="s">
        <v>818</v>
      </c>
      <c r="V73" s="707"/>
      <c r="W73" s="708"/>
    </row>
    <row r="74" spans="1:23" ht="14.25" customHeight="1">
      <c r="A74" s="2668"/>
      <c r="B74" s="655" t="s">
        <v>191</v>
      </c>
      <c r="C74" s="653" t="s">
        <v>41</v>
      </c>
      <c r="D74" s="137"/>
      <c r="E74" s="137"/>
      <c r="F74" s="137"/>
      <c r="G74" s="1863"/>
      <c r="H74" s="1863"/>
      <c r="I74" s="137"/>
      <c r="J74" s="137"/>
      <c r="K74" s="137"/>
      <c r="L74" s="1863"/>
      <c r="M74" s="1863"/>
      <c r="N74" s="137"/>
      <c r="O74" s="137"/>
      <c r="P74" s="137"/>
      <c r="Q74" s="622"/>
      <c r="R74" s="622"/>
      <c r="S74" s="665" t="s">
        <v>818</v>
      </c>
      <c r="T74" s="665" t="s">
        <v>818</v>
      </c>
      <c r="U74" s="665" t="s">
        <v>818</v>
      </c>
      <c r="V74" s="707"/>
      <c r="W74" s="708"/>
    </row>
    <row r="75" spans="1:23" ht="14.25" customHeight="1">
      <c r="A75" s="2668">
        <v>20</v>
      </c>
      <c r="B75" s="664" t="s">
        <v>192</v>
      </c>
      <c r="C75" s="653"/>
      <c r="D75" s="137"/>
      <c r="E75" s="137"/>
      <c r="F75" s="137"/>
      <c r="G75" s="1863"/>
      <c r="H75" s="1863"/>
      <c r="I75" s="137"/>
      <c r="J75" s="137"/>
      <c r="K75" s="137"/>
      <c r="L75" s="1863"/>
      <c r="M75" s="1863"/>
      <c r="N75" s="137"/>
      <c r="O75" s="137"/>
      <c r="P75" s="137"/>
      <c r="Q75" s="622"/>
      <c r="R75" s="622"/>
      <c r="S75" s="665" t="s">
        <v>818</v>
      </c>
      <c r="T75" s="665" t="s">
        <v>818</v>
      </c>
      <c r="U75" s="665" t="s">
        <v>818</v>
      </c>
      <c r="V75" s="707"/>
      <c r="W75" s="708"/>
    </row>
    <row r="76" spans="1:23" ht="14.25" customHeight="1">
      <c r="A76" s="2668"/>
      <c r="B76" s="655" t="s">
        <v>118</v>
      </c>
      <c r="C76" s="653" t="s">
        <v>104</v>
      </c>
      <c r="D76" s="137"/>
      <c r="E76" s="137"/>
      <c r="F76" s="137"/>
      <c r="G76" s="1863"/>
      <c r="H76" s="1863"/>
      <c r="I76" s="137"/>
      <c r="J76" s="137"/>
      <c r="K76" s="137"/>
      <c r="L76" s="1863"/>
      <c r="M76" s="1863"/>
      <c r="N76" s="137"/>
      <c r="O76" s="137"/>
      <c r="P76" s="137"/>
      <c r="Q76" s="622"/>
      <c r="R76" s="622"/>
      <c r="S76" s="665" t="s">
        <v>818</v>
      </c>
      <c r="T76" s="665" t="s">
        <v>818</v>
      </c>
      <c r="U76" s="665" t="s">
        <v>818</v>
      </c>
      <c r="V76" s="707"/>
      <c r="W76" s="708"/>
    </row>
    <row r="77" spans="1:23" ht="14.25" customHeight="1">
      <c r="A77" s="2668"/>
      <c r="B77" s="655" t="s">
        <v>193</v>
      </c>
      <c r="C77" s="653" t="s">
        <v>101</v>
      </c>
      <c r="D77" s="137"/>
      <c r="E77" s="137"/>
      <c r="F77" s="137"/>
      <c r="G77" s="1863"/>
      <c r="H77" s="1863"/>
      <c r="I77" s="137"/>
      <c r="J77" s="137"/>
      <c r="K77" s="137"/>
      <c r="L77" s="1863"/>
      <c r="M77" s="1863"/>
      <c r="N77" s="137"/>
      <c r="O77" s="137"/>
      <c r="P77" s="137"/>
      <c r="Q77" s="622"/>
      <c r="R77" s="622"/>
      <c r="S77" s="665" t="s">
        <v>818</v>
      </c>
      <c r="T77" s="665" t="s">
        <v>818</v>
      </c>
      <c r="U77" s="665" t="s">
        <v>818</v>
      </c>
      <c r="V77" s="707"/>
      <c r="W77" s="708"/>
    </row>
    <row r="78" spans="1:23" ht="14.25" customHeight="1">
      <c r="A78" s="2668">
        <v>21</v>
      </c>
      <c r="B78" s="664" t="s">
        <v>194</v>
      </c>
      <c r="C78" s="653"/>
      <c r="D78" s="137"/>
      <c r="E78" s="137"/>
      <c r="F78" s="137"/>
      <c r="G78" s="1863"/>
      <c r="H78" s="1863"/>
      <c r="I78" s="137"/>
      <c r="J78" s="137"/>
      <c r="K78" s="137"/>
      <c r="L78" s="1863"/>
      <c r="M78" s="1863"/>
      <c r="N78" s="137"/>
      <c r="O78" s="137"/>
      <c r="P78" s="137"/>
      <c r="Q78" s="622"/>
      <c r="R78" s="622"/>
      <c r="S78" s="665" t="s">
        <v>818</v>
      </c>
      <c r="T78" s="665" t="s">
        <v>818</v>
      </c>
      <c r="U78" s="665" t="s">
        <v>818</v>
      </c>
      <c r="V78" s="707"/>
      <c r="W78" s="708"/>
    </row>
    <row r="79" spans="1:23" ht="14.25" customHeight="1">
      <c r="A79" s="2668"/>
      <c r="B79" s="655" t="s">
        <v>195</v>
      </c>
      <c r="C79" s="653" t="s">
        <v>40</v>
      </c>
      <c r="D79" s="137"/>
      <c r="E79" s="137"/>
      <c r="F79" s="137"/>
      <c r="G79" s="1863"/>
      <c r="H79" s="1863"/>
      <c r="I79" s="137"/>
      <c r="J79" s="137"/>
      <c r="K79" s="137"/>
      <c r="L79" s="1863"/>
      <c r="M79" s="1863"/>
      <c r="N79" s="137"/>
      <c r="O79" s="137"/>
      <c r="P79" s="137"/>
      <c r="Q79" s="622"/>
      <c r="R79" s="622"/>
      <c r="S79" s="665" t="s">
        <v>818</v>
      </c>
      <c r="T79" s="665" t="s">
        <v>818</v>
      </c>
      <c r="U79" s="665" t="s">
        <v>818</v>
      </c>
      <c r="V79" s="707"/>
      <c r="W79" s="708"/>
    </row>
    <row r="80" spans="1:23" ht="14.25" customHeight="1">
      <c r="A80" s="2668">
        <v>22</v>
      </c>
      <c r="B80" s="649" t="s">
        <v>197</v>
      </c>
      <c r="C80" s="653"/>
      <c r="D80" s="137"/>
      <c r="E80" s="137"/>
      <c r="F80" s="137"/>
      <c r="G80" s="1863"/>
      <c r="H80" s="1863"/>
      <c r="I80" s="137"/>
      <c r="J80" s="137"/>
      <c r="K80" s="137"/>
      <c r="L80" s="1863"/>
      <c r="M80" s="1863"/>
      <c r="N80" s="137"/>
      <c r="O80" s="137"/>
      <c r="P80" s="137"/>
      <c r="Q80" s="622"/>
      <c r="R80" s="622"/>
      <c r="S80" s="665" t="s">
        <v>818</v>
      </c>
      <c r="T80" s="665" t="s">
        <v>818</v>
      </c>
      <c r="U80" s="665" t="s">
        <v>818</v>
      </c>
      <c r="V80" s="707"/>
      <c r="W80" s="708"/>
    </row>
    <row r="81" spans="1:23" ht="14.25" customHeight="1">
      <c r="A81" s="2668"/>
      <c r="B81" s="655" t="s">
        <v>196</v>
      </c>
      <c r="C81" s="653" t="s">
        <v>104</v>
      </c>
      <c r="D81" s="137"/>
      <c r="E81" s="137"/>
      <c r="F81" s="137"/>
      <c r="G81" s="1863"/>
      <c r="H81" s="1863"/>
      <c r="I81" s="137"/>
      <c r="J81" s="137"/>
      <c r="K81" s="137"/>
      <c r="L81" s="1863"/>
      <c r="M81" s="1863"/>
      <c r="N81" s="137"/>
      <c r="O81" s="137"/>
      <c r="P81" s="137"/>
      <c r="Q81" s="622"/>
      <c r="R81" s="622"/>
      <c r="S81" s="665" t="s">
        <v>818</v>
      </c>
      <c r="T81" s="665" t="s">
        <v>818</v>
      </c>
      <c r="U81" s="665" t="s">
        <v>818</v>
      </c>
      <c r="V81" s="707"/>
      <c r="W81" s="708"/>
    </row>
    <row r="82" spans="1:23" ht="14.25" customHeight="1">
      <c r="A82" s="2668">
        <v>23</v>
      </c>
      <c r="B82" s="649" t="s">
        <v>198</v>
      </c>
      <c r="C82" s="653"/>
      <c r="D82" s="137"/>
      <c r="E82" s="137"/>
      <c r="F82" s="137"/>
      <c r="G82" s="1863"/>
      <c r="H82" s="1863"/>
      <c r="I82" s="137"/>
      <c r="J82" s="137"/>
      <c r="K82" s="137"/>
      <c r="L82" s="1863"/>
      <c r="M82" s="1863"/>
      <c r="N82" s="137"/>
      <c r="O82" s="137"/>
      <c r="P82" s="137"/>
      <c r="Q82" s="622"/>
      <c r="R82" s="622"/>
      <c r="S82" s="665" t="s">
        <v>818</v>
      </c>
      <c r="T82" s="665" t="s">
        <v>818</v>
      </c>
      <c r="U82" s="665" t="s">
        <v>818</v>
      </c>
      <c r="V82" s="707"/>
      <c r="W82" s="708"/>
    </row>
    <row r="83" spans="1:23" ht="14.25" customHeight="1">
      <c r="A83" s="2668"/>
      <c r="B83" s="655" t="s">
        <v>199</v>
      </c>
      <c r="C83" s="653" t="s">
        <v>41</v>
      </c>
      <c r="D83" s="137"/>
      <c r="E83" s="137"/>
      <c r="F83" s="137"/>
      <c r="G83" s="1863"/>
      <c r="H83" s="1863"/>
      <c r="I83" s="137"/>
      <c r="J83" s="137"/>
      <c r="K83" s="137"/>
      <c r="L83" s="1863"/>
      <c r="M83" s="1863"/>
      <c r="N83" s="137"/>
      <c r="O83" s="137"/>
      <c r="P83" s="137"/>
      <c r="Q83" s="622"/>
      <c r="R83" s="622"/>
      <c r="S83" s="665" t="s">
        <v>818</v>
      </c>
      <c r="T83" s="665" t="s">
        <v>818</v>
      </c>
      <c r="U83" s="665" t="s">
        <v>818</v>
      </c>
      <c r="V83" s="707"/>
      <c r="W83" s="708"/>
    </row>
    <row r="84" spans="1:23" ht="14.25" customHeight="1">
      <c r="A84" s="1901">
        <v>24</v>
      </c>
      <c r="B84" s="649" t="s">
        <v>360</v>
      </c>
      <c r="C84" s="653"/>
      <c r="D84" s="137"/>
      <c r="E84" s="137"/>
      <c r="F84" s="137"/>
      <c r="G84" s="1863"/>
      <c r="H84" s="1863"/>
      <c r="I84" s="137"/>
      <c r="J84" s="137"/>
      <c r="K84" s="137"/>
      <c r="L84" s="1863"/>
      <c r="M84" s="1863"/>
      <c r="N84" s="137"/>
      <c r="O84" s="137"/>
      <c r="P84" s="137"/>
      <c r="Q84" s="622"/>
      <c r="R84" s="622"/>
      <c r="S84" s="665">
        <v>5710</v>
      </c>
      <c r="T84" s="665" t="s">
        <v>818</v>
      </c>
      <c r="U84" s="665" t="s">
        <v>818</v>
      </c>
      <c r="V84" s="707"/>
      <c r="W84" s="708"/>
    </row>
    <row r="85" spans="1:23" ht="14.25" customHeight="1">
      <c r="A85" s="1901"/>
      <c r="B85" s="655" t="s">
        <v>361</v>
      </c>
      <c r="C85" s="653" t="s">
        <v>362</v>
      </c>
      <c r="D85" s="137"/>
      <c r="E85" s="137"/>
      <c r="F85" s="137"/>
      <c r="G85" s="1863"/>
      <c r="H85" s="1863"/>
      <c r="I85" s="137"/>
      <c r="J85" s="137"/>
      <c r="K85" s="137"/>
      <c r="L85" s="1863"/>
      <c r="M85" s="1863"/>
      <c r="N85" s="1420">
        <v>5710</v>
      </c>
      <c r="O85" s="593">
        <v>0</v>
      </c>
      <c r="P85" s="593">
        <v>0</v>
      </c>
      <c r="Q85" s="622"/>
      <c r="R85" s="622"/>
      <c r="S85" s="665">
        <v>5710</v>
      </c>
      <c r="T85" s="665" t="s">
        <v>818</v>
      </c>
      <c r="U85" s="665" t="s">
        <v>818</v>
      </c>
      <c r="V85" s="707"/>
      <c r="W85" s="708"/>
    </row>
    <row r="86" spans="1:23" ht="14.25" customHeight="1">
      <c r="A86" s="1901">
        <v>25</v>
      </c>
      <c r="B86" s="649" t="s">
        <v>363</v>
      </c>
      <c r="C86" s="650" t="s">
        <v>406</v>
      </c>
      <c r="D86" s="137"/>
      <c r="E86" s="137"/>
      <c r="F86" s="137"/>
      <c r="G86" s="1863"/>
      <c r="H86" s="1863"/>
      <c r="I86" s="137"/>
      <c r="J86" s="137"/>
      <c r="K86" s="137"/>
      <c r="L86" s="1863"/>
      <c r="M86" s="1863"/>
      <c r="N86" s="137"/>
      <c r="O86" s="137"/>
      <c r="P86" s="137"/>
      <c r="Q86" s="622"/>
      <c r="R86" s="622"/>
      <c r="S86" s="665" t="s">
        <v>818</v>
      </c>
      <c r="T86" s="665" t="s">
        <v>818</v>
      </c>
      <c r="U86" s="665" t="s">
        <v>818</v>
      </c>
      <c r="V86" s="707"/>
      <c r="W86" s="708"/>
    </row>
    <row r="87" spans="1:23" ht="14.25" customHeight="1">
      <c r="A87" s="1901"/>
      <c r="B87" s="655" t="s">
        <v>364</v>
      </c>
      <c r="C87" s="653" t="s">
        <v>406</v>
      </c>
      <c r="D87" s="137"/>
      <c r="E87" s="137"/>
      <c r="F87" s="137"/>
      <c r="G87" s="1863"/>
      <c r="H87" s="1863"/>
      <c r="I87" s="137"/>
      <c r="J87" s="137"/>
      <c r="K87" s="137"/>
      <c r="L87" s="1863"/>
      <c r="M87" s="1863"/>
      <c r="N87" s="137"/>
      <c r="O87" s="137"/>
      <c r="P87" s="137"/>
      <c r="Q87" s="622"/>
      <c r="R87" s="622"/>
      <c r="S87" s="665" t="s">
        <v>818</v>
      </c>
      <c r="T87" s="665" t="s">
        <v>818</v>
      </c>
      <c r="U87" s="665" t="s">
        <v>818</v>
      </c>
      <c r="V87" s="707"/>
      <c r="W87" s="708"/>
    </row>
    <row r="88" spans="1:23" ht="14.25" customHeight="1" thickBot="1">
      <c r="A88" s="264"/>
      <c r="B88" s="265" t="s">
        <v>365</v>
      </c>
      <c r="C88" s="266" t="s">
        <v>406</v>
      </c>
      <c r="D88" s="138"/>
      <c r="E88" s="138"/>
      <c r="F88" s="138"/>
      <c r="G88" s="693"/>
      <c r="H88" s="693"/>
      <c r="I88" s="138"/>
      <c r="J88" s="138"/>
      <c r="K88" s="138"/>
      <c r="L88" s="693"/>
      <c r="M88" s="693"/>
      <c r="N88" s="138"/>
      <c r="O88" s="138"/>
      <c r="P88" s="138"/>
      <c r="Q88" s="291"/>
      <c r="R88" s="291"/>
      <c r="S88" s="2073" t="s">
        <v>818</v>
      </c>
      <c r="T88" s="2073" t="s">
        <v>818</v>
      </c>
      <c r="U88" s="2073" t="s">
        <v>818</v>
      </c>
      <c r="V88" s="1109"/>
      <c r="W88" s="1110"/>
    </row>
    <row r="89" spans="1:23" ht="14.25" customHeight="1" thickTop="1">
      <c r="A89" s="2645" t="s">
        <v>395</v>
      </c>
      <c r="B89" s="2645"/>
      <c r="C89" s="2645"/>
      <c r="D89" s="2645"/>
      <c r="E89" s="2645"/>
      <c r="F89" s="2645"/>
      <c r="G89" s="2645"/>
      <c r="H89" s="2645"/>
      <c r="I89" s="2645"/>
      <c r="J89" s="2645"/>
      <c r="K89" s="2645"/>
      <c r="L89" s="2645"/>
      <c r="M89" s="2645"/>
    </row>
    <row r="90" spans="1:23" ht="15">
      <c r="A90" s="2321" t="s">
        <v>422</v>
      </c>
      <c r="B90" s="2321"/>
      <c r="C90" s="2321"/>
      <c r="D90" s="2321"/>
      <c r="E90" s="2321"/>
      <c r="F90" s="2321"/>
      <c r="G90" s="2321"/>
      <c r="H90" s="2321"/>
      <c r="I90" s="2321"/>
      <c r="J90" s="2321"/>
      <c r="K90" s="2321"/>
      <c r="L90" s="2321"/>
      <c r="M90" s="2321"/>
      <c r="N90" s="2321"/>
      <c r="O90" s="2321"/>
      <c r="P90" s="2321"/>
      <c r="Q90" s="2321"/>
      <c r="R90" s="2321"/>
    </row>
    <row r="92" spans="1:23" ht="15">
      <c r="E92" s="1103"/>
    </row>
  </sheetData>
  <mergeCells count="42">
    <mergeCell ref="A1:W1"/>
    <mergeCell ref="A2:W2"/>
    <mergeCell ref="A4:A6"/>
    <mergeCell ref="B4:B6"/>
    <mergeCell ref="C4:C6"/>
    <mergeCell ref="D4:H4"/>
    <mergeCell ref="I4:M4"/>
    <mergeCell ref="N4:R4"/>
    <mergeCell ref="S4:W4"/>
    <mergeCell ref="G5:G6"/>
    <mergeCell ref="H5:H6"/>
    <mergeCell ref="W5:W6"/>
    <mergeCell ref="Q5:Q6"/>
    <mergeCell ref="R5:R6"/>
    <mergeCell ref="V5:V6"/>
    <mergeCell ref="M5:M6"/>
    <mergeCell ref="A90:R90"/>
    <mergeCell ref="A71:A74"/>
    <mergeCell ref="A35:A37"/>
    <mergeCell ref="A56:A63"/>
    <mergeCell ref="A64:A65"/>
    <mergeCell ref="A66:A70"/>
    <mergeCell ref="A54:A55"/>
    <mergeCell ref="A43:A44"/>
    <mergeCell ref="A45:A46"/>
    <mergeCell ref="A47:A48"/>
    <mergeCell ref="A49:A51"/>
    <mergeCell ref="A52:A53"/>
    <mergeCell ref="A7:A10"/>
    <mergeCell ref="A28:A29"/>
    <mergeCell ref="L5:L6"/>
    <mergeCell ref="A89:M89"/>
    <mergeCell ref="A78:A79"/>
    <mergeCell ref="A80:A81"/>
    <mergeCell ref="A82:A83"/>
    <mergeCell ref="A30:A32"/>
    <mergeCell ref="A75:A77"/>
    <mergeCell ref="A38:A42"/>
    <mergeCell ref="A11:A12"/>
    <mergeCell ref="A13:A16"/>
    <mergeCell ref="A17:A23"/>
    <mergeCell ref="A24:A27"/>
  </mergeCells>
  <printOptions horizontalCentered="1"/>
  <pageMargins left="0" right="0" top="0.78740157480314965" bottom="0" header="0" footer="0"/>
  <pageSetup paperSize="9" scale="4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67"/>
  <sheetViews>
    <sheetView view="pageBreakPreview" zoomScale="75" zoomScaleNormal="90" zoomScaleSheetLayoutView="75" workbookViewId="0">
      <pane xSplit="1" ySplit="6" topLeftCell="G19" activePane="bottomRight" state="frozen"/>
      <selection activeCell="I8" sqref="I8"/>
      <selection pane="topRight" activeCell="I8" sqref="I8"/>
      <selection pane="bottomLeft" activeCell="I8" sqref="I8"/>
      <selection pane="bottomRight" activeCell="J38" sqref="J38"/>
    </sheetView>
  </sheetViews>
  <sheetFormatPr defaultColWidth="9.140625" defaultRowHeight="12.75"/>
  <cols>
    <col min="1" max="1" width="25.85546875" style="51" customWidth="1"/>
    <col min="2" max="4" width="11.7109375" style="51" customWidth="1"/>
    <col min="5" max="5" width="13.140625" style="1080" customWidth="1"/>
    <col min="6" max="6" width="12.85546875" style="1080" customWidth="1"/>
    <col min="7" max="9" width="11.7109375" style="51" customWidth="1"/>
    <col min="10" max="10" width="13" style="1265" customWidth="1"/>
    <col min="11" max="11" width="12.85546875" style="1265" customWidth="1"/>
    <col min="12" max="14" width="11.7109375" style="51" customWidth="1"/>
    <col min="15" max="15" width="14.42578125" style="1265" customWidth="1"/>
    <col min="16" max="16" width="12.85546875" style="1265" customWidth="1"/>
    <col min="17" max="19" width="11.7109375" style="51" customWidth="1"/>
    <col min="20" max="21" width="12.85546875" style="1265" customWidth="1"/>
    <col min="22" max="28" width="16.140625" style="51" customWidth="1"/>
    <col min="29" max="29" width="17" style="51" customWidth="1"/>
    <col min="30" max="36" width="16.140625" style="51" customWidth="1"/>
    <col min="37" max="37" width="16.28515625" style="51" customWidth="1"/>
    <col min="38" max="38" width="15.140625" style="51" customWidth="1"/>
    <col min="39" max="39" width="16.7109375" style="51" customWidth="1"/>
    <col min="40" max="40" width="14.85546875" style="51" customWidth="1"/>
    <col min="41" max="41" width="13.42578125" style="51" customWidth="1"/>
    <col min="42" max="42" width="12" style="51" customWidth="1"/>
    <col min="43" max="16384" width="9.140625" style="51"/>
  </cols>
  <sheetData>
    <row r="1" spans="1:59" s="1889" customFormat="1" ht="27">
      <c r="A1" s="2361" t="s">
        <v>290</v>
      </c>
      <c r="B1" s="2361"/>
      <c r="C1" s="2361"/>
      <c r="D1" s="2361"/>
      <c r="E1" s="2361"/>
      <c r="F1" s="2361"/>
      <c r="G1" s="2361"/>
      <c r="H1" s="2361"/>
      <c r="I1" s="2361"/>
      <c r="J1" s="2361"/>
      <c r="K1" s="2361"/>
      <c r="L1" s="2361"/>
      <c r="M1" s="2361"/>
      <c r="N1" s="2361"/>
      <c r="O1" s="2361"/>
      <c r="P1" s="2361"/>
      <c r="Q1" s="2361"/>
      <c r="R1" s="2361"/>
      <c r="S1" s="2361"/>
      <c r="T1" s="2361"/>
      <c r="U1" s="2361"/>
      <c r="V1" s="1888"/>
      <c r="W1" s="1888"/>
      <c r="X1" s="1888"/>
    </row>
    <row r="2" spans="1:59" s="1891" customFormat="1" ht="30">
      <c r="A2" s="2362" t="s">
        <v>820</v>
      </c>
      <c r="B2" s="2362"/>
      <c r="C2" s="2362"/>
      <c r="D2" s="2362"/>
      <c r="E2" s="2362"/>
      <c r="F2" s="2362"/>
      <c r="G2" s="2362"/>
      <c r="H2" s="2362"/>
      <c r="I2" s="2362"/>
      <c r="J2" s="2362"/>
      <c r="K2" s="2362"/>
      <c r="L2" s="2362"/>
      <c r="M2" s="2362"/>
      <c r="N2" s="2362"/>
      <c r="O2" s="2362"/>
      <c r="P2" s="2362"/>
      <c r="Q2" s="2362"/>
      <c r="R2" s="2362"/>
      <c r="S2" s="2362"/>
      <c r="T2" s="2362"/>
      <c r="U2" s="2362"/>
      <c r="V2" s="1890"/>
      <c r="W2" s="1890"/>
      <c r="X2" s="1890"/>
    </row>
    <row r="3" spans="1:59" ht="18.75" thickBot="1">
      <c r="A3" s="52"/>
      <c r="B3" s="52"/>
      <c r="C3" s="52"/>
      <c r="D3" s="52"/>
      <c r="E3" s="1096"/>
      <c r="F3" s="109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T3" s="1266"/>
      <c r="U3" s="1266" t="s">
        <v>317</v>
      </c>
      <c r="AJ3" s="53"/>
      <c r="AP3" s="54"/>
    </row>
    <row r="4" spans="1:59" s="1065" customFormat="1" ht="16.5" customHeight="1" thickTop="1">
      <c r="A4" s="2356" t="s">
        <v>81</v>
      </c>
      <c r="B4" s="2351" t="s">
        <v>122</v>
      </c>
      <c r="C4" s="2351"/>
      <c r="D4" s="2351"/>
      <c r="E4" s="2351"/>
      <c r="F4" s="2351"/>
      <c r="G4" s="2351" t="s">
        <v>123</v>
      </c>
      <c r="H4" s="2351"/>
      <c r="I4" s="2351"/>
      <c r="J4" s="2351"/>
      <c r="K4" s="2351"/>
      <c r="L4" s="2351" t="s">
        <v>124</v>
      </c>
      <c r="M4" s="2351"/>
      <c r="N4" s="2351"/>
      <c r="O4" s="2351"/>
      <c r="P4" s="2351"/>
      <c r="Q4" s="2351" t="s">
        <v>125</v>
      </c>
      <c r="R4" s="2351"/>
      <c r="S4" s="2351"/>
      <c r="T4" s="2351"/>
      <c r="U4" s="2360"/>
      <c r="AQ4" s="1066"/>
      <c r="AR4" s="1066"/>
      <c r="AS4" s="1066"/>
      <c r="AT4" s="1066"/>
      <c r="AU4" s="1066"/>
      <c r="AV4" s="1066"/>
      <c r="AW4" s="1066"/>
      <c r="AX4" s="1066"/>
      <c r="AY4" s="1066"/>
      <c r="AZ4" s="1066"/>
      <c r="BA4" s="1066"/>
      <c r="BB4" s="1066"/>
      <c r="BC4" s="1066"/>
      <c r="BD4" s="1066"/>
      <c r="BE4" s="1066"/>
      <c r="BF4" s="1066"/>
      <c r="BG4" s="1066"/>
    </row>
    <row r="5" spans="1:59" s="1064" customFormat="1" ht="16.5" customHeight="1">
      <c r="A5" s="2357"/>
      <c r="B5" s="1350" t="s">
        <v>87</v>
      </c>
      <c r="C5" s="1350" t="s">
        <v>90</v>
      </c>
      <c r="D5" s="1350" t="s">
        <v>91</v>
      </c>
      <c r="E5" s="2342" t="s">
        <v>340</v>
      </c>
      <c r="F5" s="2342"/>
      <c r="G5" s="1350" t="s">
        <v>87</v>
      </c>
      <c r="H5" s="1350" t="s">
        <v>90</v>
      </c>
      <c r="I5" s="1350" t="s">
        <v>91</v>
      </c>
      <c r="J5" s="2358" t="s">
        <v>340</v>
      </c>
      <c r="K5" s="2358"/>
      <c r="L5" s="1350" t="s">
        <v>87</v>
      </c>
      <c r="M5" s="1350" t="s">
        <v>90</v>
      </c>
      <c r="N5" s="1350" t="s">
        <v>91</v>
      </c>
      <c r="O5" s="2358" t="s">
        <v>340</v>
      </c>
      <c r="P5" s="2358"/>
      <c r="Q5" s="1872" t="s">
        <v>87</v>
      </c>
      <c r="R5" s="1872" t="s">
        <v>90</v>
      </c>
      <c r="S5" s="1872" t="s">
        <v>91</v>
      </c>
      <c r="T5" s="2358" t="s">
        <v>340</v>
      </c>
      <c r="U5" s="2359"/>
      <c r="AQ5" s="1067"/>
      <c r="AR5" s="1067"/>
      <c r="AS5" s="1067"/>
      <c r="AT5" s="1067"/>
      <c r="AU5" s="1067"/>
      <c r="AV5" s="1067"/>
      <c r="AW5" s="1067"/>
      <c r="AX5" s="1067"/>
      <c r="AY5" s="1067"/>
      <c r="AZ5" s="1067"/>
      <c r="BA5" s="1067"/>
      <c r="BB5" s="1067"/>
      <c r="BC5" s="1067"/>
      <c r="BD5" s="1067"/>
      <c r="BE5" s="1067"/>
      <c r="BF5" s="1067"/>
      <c r="BG5" s="1067"/>
    </row>
    <row r="6" spans="1:59" s="1064" customFormat="1" ht="30" customHeight="1">
      <c r="A6" s="2357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">
        <v>717</v>
      </c>
      <c r="H6" s="1232" t="s">
        <v>730</v>
      </c>
      <c r="I6" s="1232" t="s">
        <v>739</v>
      </c>
      <c r="J6" s="1232" t="s">
        <v>728</v>
      </c>
      <c r="K6" s="1232" t="s">
        <v>740</v>
      </c>
      <c r="L6" s="1232" t="s">
        <v>717</v>
      </c>
      <c r="M6" s="1232" t="s">
        <v>730</v>
      </c>
      <c r="N6" s="1232" t="s">
        <v>739</v>
      </c>
      <c r="O6" s="1232" t="s">
        <v>728</v>
      </c>
      <c r="P6" s="1232" t="s">
        <v>740</v>
      </c>
      <c r="Q6" s="1232" t="s">
        <v>717</v>
      </c>
      <c r="R6" s="1232" t="s">
        <v>730</v>
      </c>
      <c r="S6" s="1232" t="s">
        <v>739</v>
      </c>
      <c r="T6" s="1232" t="s">
        <v>728</v>
      </c>
      <c r="U6" s="1308" t="s">
        <v>740</v>
      </c>
      <c r="AQ6" s="1067"/>
      <c r="AR6" s="1067"/>
      <c r="AS6" s="1067"/>
      <c r="AT6" s="1067"/>
      <c r="AU6" s="1067"/>
      <c r="AV6" s="1067"/>
      <c r="AW6" s="1067"/>
      <c r="AX6" s="1067"/>
      <c r="AY6" s="1067"/>
      <c r="AZ6" s="1067"/>
      <c r="BA6" s="1067"/>
      <c r="BB6" s="1067"/>
      <c r="BC6" s="1067"/>
      <c r="BD6" s="1067"/>
      <c r="BE6" s="1067"/>
      <c r="BF6" s="1067"/>
      <c r="BG6" s="1067"/>
    </row>
    <row r="7" spans="1:59" ht="16.5" customHeight="1">
      <c r="A7" s="185" t="s">
        <v>341</v>
      </c>
      <c r="B7" s="772">
        <f>'Tab 5'!V27</f>
        <v>761.39999999999986</v>
      </c>
      <c r="C7" s="772">
        <f>'Tab 5'!W27</f>
        <v>1249.19</v>
      </c>
      <c r="D7" s="772">
        <f>'Tab 5'!X27</f>
        <v>1865.9899999999998</v>
      </c>
      <c r="E7" s="707">
        <f>'Tab 5'!Y27</f>
        <v>64.064880483320252</v>
      </c>
      <c r="F7" s="707">
        <f>'Tab 5'!Z27</f>
        <v>49.375995645178051</v>
      </c>
      <c r="G7" s="772">
        <v>1506.0399999999997</v>
      </c>
      <c r="H7" s="772">
        <v>1766.1799999999998</v>
      </c>
      <c r="I7" s="772">
        <v>2688.27</v>
      </c>
      <c r="J7" s="707">
        <v>17.273113595920435</v>
      </c>
      <c r="K7" s="707">
        <v>52.208155454143991</v>
      </c>
      <c r="L7" s="772">
        <v>950.27</v>
      </c>
      <c r="M7" s="772">
        <v>982.64</v>
      </c>
      <c r="N7" s="772">
        <v>1435.19</v>
      </c>
      <c r="O7" s="707">
        <v>3.4064002862344438</v>
      </c>
      <c r="P7" s="707">
        <v>46.054506228120175</v>
      </c>
      <c r="Q7" s="772">
        <v>579.74</v>
      </c>
      <c r="R7" s="772">
        <v>1193.04</v>
      </c>
      <c r="S7" s="772">
        <v>1975.0600000000002</v>
      </c>
      <c r="T7" s="707">
        <v>105.78880187670333</v>
      </c>
      <c r="U7" s="708">
        <v>65.548514718701824</v>
      </c>
    </row>
    <row r="8" spans="1:59" ht="16.5" customHeight="1">
      <c r="A8" s="185" t="s">
        <v>342</v>
      </c>
      <c r="B8" s="772">
        <f>'Tab 5'!V28</f>
        <v>1444.22</v>
      </c>
      <c r="C8" s="772">
        <f>'Tab 5'!W28</f>
        <v>1835.3000000000004</v>
      </c>
      <c r="D8" s="772">
        <f>'Tab 5'!X28</f>
        <v>3610.79</v>
      </c>
      <c r="E8" s="707">
        <f>'Tab 5'!Y28</f>
        <v>27.078976887177888</v>
      </c>
      <c r="F8" s="707">
        <f>'Tab 5'!Z28</f>
        <v>96.741132239960734</v>
      </c>
      <c r="G8" s="772">
        <v>543.14</v>
      </c>
      <c r="H8" s="772">
        <v>662.1099999999999</v>
      </c>
      <c r="I8" s="772">
        <v>1425.82</v>
      </c>
      <c r="J8" s="707">
        <v>21.904113120005889</v>
      </c>
      <c r="K8" s="707">
        <v>115.34488227031764</v>
      </c>
      <c r="L8" s="772">
        <v>438.44999999999993</v>
      </c>
      <c r="M8" s="772">
        <v>614.81000000000006</v>
      </c>
      <c r="N8" s="772">
        <v>945.05</v>
      </c>
      <c r="O8" s="707">
        <v>40.223514653894455</v>
      </c>
      <c r="P8" s="707">
        <v>53.714155592784749</v>
      </c>
      <c r="Q8" s="772">
        <v>301.47000000000003</v>
      </c>
      <c r="R8" s="772">
        <v>545.62</v>
      </c>
      <c r="S8" s="772">
        <v>1304.0600000000002</v>
      </c>
      <c r="T8" s="707">
        <v>80.986499485852647</v>
      </c>
      <c r="U8" s="708">
        <v>139.00516843224224</v>
      </c>
    </row>
    <row r="9" spans="1:59" ht="16.5" customHeight="1">
      <c r="A9" s="185" t="s">
        <v>343</v>
      </c>
      <c r="B9" s="772">
        <f>'Tab 5'!V29</f>
        <v>1224.1000000000001</v>
      </c>
      <c r="C9" s="772">
        <f>'Tab 5'!W29</f>
        <v>1446.4900000000002</v>
      </c>
      <c r="D9" s="772">
        <f>'Tab 5'!X29</f>
        <v>1546.59</v>
      </c>
      <c r="E9" s="707">
        <f>'Tab 5'!Y29</f>
        <v>18.167633363287322</v>
      </c>
      <c r="F9" s="707">
        <f>'Tab 5'!Z29</f>
        <v>6.9201999322497727</v>
      </c>
      <c r="G9" s="772">
        <v>1209.3700000000001</v>
      </c>
      <c r="H9" s="772">
        <v>1523.31</v>
      </c>
      <c r="I9" s="772">
        <v>1876.8899999999999</v>
      </c>
      <c r="J9" s="707">
        <v>25.958970373004121</v>
      </c>
      <c r="K9" s="707">
        <v>23.211296453118521</v>
      </c>
      <c r="L9" s="772">
        <v>22.23</v>
      </c>
      <c r="M9" s="772">
        <v>20.94</v>
      </c>
      <c r="N9" s="772">
        <v>32.71</v>
      </c>
      <c r="O9" s="707">
        <v>-5.8029689608636943</v>
      </c>
      <c r="P9" s="707">
        <v>56.208213944603614</v>
      </c>
      <c r="Q9" s="772">
        <v>35.89</v>
      </c>
      <c r="R9" s="772">
        <v>10.879999999999999</v>
      </c>
      <c r="S9" s="772">
        <v>41.01</v>
      </c>
      <c r="T9" s="707">
        <v>-69.685149066592373</v>
      </c>
      <c r="U9" s="708">
        <v>276.93014705882354</v>
      </c>
    </row>
    <row r="10" spans="1:59" ht="16.5" customHeight="1">
      <c r="A10" s="185" t="s">
        <v>76</v>
      </c>
      <c r="B10" s="772">
        <f>'Tab 5'!V30</f>
        <v>0.54</v>
      </c>
      <c r="C10" s="772">
        <f>'Tab 5'!W30</f>
        <v>29.71</v>
      </c>
      <c r="D10" s="772">
        <f>'Tab 5'!X30</f>
        <v>17.940000000000001</v>
      </c>
      <c r="E10" s="707">
        <f>'Tab 5'!Y30</f>
        <v>5401.8518518518522</v>
      </c>
      <c r="F10" s="707">
        <f>'Tab 5'!Z30</f>
        <v>-39.616290811174679</v>
      </c>
      <c r="G10" s="772">
        <v>6.14</v>
      </c>
      <c r="H10" s="772">
        <v>3.7100000000000004</v>
      </c>
      <c r="I10" s="772">
        <v>2.5400000000000005</v>
      </c>
      <c r="J10" s="707">
        <v>-39.576547231270354</v>
      </c>
      <c r="K10" s="707">
        <v>-31.536388140161719</v>
      </c>
      <c r="L10" s="772">
        <v>21.330000000000002</v>
      </c>
      <c r="M10" s="772">
        <v>21.76</v>
      </c>
      <c r="N10" s="772">
        <v>26.66</v>
      </c>
      <c r="O10" s="707">
        <v>2.0159399906235222</v>
      </c>
      <c r="P10" s="707">
        <v>22.518382352941174</v>
      </c>
      <c r="Q10" s="772">
        <v>1.27</v>
      </c>
      <c r="R10" s="772">
        <v>21.27</v>
      </c>
      <c r="S10" s="772">
        <v>18.29</v>
      </c>
      <c r="T10" s="707">
        <v>1574.8031496062993</v>
      </c>
      <c r="U10" s="708">
        <v>-14.010343206393983</v>
      </c>
    </row>
    <row r="11" spans="1:59" ht="16.5" customHeight="1">
      <c r="A11" s="185" t="s">
        <v>77</v>
      </c>
      <c r="B11" s="772">
        <f>'Tab 5'!V31</f>
        <v>0</v>
      </c>
      <c r="C11" s="772">
        <f>'Tab 5'!W31</f>
        <v>0</v>
      </c>
      <c r="D11" s="772">
        <f>'Tab 5'!X31</f>
        <v>0.39</v>
      </c>
      <c r="E11" s="707">
        <f>'Tab 5'!Y31</f>
        <v>0</v>
      </c>
      <c r="F11" s="707">
        <f>'Tab 5'!Z31</f>
        <v>0</v>
      </c>
      <c r="G11" s="772">
        <v>1035.3900000000001</v>
      </c>
      <c r="H11" s="772">
        <v>972.52</v>
      </c>
      <c r="I11" s="772">
        <v>1120.8600000000001</v>
      </c>
      <c r="J11" s="707">
        <v>-6.0721080945344283</v>
      </c>
      <c r="K11" s="707">
        <v>15.253156747419098</v>
      </c>
      <c r="L11" s="772">
        <v>0.24</v>
      </c>
      <c r="M11" s="772">
        <v>0.41000000000000003</v>
      </c>
      <c r="N11" s="772">
        <v>1.39</v>
      </c>
      <c r="O11" s="707">
        <v>70.833333333333343</v>
      </c>
      <c r="P11" s="707">
        <v>239.02439024390236</v>
      </c>
      <c r="Q11" s="772">
        <v>10.29</v>
      </c>
      <c r="R11" s="772">
        <v>6.04</v>
      </c>
      <c r="S11" s="772">
        <v>6.29</v>
      </c>
      <c r="T11" s="707">
        <v>-41.302235179786194</v>
      </c>
      <c r="U11" s="708">
        <v>4.1390728476821153</v>
      </c>
    </row>
    <row r="12" spans="1:59" ht="16.5" customHeight="1">
      <c r="A12" s="185" t="s">
        <v>344</v>
      </c>
      <c r="B12" s="772">
        <f>'Tab 5'!V32</f>
        <v>527.92000000000019</v>
      </c>
      <c r="C12" s="772">
        <f>'Tab 5'!W32</f>
        <v>594.67000000000007</v>
      </c>
      <c r="D12" s="772">
        <f>'Tab 5'!X32</f>
        <v>584.21</v>
      </c>
      <c r="E12" s="707">
        <f>'Tab 5'!Y32</f>
        <v>12.643961206243333</v>
      </c>
      <c r="F12" s="707">
        <f>'Tab 5'!Z32</f>
        <v>-1.7589587502312298</v>
      </c>
      <c r="G12" s="772">
        <v>282.34000000000003</v>
      </c>
      <c r="H12" s="772">
        <v>749.88000000000011</v>
      </c>
      <c r="I12" s="772">
        <v>1191.26</v>
      </c>
      <c r="J12" s="707">
        <v>165.59467308918323</v>
      </c>
      <c r="K12" s="707">
        <v>58.860084280151455</v>
      </c>
      <c r="L12" s="772">
        <v>178.76999999999998</v>
      </c>
      <c r="M12" s="772">
        <v>362.14</v>
      </c>
      <c r="N12" s="772">
        <v>800.43</v>
      </c>
      <c r="O12" s="707">
        <v>102.57313866979919</v>
      </c>
      <c r="P12" s="707">
        <v>121.02777931186833</v>
      </c>
      <c r="Q12" s="772">
        <v>168.64999999999998</v>
      </c>
      <c r="R12" s="772">
        <v>465.02</v>
      </c>
      <c r="S12" s="772">
        <v>665.3599999999999</v>
      </c>
      <c r="T12" s="707">
        <v>175.73080343907503</v>
      </c>
      <c r="U12" s="708">
        <v>43.082017977721364</v>
      </c>
    </row>
    <row r="13" spans="1:59" ht="16.5" customHeight="1">
      <c r="A13" s="185" t="s">
        <v>345</v>
      </c>
      <c r="B13" s="772">
        <f>'Tab 5'!V33</f>
        <v>216.21999999999997</v>
      </c>
      <c r="C13" s="772">
        <f>'Tab 5'!W33</f>
        <v>379.26999999999992</v>
      </c>
      <c r="D13" s="772">
        <f>'Tab 5'!X33</f>
        <v>787.98</v>
      </c>
      <c r="E13" s="707">
        <f>'Tab 5'!Y33</f>
        <v>75.409305337156582</v>
      </c>
      <c r="F13" s="707">
        <f>'Tab 5'!Z33</f>
        <v>107.76228016979994</v>
      </c>
      <c r="G13" s="772">
        <v>33.06</v>
      </c>
      <c r="H13" s="772">
        <v>49.519999999999996</v>
      </c>
      <c r="I13" s="772">
        <v>153.26000000000002</v>
      </c>
      <c r="J13" s="707">
        <v>49.788263762855394</v>
      </c>
      <c r="K13" s="707">
        <v>209.49111470113093</v>
      </c>
      <c r="L13" s="772">
        <v>22.56</v>
      </c>
      <c r="M13" s="772">
        <v>27.299999999999997</v>
      </c>
      <c r="N13" s="772">
        <v>55.679999999999993</v>
      </c>
      <c r="O13" s="707">
        <v>21.010638297872333</v>
      </c>
      <c r="P13" s="707">
        <v>103.95604395604394</v>
      </c>
      <c r="Q13" s="772">
        <v>158.26</v>
      </c>
      <c r="R13" s="772">
        <v>174.4</v>
      </c>
      <c r="S13" s="772">
        <v>346.05999999999995</v>
      </c>
      <c r="T13" s="707">
        <v>10.198407683558713</v>
      </c>
      <c r="U13" s="708">
        <v>98.42889908256879</v>
      </c>
    </row>
    <row r="14" spans="1:59" ht="16.5" customHeight="1">
      <c r="A14" s="185" t="s">
        <v>346</v>
      </c>
      <c r="B14" s="772">
        <f>'Tab 5'!V34</f>
        <v>529.21999999999991</v>
      </c>
      <c r="C14" s="772">
        <f>'Tab 5'!W34</f>
        <v>558.69999999999993</v>
      </c>
      <c r="D14" s="772">
        <f>'Tab 5'!X34</f>
        <v>587.49999999999989</v>
      </c>
      <c r="E14" s="707">
        <f>'Tab 5'!Y34</f>
        <v>5.5704621896375954</v>
      </c>
      <c r="F14" s="707">
        <f>'Tab 5'!Z34</f>
        <v>5.1548236978700572</v>
      </c>
      <c r="G14" s="772">
        <v>87.51</v>
      </c>
      <c r="H14" s="772">
        <v>52.2</v>
      </c>
      <c r="I14" s="772">
        <v>168.10000000000002</v>
      </c>
      <c r="J14" s="707">
        <v>-40.349674322934526</v>
      </c>
      <c r="K14" s="707">
        <v>222.0306513409962</v>
      </c>
      <c r="L14" s="772">
        <v>58.61999999999999</v>
      </c>
      <c r="M14" s="772">
        <v>80.900000000000006</v>
      </c>
      <c r="N14" s="772">
        <v>119.92</v>
      </c>
      <c r="O14" s="707">
        <v>38.007505970658514</v>
      </c>
      <c r="P14" s="707">
        <v>48.232385661310246</v>
      </c>
      <c r="Q14" s="772">
        <v>151.44</v>
      </c>
      <c r="R14" s="772">
        <v>233.75</v>
      </c>
      <c r="S14" s="772">
        <v>404.90999999999997</v>
      </c>
      <c r="T14" s="707">
        <v>54.351558372952979</v>
      </c>
      <c r="U14" s="708">
        <v>73.223529411764673</v>
      </c>
    </row>
    <row r="15" spans="1:59" ht="16.5" customHeight="1">
      <c r="A15" s="185" t="s">
        <v>347</v>
      </c>
      <c r="B15" s="772">
        <f>'Tab 5'!V35</f>
        <v>100.86</v>
      </c>
      <c r="C15" s="772">
        <f>'Tab 5'!W35</f>
        <v>489.72</v>
      </c>
      <c r="D15" s="772">
        <f>'Tab 5'!X35</f>
        <v>2741.55</v>
      </c>
      <c r="E15" s="707">
        <f>'Tab 5'!Y35</f>
        <v>385.54431885782276</v>
      </c>
      <c r="F15" s="707">
        <f>'Tab 5'!Z35</f>
        <v>459.81989708404797</v>
      </c>
      <c r="G15" s="772">
        <v>42.04</v>
      </c>
      <c r="H15" s="772">
        <v>78.290000000000006</v>
      </c>
      <c r="I15" s="772">
        <v>150.17000000000002</v>
      </c>
      <c r="J15" s="707">
        <v>86.227402473834474</v>
      </c>
      <c r="K15" s="707">
        <v>91.812492016860404</v>
      </c>
      <c r="L15" s="772">
        <v>29.21</v>
      </c>
      <c r="M15" s="772">
        <v>79.97</v>
      </c>
      <c r="N15" s="772">
        <v>132.34</v>
      </c>
      <c r="O15" s="707">
        <v>173.77610407394724</v>
      </c>
      <c r="P15" s="707">
        <v>65.487057646617473</v>
      </c>
      <c r="Q15" s="772">
        <v>432.78000000000003</v>
      </c>
      <c r="R15" s="772">
        <v>489.85999999999996</v>
      </c>
      <c r="S15" s="772">
        <v>515.97</v>
      </c>
      <c r="T15" s="707">
        <v>13.189149221313357</v>
      </c>
      <c r="U15" s="708">
        <v>5.3300943126607763</v>
      </c>
    </row>
    <row r="16" spans="1:59" ht="16.5" customHeight="1">
      <c r="A16" s="185" t="s">
        <v>348</v>
      </c>
      <c r="B16" s="772">
        <f>'Tab 5'!V36</f>
        <v>3299.25</v>
      </c>
      <c r="C16" s="772">
        <f>'Tab 5'!W36</f>
        <v>3859.4800000000005</v>
      </c>
      <c r="D16" s="772">
        <f>'Tab 5'!X36</f>
        <v>6810.7499999999982</v>
      </c>
      <c r="E16" s="707">
        <f>'Tab 5'!Y36</f>
        <v>16.980525877093285</v>
      </c>
      <c r="F16" s="707">
        <f>'Tab 5'!Z36</f>
        <v>76.468073419217006</v>
      </c>
      <c r="G16" s="772">
        <v>3108.3199999999997</v>
      </c>
      <c r="H16" s="772">
        <v>3385.6299999999997</v>
      </c>
      <c r="I16" s="772">
        <v>3800.8000000000006</v>
      </c>
      <c r="J16" s="707">
        <v>8.9215396098213802</v>
      </c>
      <c r="K16" s="707">
        <v>12.262710337514761</v>
      </c>
      <c r="L16" s="772">
        <v>1378.1499999999999</v>
      </c>
      <c r="M16" s="772">
        <v>1308.71</v>
      </c>
      <c r="N16" s="772">
        <v>2633.63</v>
      </c>
      <c r="O16" s="707">
        <v>-5.0386387548525136</v>
      </c>
      <c r="P16" s="707">
        <v>101.23862429415226</v>
      </c>
      <c r="Q16" s="772">
        <v>2737.4199999999996</v>
      </c>
      <c r="R16" s="772">
        <v>4021.8500000000004</v>
      </c>
      <c r="S16" s="772">
        <v>4073.2200000000003</v>
      </c>
      <c r="T16" s="707">
        <v>46.921188564414706</v>
      </c>
      <c r="U16" s="708">
        <v>1.2772728968012217</v>
      </c>
    </row>
    <row r="17" spans="1:59" ht="16.5" customHeight="1">
      <c r="A17" s="185" t="s">
        <v>349</v>
      </c>
      <c r="B17" s="772">
        <f>'Tab 5'!V37</f>
        <v>4668.8600000000006</v>
      </c>
      <c r="C17" s="772">
        <f>'Tab 5'!W37</f>
        <v>7154.69</v>
      </c>
      <c r="D17" s="772">
        <f>'Tab 5'!X37</f>
        <v>8063.8499999999995</v>
      </c>
      <c r="E17" s="707">
        <f>'Tab 5'!Y37</f>
        <v>53.242761616326021</v>
      </c>
      <c r="F17" s="707">
        <f>'Tab 5'!Z37</f>
        <v>12.707189270254887</v>
      </c>
      <c r="G17" s="772">
        <v>734.31999999999994</v>
      </c>
      <c r="H17" s="772">
        <v>1255.2200000000003</v>
      </c>
      <c r="I17" s="772">
        <v>1948.6399999999996</v>
      </c>
      <c r="J17" s="707">
        <v>70.936376511602617</v>
      </c>
      <c r="K17" s="707">
        <v>55.242905626105312</v>
      </c>
      <c r="L17" s="772">
        <v>546.74</v>
      </c>
      <c r="M17" s="772">
        <v>706.41</v>
      </c>
      <c r="N17" s="772">
        <v>1138.6399999999999</v>
      </c>
      <c r="O17" s="707">
        <v>29.204009218275587</v>
      </c>
      <c r="P17" s="707">
        <v>61.186846165824363</v>
      </c>
      <c r="Q17" s="772">
        <v>6920.43</v>
      </c>
      <c r="R17" s="772">
        <v>9133.26</v>
      </c>
      <c r="S17" s="772">
        <v>13664.34</v>
      </c>
      <c r="T17" s="707">
        <v>31.975325232680632</v>
      </c>
      <c r="U17" s="708">
        <v>49.610763298099471</v>
      </c>
    </row>
    <row r="18" spans="1:59" ht="16.5" customHeight="1">
      <c r="A18" s="185" t="s">
        <v>350</v>
      </c>
      <c r="B18" s="772">
        <f>'Tab 5'!V38</f>
        <v>20.49</v>
      </c>
      <c r="C18" s="772">
        <f>'Tab 5'!W38</f>
        <v>146.88999999999999</v>
      </c>
      <c r="D18" s="772">
        <f>'Tab 5'!X38</f>
        <v>78.890000000000015</v>
      </c>
      <c r="E18" s="707">
        <f>'Tab 5'!Y38</f>
        <v>616.88628599316746</v>
      </c>
      <c r="F18" s="707">
        <f>'Tab 5'!Z38</f>
        <v>-46.29314452992034</v>
      </c>
      <c r="G18" s="772">
        <v>1.54</v>
      </c>
      <c r="H18" s="772">
        <v>6.51</v>
      </c>
      <c r="I18" s="772">
        <v>59.01</v>
      </c>
      <c r="J18" s="707">
        <v>322.72727272727263</v>
      </c>
      <c r="K18" s="707">
        <v>806.45161290322585</v>
      </c>
      <c r="L18" s="772">
        <v>3.5100000000000002</v>
      </c>
      <c r="M18" s="772">
        <v>6.34</v>
      </c>
      <c r="N18" s="772">
        <v>26.47</v>
      </c>
      <c r="O18" s="707">
        <v>80.626780626780601</v>
      </c>
      <c r="P18" s="707">
        <v>317.50788643533127</v>
      </c>
      <c r="Q18" s="772">
        <v>39.050000000000004</v>
      </c>
      <c r="R18" s="772">
        <v>46.129999999999995</v>
      </c>
      <c r="S18" s="772">
        <v>96.08</v>
      </c>
      <c r="T18" s="707">
        <v>18.1306017925736</v>
      </c>
      <c r="U18" s="708">
        <v>108.28094515499677</v>
      </c>
    </row>
    <row r="19" spans="1:59" ht="16.5" customHeight="1">
      <c r="A19" s="185" t="s">
        <v>78</v>
      </c>
      <c r="B19" s="772">
        <f>'Tab 5'!V39</f>
        <v>5181.0399999999991</v>
      </c>
      <c r="C19" s="772">
        <f>'Tab 5'!W39</f>
        <v>5671.380000000001</v>
      </c>
      <c r="D19" s="772">
        <f>'Tab 5'!X39</f>
        <v>9131.340000000002</v>
      </c>
      <c r="E19" s="707">
        <f>'Tab 5'!Y39</f>
        <v>9.4641230332134398</v>
      </c>
      <c r="F19" s="707">
        <f>'Tab 5'!Z39</f>
        <v>61.007373866677966</v>
      </c>
      <c r="G19" s="772">
        <v>7635.9400000000005</v>
      </c>
      <c r="H19" s="772">
        <v>8099.0300000000007</v>
      </c>
      <c r="I19" s="772">
        <v>10045.43</v>
      </c>
      <c r="J19" s="707">
        <v>6.0646102509972479</v>
      </c>
      <c r="K19" s="707">
        <v>24.032507596588729</v>
      </c>
      <c r="L19" s="772">
        <v>1919.3100000000002</v>
      </c>
      <c r="M19" s="772">
        <v>2704.08</v>
      </c>
      <c r="N19" s="772">
        <v>5452.670000000001</v>
      </c>
      <c r="O19" s="707">
        <v>40.88813167231973</v>
      </c>
      <c r="P19" s="707">
        <v>101.64603118250946</v>
      </c>
      <c r="Q19" s="772">
        <v>5954.8</v>
      </c>
      <c r="R19" s="772">
        <v>6056.0599999999995</v>
      </c>
      <c r="S19" s="772">
        <v>6951.4199999999992</v>
      </c>
      <c r="T19" s="707">
        <v>1.7004769261771884</v>
      </c>
      <c r="U19" s="708">
        <v>14.784529875859874</v>
      </c>
    </row>
    <row r="20" spans="1:59" ht="16.5" customHeight="1">
      <c r="A20" s="185" t="s">
        <v>351</v>
      </c>
      <c r="B20" s="772">
        <f>'Tab 5'!V40</f>
        <v>40.299999999999997</v>
      </c>
      <c r="C20" s="772">
        <f>'Tab 5'!W40</f>
        <v>17.22</v>
      </c>
      <c r="D20" s="772">
        <f>'Tab 5'!X40</f>
        <v>162.51</v>
      </c>
      <c r="E20" s="707">
        <f>'Tab 5'!Y40</f>
        <v>-57.270471464019849</v>
      </c>
      <c r="F20" s="707">
        <f>'Tab 5'!Z40</f>
        <v>843.7282229965158</v>
      </c>
      <c r="G20" s="772">
        <v>15.98</v>
      </c>
      <c r="H20" s="772">
        <v>13.370000000000001</v>
      </c>
      <c r="I20" s="772">
        <v>23.049999999999997</v>
      </c>
      <c r="J20" s="707">
        <v>-16.332916145181471</v>
      </c>
      <c r="K20" s="707">
        <v>72.400897531787564</v>
      </c>
      <c r="L20" s="772">
        <v>0.2</v>
      </c>
      <c r="M20" s="772">
        <v>0</v>
      </c>
      <c r="N20" s="772">
        <v>1.86</v>
      </c>
      <c r="O20" s="707">
        <v>-100</v>
      </c>
      <c r="P20" s="707" t="s">
        <v>818</v>
      </c>
      <c r="Q20" s="772">
        <v>2.42</v>
      </c>
      <c r="R20" s="772">
        <v>1.77</v>
      </c>
      <c r="S20" s="772">
        <v>3.6799999999999997</v>
      </c>
      <c r="T20" s="707">
        <v>-26.859504132231407</v>
      </c>
      <c r="U20" s="708">
        <v>107.90960451977401</v>
      </c>
    </row>
    <row r="21" spans="1:59" ht="16.5" customHeight="1">
      <c r="A21" s="185" t="s">
        <v>318</v>
      </c>
      <c r="B21" s="772">
        <f>'Tab 5'!V41</f>
        <v>1134.4199999999998</v>
      </c>
      <c r="C21" s="772">
        <f>'Tab 5'!W41</f>
        <v>1633.3400000000001</v>
      </c>
      <c r="D21" s="772">
        <f>'Tab 5'!X41</f>
        <v>1590.96</v>
      </c>
      <c r="E21" s="707">
        <f>'Tab 5'!Y41</f>
        <v>43.980183706211136</v>
      </c>
      <c r="F21" s="707">
        <f>'Tab 5'!Z41</f>
        <v>-2.5946832870069869</v>
      </c>
      <c r="G21" s="772">
        <v>512.65</v>
      </c>
      <c r="H21" s="772">
        <v>763</v>
      </c>
      <c r="I21" s="772">
        <v>1258.33</v>
      </c>
      <c r="J21" s="707">
        <v>48.834487467082823</v>
      </c>
      <c r="K21" s="707">
        <v>64.918741808650054</v>
      </c>
      <c r="L21" s="772">
        <v>420.29999999999995</v>
      </c>
      <c r="M21" s="772">
        <v>628.75</v>
      </c>
      <c r="N21" s="772">
        <v>2532.3199999999997</v>
      </c>
      <c r="O21" s="707">
        <v>49.595527004520591</v>
      </c>
      <c r="P21" s="707">
        <v>302.75467196819079</v>
      </c>
      <c r="Q21" s="772">
        <v>1041.78</v>
      </c>
      <c r="R21" s="772">
        <v>1278.45</v>
      </c>
      <c r="S21" s="772">
        <v>3003.8</v>
      </c>
      <c r="T21" s="707">
        <v>22.717848298105167</v>
      </c>
      <c r="U21" s="708">
        <v>134.95639250655088</v>
      </c>
    </row>
    <row r="22" spans="1:59" s="113" customFormat="1" ht="16.5" customHeight="1" thickBot="1">
      <c r="A22" s="68" t="s">
        <v>82</v>
      </c>
      <c r="B22" s="323">
        <f>'Tab 5'!V42</f>
        <v>19148.839999999993</v>
      </c>
      <c r="C22" s="323">
        <f>'Tab 5'!W42</f>
        <v>25066.05</v>
      </c>
      <c r="D22" s="323">
        <f>'Tab 5'!X42</f>
        <v>37581.240000000005</v>
      </c>
      <c r="E22" s="709">
        <f>'Tab 5'!Y42</f>
        <v>30.901140747951359</v>
      </c>
      <c r="F22" s="709">
        <f>'Tab 5'!Z42</f>
        <v>49.928847983627293</v>
      </c>
      <c r="G22" s="323">
        <v>16753.780000000002</v>
      </c>
      <c r="H22" s="323">
        <v>19380.479999999996</v>
      </c>
      <c r="I22" s="323">
        <v>25912.43</v>
      </c>
      <c r="J22" s="709">
        <v>15.678252907701975</v>
      </c>
      <c r="K22" s="709">
        <v>33.703757595271156</v>
      </c>
      <c r="L22" s="323">
        <v>5989.89</v>
      </c>
      <c r="M22" s="323">
        <v>7545.1600000000008</v>
      </c>
      <c r="N22" s="323">
        <v>15334.96</v>
      </c>
      <c r="O22" s="709">
        <v>25.964917552743032</v>
      </c>
      <c r="P22" s="709">
        <v>103.24234343605698</v>
      </c>
      <c r="Q22" s="323">
        <v>18535.689999999995</v>
      </c>
      <c r="R22" s="323">
        <v>23677.4</v>
      </c>
      <c r="S22" s="323">
        <v>33069.550000000003</v>
      </c>
      <c r="T22" s="709">
        <v>27.739512259861954</v>
      </c>
      <c r="U22" s="710">
        <v>39.667150954074373</v>
      </c>
    </row>
    <row r="23" spans="1:59" ht="20.25" thickTop="1" thickBot="1">
      <c r="A23" s="2368"/>
      <c r="B23" s="2368"/>
      <c r="C23" s="2368"/>
      <c r="D23" s="2368"/>
      <c r="E23" s="2368"/>
    </row>
    <row r="24" spans="1:59" s="1065" customFormat="1" ht="16.5" customHeight="1" thickTop="1">
      <c r="A24" s="2356" t="s">
        <v>81</v>
      </c>
      <c r="B24" s="2351" t="s">
        <v>126</v>
      </c>
      <c r="C24" s="2351"/>
      <c r="D24" s="2351"/>
      <c r="E24" s="2351"/>
      <c r="F24" s="2351"/>
      <c r="G24" s="2351" t="s">
        <v>127</v>
      </c>
      <c r="H24" s="2351"/>
      <c r="I24" s="2351"/>
      <c r="J24" s="2351"/>
      <c r="K24" s="2351"/>
      <c r="L24" s="2351" t="s">
        <v>128</v>
      </c>
      <c r="M24" s="2351"/>
      <c r="N24" s="2351"/>
      <c r="O24" s="2351"/>
      <c r="P24" s="2351"/>
      <c r="Q24" s="2351" t="s">
        <v>129</v>
      </c>
      <c r="R24" s="2351"/>
      <c r="S24" s="2351"/>
      <c r="T24" s="2351"/>
      <c r="U24" s="2360"/>
    </row>
    <row r="25" spans="1:59" s="1064" customFormat="1" ht="16.5" customHeight="1">
      <c r="A25" s="2357"/>
      <c r="B25" s="1350" t="s">
        <v>87</v>
      </c>
      <c r="C25" s="1350" t="s">
        <v>90</v>
      </c>
      <c r="D25" s="1350" t="s">
        <v>91</v>
      </c>
      <c r="E25" s="2342" t="s">
        <v>340</v>
      </c>
      <c r="F25" s="2342"/>
      <c r="G25" s="1350" t="s">
        <v>87</v>
      </c>
      <c r="H25" s="1350" t="s">
        <v>90</v>
      </c>
      <c r="I25" s="1350" t="s">
        <v>91</v>
      </c>
      <c r="J25" s="2358" t="s">
        <v>340</v>
      </c>
      <c r="K25" s="2358"/>
      <c r="L25" s="1350" t="s">
        <v>87</v>
      </c>
      <c r="M25" s="1350" t="s">
        <v>90</v>
      </c>
      <c r="N25" s="1350" t="s">
        <v>91</v>
      </c>
      <c r="O25" s="2358" t="s">
        <v>340</v>
      </c>
      <c r="P25" s="2358"/>
      <c r="Q25" s="1872" t="s">
        <v>87</v>
      </c>
      <c r="R25" s="1872" t="s">
        <v>90</v>
      </c>
      <c r="S25" s="1872" t="s">
        <v>91</v>
      </c>
      <c r="T25" s="2358" t="s">
        <v>340</v>
      </c>
      <c r="U25" s="2359"/>
    </row>
    <row r="26" spans="1:59" s="1064" customFormat="1" ht="30" customHeight="1">
      <c r="A26" s="2357"/>
      <c r="B26" s="1232" t="s">
        <v>717</v>
      </c>
      <c r="C26" s="1232" t="s">
        <v>730</v>
      </c>
      <c r="D26" s="1232" t="s">
        <v>739</v>
      </c>
      <c r="E26" s="1232" t="s">
        <v>728</v>
      </c>
      <c r="F26" s="1232" t="s">
        <v>740</v>
      </c>
      <c r="G26" s="1232" t="s">
        <v>717</v>
      </c>
      <c r="H26" s="1232" t="s">
        <v>730</v>
      </c>
      <c r="I26" s="1232" t="s">
        <v>739</v>
      </c>
      <c r="J26" s="1232" t="s">
        <v>728</v>
      </c>
      <c r="K26" s="1232" t="s">
        <v>740</v>
      </c>
      <c r="L26" s="1232" t="s">
        <v>717</v>
      </c>
      <c r="M26" s="1232" t="s">
        <v>730</v>
      </c>
      <c r="N26" s="1232" t="s">
        <v>739</v>
      </c>
      <c r="O26" s="1232" t="s">
        <v>728</v>
      </c>
      <c r="P26" s="1232" t="s">
        <v>740</v>
      </c>
      <c r="Q26" s="1232" t="s">
        <v>717</v>
      </c>
      <c r="R26" s="1232" t="s">
        <v>730</v>
      </c>
      <c r="S26" s="1232" t="s">
        <v>739</v>
      </c>
      <c r="T26" s="1232" t="s">
        <v>728</v>
      </c>
      <c r="U26" s="1308" t="s">
        <v>740</v>
      </c>
      <c r="AQ26" s="1067"/>
      <c r="AR26" s="1067"/>
      <c r="AS26" s="1067"/>
      <c r="AT26" s="1067"/>
      <c r="AU26" s="1067"/>
      <c r="AV26" s="1067"/>
      <c r="AW26" s="1067"/>
      <c r="AX26" s="1067"/>
      <c r="AY26" s="1067"/>
      <c r="AZ26" s="1067"/>
      <c r="BA26" s="1067"/>
      <c r="BB26" s="1067"/>
      <c r="BC26" s="1067"/>
      <c r="BD26" s="1067"/>
      <c r="BE26" s="1067"/>
      <c r="BF26" s="1067"/>
      <c r="BG26" s="1067"/>
    </row>
    <row r="27" spans="1:59" ht="16.5" customHeight="1">
      <c r="A27" s="185" t="s">
        <v>341</v>
      </c>
      <c r="B27" s="772">
        <f>'t5'!V27</f>
        <v>144.63</v>
      </c>
      <c r="C27" s="772">
        <f>'t5'!W27</f>
        <v>199.35000000000002</v>
      </c>
      <c r="D27" s="772">
        <f>'t5'!X27</f>
        <v>861.88000000000011</v>
      </c>
      <c r="E27" s="707">
        <f>'t5'!Y27</f>
        <v>37.834474175482285</v>
      </c>
      <c r="F27" s="707">
        <f>'t5'!Z27</f>
        <v>332.34512164534743</v>
      </c>
      <c r="G27" s="772">
        <v>552.66</v>
      </c>
      <c r="H27" s="772">
        <v>778.7</v>
      </c>
      <c r="I27" s="772">
        <v>1838.7599999999998</v>
      </c>
      <c r="J27" s="707">
        <v>40.900372742735158</v>
      </c>
      <c r="K27" s="707">
        <v>136.13201489662254</v>
      </c>
      <c r="L27" s="772">
        <v>353.24</v>
      </c>
      <c r="M27" s="772">
        <v>429.42</v>
      </c>
      <c r="N27" s="772">
        <v>793.09</v>
      </c>
      <c r="O27" s="707">
        <v>21.566074057298152</v>
      </c>
      <c r="P27" s="707">
        <v>84.688649806716057</v>
      </c>
      <c r="Q27" s="772">
        <v>548.2700000000001</v>
      </c>
      <c r="R27" s="772">
        <v>678.30000000000007</v>
      </c>
      <c r="S27" s="772">
        <v>997.96000000000015</v>
      </c>
      <c r="T27" s="707">
        <v>23.71641709376766</v>
      </c>
      <c r="U27" s="708">
        <v>47.126640129736103</v>
      </c>
    </row>
    <row r="28" spans="1:59" ht="16.5" customHeight="1">
      <c r="A28" s="185" t="s">
        <v>342</v>
      </c>
      <c r="B28" s="772">
        <f>'t5'!V28</f>
        <v>250.16000000000005</v>
      </c>
      <c r="C28" s="772">
        <f>'t5'!W28</f>
        <v>344.39</v>
      </c>
      <c r="D28" s="772">
        <f>'t5'!X28</f>
        <v>1456.9099999999999</v>
      </c>
      <c r="E28" s="707">
        <f>'t5'!Y28</f>
        <v>37.667892548768748</v>
      </c>
      <c r="F28" s="707">
        <f>'t5'!Z28</f>
        <v>323.04073869740699</v>
      </c>
      <c r="G28" s="772">
        <v>367.69999999999993</v>
      </c>
      <c r="H28" s="772">
        <v>407.46999999999997</v>
      </c>
      <c r="I28" s="772">
        <v>1031.8</v>
      </c>
      <c r="J28" s="707">
        <v>10.815882512918165</v>
      </c>
      <c r="K28" s="707">
        <v>153.2210960316097</v>
      </c>
      <c r="L28" s="772">
        <v>205.67</v>
      </c>
      <c r="M28" s="772">
        <v>323.61</v>
      </c>
      <c r="N28" s="772">
        <v>563.68999999999994</v>
      </c>
      <c r="O28" s="707">
        <v>57.344289395633808</v>
      </c>
      <c r="P28" s="707">
        <v>74.188065881771251</v>
      </c>
      <c r="Q28" s="772">
        <v>77.78</v>
      </c>
      <c r="R28" s="772">
        <v>121.03999999999999</v>
      </c>
      <c r="S28" s="772">
        <v>497.83</v>
      </c>
      <c r="T28" s="707">
        <v>55.618410902545634</v>
      </c>
      <c r="U28" s="708">
        <v>311.29378717779252</v>
      </c>
    </row>
    <row r="29" spans="1:59" ht="16.5" customHeight="1">
      <c r="A29" s="185" t="s">
        <v>343</v>
      </c>
      <c r="B29" s="772">
        <f>'t5'!V29</f>
        <v>21.72</v>
      </c>
      <c r="C29" s="772">
        <f>'t5'!W29</f>
        <v>7.660000000000001</v>
      </c>
      <c r="D29" s="772">
        <f>'t5'!X29</f>
        <v>52.15</v>
      </c>
      <c r="E29" s="707">
        <f>'t5'!Y29</f>
        <v>-64.732965009208101</v>
      </c>
      <c r="F29" s="707">
        <f>'t5'!Z29</f>
        <v>580.80939947780666</v>
      </c>
      <c r="G29" s="772">
        <v>39.51</v>
      </c>
      <c r="H29" s="772">
        <v>35.319999999999993</v>
      </c>
      <c r="I29" s="772">
        <v>7.96</v>
      </c>
      <c r="J29" s="707">
        <v>-10.604910149329299</v>
      </c>
      <c r="K29" s="707">
        <v>-77.463193657984135</v>
      </c>
      <c r="L29" s="772">
        <v>4.83</v>
      </c>
      <c r="M29" s="772">
        <v>0.3</v>
      </c>
      <c r="N29" s="772">
        <v>21.240000000000002</v>
      </c>
      <c r="O29" s="707">
        <v>-93.788819875776397</v>
      </c>
      <c r="P29" s="707">
        <v>6980.0000000000009</v>
      </c>
      <c r="Q29" s="772">
        <v>0.47000000000000003</v>
      </c>
      <c r="R29" s="772">
        <v>1.1099999999999999</v>
      </c>
      <c r="S29" s="772">
        <v>5.1999999999999993</v>
      </c>
      <c r="T29" s="707">
        <v>136.17021276595742</v>
      </c>
      <c r="U29" s="708">
        <v>368.46846846846847</v>
      </c>
    </row>
    <row r="30" spans="1:59" ht="16.5" customHeight="1">
      <c r="A30" s="185" t="s">
        <v>76</v>
      </c>
      <c r="B30" s="772">
        <f>'t5'!V30</f>
        <v>51.260000000000005</v>
      </c>
      <c r="C30" s="772">
        <f>'t5'!W30</f>
        <v>0</v>
      </c>
      <c r="D30" s="772">
        <f>'t5'!X30</f>
        <v>1.68</v>
      </c>
      <c r="E30" s="707">
        <f>'t5'!Y30</f>
        <v>-100</v>
      </c>
      <c r="F30" s="707">
        <f>'t5'!Z30</f>
        <v>0</v>
      </c>
      <c r="G30" s="772">
        <v>0</v>
      </c>
      <c r="H30" s="772">
        <v>0.5</v>
      </c>
      <c r="I30" s="772">
        <v>14.5</v>
      </c>
      <c r="J30" s="707">
        <v>0</v>
      </c>
      <c r="K30" s="707">
        <v>2800</v>
      </c>
      <c r="L30" s="772">
        <v>0</v>
      </c>
      <c r="M30" s="772">
        <v>1.3</v>
      </c>
      <c r="N30" s="772">
        <v>7.6700000000000008</v>
      </c>
      <c r="O30" s="707">
        <v>0</v>
      </c>
      <c r="P30" s="707">
        <v>0</v>
      </c>
      <c r="Q30" s="772">
        <v>0</v>
      </c>
      <c r="R30" s="772">
        <v>14.81</v>
      </c>
      <c r="S30" s="772">
        <v>4.59</v>
      </c>
      <c r="T30" s="707" t="s">
        <v>818</v>
      </c>
      <c r="U30" s="708">
        <v>-69.007427413909525</v>
      </c>
    </row>
    <row r="31" spans="1:59" ht="16.5" customHeight="1">
      <c r="A31" s="185" t="s">
        <v>77</v>
      </c>
      <c r="B31" s="772">
        <f>'t5'!V31</f>
        <v>0</v>
      </c>
      <c r="C31" s="772">
        <f>'t5'!W31</f>
        <v>0</v>
      </c>
      <c r="D31" s="772">
        <f>'t5'!X31</f>
        <v>0</v>
      </c>
      <c r="E31" s="707">
        <f>'t5'!Y31</f>
        <v>0</v>
      </c>
      <c r="F31" s="707">
        <f>'t5'!Z31</f>
        <v>0</v>
      </c>
      <c r="G31" s="772">
        <v>26.700000000000003</v>
      </c>
      <c r="H31" s="772">
        <v>33.989999999999995</v>
      </c>
      <c r="I31" s="772">
        <v>5.17</v>
      </c>
      <c r="J31" s="707">
        <v>27.303370786516808</v>
      </c>
      <c r="K31" s="707">
        <v>-84.789644012944976</v>
      </c>
      <c r="L31" s="772">
        <v>0</v>
      </c>
      <c r="M31" s="772">
        <v>0</v>
      </c>
      <c r="N31" s="772">
        <v>2.42</v>
      </c>
      <c r="O31" s="707">
        <v>0</v>
      </c>
      <c r="P31" s="707">
        <v>0</v>
      </c>
      <c r="Q31" s="772">
        <v>0.9</v>
      </c>
      <c r="R31" s="772">
        <v>0</v>
      </c>
      <c r="S31" s="772">
        <v>0.49</v>
      </c>
      <c r="T31" s="707">
        <v>-100</v>
      </c>
      <c r="U31" s="708" t="s">
        <v>818</v>
      </c>
    </row>
    <row r="32" spans="1:59" ht="16.5" customHeight="1">
      <c r="A32" s="185" t="s">
        <v>344</v>
      </c>
      <c r="B32" s="772">
        <f>'t5'!V32</f>
        <v>373.10999999999996</v>
      </c>
      <c r="C32" s="772">
        <f>'t5'!W32</f>
        <v>378.70999999999992</v>
      </c>
      <c r="D32" s="772">
        <f>'t5'!X32</f>
        <v>141.29999999999998</v>
      </c>
      <c r="E32" s="707">
        <f>'t5'!Y32</f>
        <v>1.5008978585403696</v>
      </c>
      <c r="F32" s="707">
        <f>'t5'!Z32</f>
        <v>-62.689128884898729</v>
      </c>
      <c r="G32" s="772">
        <v>237.89000000000001</v>
      </c>
      <c r="H32" s="772">
        <v>178.9</v>
      </c>
      <c r="I32" s="772">
        <v>408.78999999999996</v>
      </c>
      <c r="J32" s="707">
        <v>-24.797175164992225</v>
      </c>
      <c r="K32" s="707">
        <v>128.50195640022358</v>
      </c>
      <c r="L32" s="772">
        <v>228.04</v>
      </c>
      <c r="M32" s="772">
        <v>281.23</v>
      </c>
      <c r="N32" s="772">
        <v>229.33999999999997</v>
      </c>
      <c r="O32" s="707">
        <v>23.324855288545891</v>
      </c>
      <c r="P32" s="707">
        <v>-18.45108985527861</v>
      </c>
      <c r="Q32" s="772">
        <v>151.99999999999997</v>
      </c>
      <c r="R32" s="772">
        <v>234.34</v>
      </c>
      <c r="S32" s="772">
        <v>245.78</v>
      </c>
      <c r="T32" s="707">
        <v>54.171052631578988</v>
      </c>
      <c r="U32" s="708">
        <v>4.8817956814884269</v>
      </c>
    </row>
    <row r="33" spans="1:21" ht="16.5" customHeight="1">
      <c r="A33" s="185" t="s">
        <v>345</v>
      </c>
      <c r="B33" s="772">
        <f>'t5'!V33</f>
        <v>42.000000000000007</v>
      </c>
      <c r="C33" s="772">
        <f>'t5'!W33</f>
        <v>112.32999999999998</v>
      </c>
      <c r="D33" s="772">
        <f>'t5'!X33</f>
        <v>156.76999999999995</v>
      </c>
      <c r="E33" s="707">
        <f>'t5'!Y33</f>
        <v>167.45238095238085</v>
      </c>
      <c r="F33" s="707">
        <f>'t5'!Z33</f>
        <v>39.562004807264287</v>
      </c>
      <c r="G33" s="772">
        <v>43.849999999999994</v>
      </c>
      <c r="H33" s="772">
        <v>40.150000000000006</v>
      </c>
      <c r="I33" s="772">
        <v>100.04</v>
      </c>
      <c r="J33" s="707">
        <v>-8.437856328392229</v>
      </c>
      <c r="K33" s="707">
        <v>149.16562889165624</v>
      </c>
      <c r="L33" s="772">
        <v>27.46</v>
      </c>
      <c r="M33" s="772">
        <v>50.92</v>
      </c>
      <c r="N33" s="772">
        <v>74.210000000000008</v>
      </c>
      <c r="O33" s="707">
        <v>85.433357611070647</v>
      </c>
      <c r="P33" s="707">
        <v>45.738413197172036</v>
      </c>
      <c r="Q33" s="772">
        <v>84.410000000000011</v>
      </c>
      <c r="R33" s="772">
        <v>88.53</v>
      </c>
      <c r="S33" s="772">
        <v>74.699999999999989</v>
      </c>
      <c r="T33" s="707">
        <v>4.8809382774552574</v>
      </c>
      <c r="U33" s="708">
        <v>-15.621823110809913</v>
      </c>
    </row>
    <row r="34" spans="1:21" ht="16.5" customHeight="1">
      <c r="A34" s="185" t="s">
        <v>346</v>
      </c>
      <c r="B34" s="772">
        <f>'t5'!V34</f>
        <v>35.42</v>
      </c>
      <c r="C34" s="772">
        <f>'t5'!W34</f>
        <v>35.93</v>
      </c>
      <c r="D34" s="772">
        <f>'t5'!X34</f>
        <v>30.5</v>
      </c>
      <c r="E34" s="707">
        <f>'t5'!Y34</f>
        <v>1.4398644833427454</v>
      </c>
      <c r="F34" s="707">
        <f>'t5'!Z34</f>
        <v>-15.112719176175887</v>
      </c>
      <c r="G34" s="772">
        <v>29.46</v>
      </c>
      <c r="H34" s="772">
        <v>26.72</v>
      </c>
      <c r="I34" s="772">
        <v>319.79000000000002</v>
      </c>
      <c r="J34" s="707">
        <v>-9.3007467752885304</v>
      </c>
      <c r="K34" s="707">
        <v>1096.8188622754492</v>
      </c>
      <c r="L34" s="772">
        <v>62.35</v>
      </c>
      <c r="M34" s="772">
        <v>136.15</v>
      </c>
      <c r="N34" s="772">
        <v>227.17000000000002</v>
      </c>
      <c r="O34" s="707">
        <v>118.36407377706496</v>
      </c>
      <c r="P34" s="707">
        <v>66.852735952993044</v>
      </c>
      <c r="Q34" s="772">
        <v>10.56</v>
      </c>
      <c r="R34" s="772">
        <v>24.81</v>
      </c>
      <c r="S34" s="772">
        <v>143.37</v>
      </c>
      <c r="T34" s="707">
        <v>0</v>
      </c>
      <c r="U34" s="708">
        <v>477.87182587666268</v>
      </c>
    </row>
    <row r="35" spans="1:21" ht="16.5" customHeight="1">
      <c r="A35" s="185" t="s">
        <v>347</v>
      </c>
      <c r="B35" s="772">
        <f>'t5'!V35</f>
        <v>1188.9000000000001</v>
      </c>
      <c r="C35" s="772">
        <f>'t5'!W35</f>
        <v>1490.3200000000002</v>
      </c>
      <c r="D35" s="772">
        <f>'t5'!X35</f>
        <v>128.26999999999998</v>
      </c>
      <c r="E35" s="707">
        <f>'t5'!Y35</f>
        <v>25.35284716965262</v>
      </c>
      <c r="F35" s="707">
        <f>'t5'!Z35</f>
        <v>-91.393123624456493</v>
      </c>
      <c r="G35" s="772">
        <v>13.61</v>
      </c>
      <c r="H35" s="772">
        <v>33.43</v>
      </c>
      <c r="I35" s="772">
        <v>158.13</v>
      </c>
      <c r="J35" s="707">
        <v>145.62821454812638</v>
      </c>
      <c r="K35" s="707">
        <v>373.01824708345794</v>
      </c>
      <c r="L35" s="772">
        <v>5.57</v>
      </c>
      <c r="M35" s="772">
        <v>21.59</v>
      </c>
      <c r="N35" s="772">
        <v>85.38</v>
      </c>
      <c r="O35" s="707">
        <v>287.6122082585278</v>
      </c>
      <c r="P35" s="707">
        <v>295.46086150995831</v>
      </c>
      <c r="Q35" s="772">
        <v>9.57</v>
      </c>
      <c r="R35" s="772">
        <v>21.21</v>
      </c>
      <c r="S35" s="772">
        <v>23.18</v>
      </c>
      <c r="T35" s="707">
        <v>121.63009404388717</v>
      </c>
      <c r="U35" s="708">
        <v>9.2880716643092711</v>
      </c>
    </row>
    <row r="36" spans="1:21" ht="16.5" customHeight="1">
      <c r="A36" s="185" t="s">
        <v>348</v>
      </c>
      <c r="B36" s="772">
        <f>'t5'!V36</f>
        <v>1993.2599999999998</v>
      </c>
      <c r="C36" s="772">
        <f>'t5'!W36</f>
        <v>2570.4899999999998</v>
      </c>
      <c r="D36" s="772">
        <f>'t5'!X36</f>
        <v>3417.66</v>
      </c>
      <c r="E36" s="707">
        <f>'t5'!Y36</f>
        <v>28.959092140513519</v>
      </c>
      <c r="F36" s="707">
        <f>'t5'!Z36</f>
        <v>32.957529498266865</v>
      </c>
      <c r="G36" s="772">
        <v>1720.04</v>
      </c>
      <c r="H36" s="772">
        <v>2154.8000000000002</v>
      </c>
      <c r="I36" s="772">
        <v>3473.95</v>
      </c>
      <c r="J36" s="707">
        <v>25.276156368456569</v>
      </c>
      <c r="K36" s="707">
        <v>61.219138667161673</v>
      </c>
      <c r="L36" s="772">
        <v>747.43000000000006</v>
      </c>
      <c r="M36" s="772">
        <v>1055.0999999999999</v>
      </c>
      <c r="N36" s="772">
        <v>1521.5600000000002</v>
      </c>
      <c r="O36" s="707">
        <v>41.163721017352771</v>
      </c>
      <c r="P36" s="707">
        <v>44.210027485546419</v>
      </c>
      <c r="Q36" s="772">
        <v>263.51999999999992</v>
      </c>
      <c r="R36" s="772">
        <v>367.20000000000005</v>
      </c>
      <c r="S36" s="772">
        <v>727.56</v>
      </c>
      <c r="T36" s="707">
        <v>39.344262295082046</v>
      </c>
      <c r="U36" s="708">
        <v>98.137254901960745</v>
      </c>
    </row>
    <row r="37" spans="1:21" ht="16.5" customHeight="1">
      <c r="A37" s="185" t="s">
        <v>349</v>
      </c>
      <c r="B37" s="772">
        <f>'t5'!V37</f>
        <v>1661.5700000000002</v>
      </c>
      <c r="C37" s="772">
        <f>'t5'!W37</f>
        <v>1862.66</v>
      </c>
      <c r="D37" s="772">
        <f>'t5'!X37</f>
        <v>2032.41</v>
      </c>
      <c r="E37" s="707">
        <f>'t5'!Y37</f>
        <v>12.10240916723339</v>
      </c>
      <c r="F37" s="707">
        <f>'t5'!Z37</f>
        <v>9.1133110712636807</v>
      </c>
      <c r="G37" s="772">
        <v>1207.6200000000001</v>
      </c>
      <c r="H37" s="772">
        <v>1640.37</v>
      </c>
      <c r="I37" s="772">
        <v>2949.69</v>
      </c>
      <c r="J37" s="707">
        <v>35.83494807969393</v>
      </c>
      <c r="K37" s="707">
        <v>79.818577516048208</v>
      </c>
      <c r="L37" s="772">
        <v>1245.69</v>
      </c>
      <c r="M37" s="772">
        <v>1502.6599999999999</v>
      </c>
      <c r="N37" s="772">
        <v>1967.3200000000002</v>
      </c>
      <c r="O37" s="707">
        <v>20.628727853639333</v>
      </c>
      <c r="P37" s="707">
        <v>30.922497437876842</v>
      </c>
      <c r="Q37" s="772">
        <v>426.95</v>
      </c>
      <c r="R37" s="772">
        <v>618.32000000000005</v>
      </c>
      <c r="S37" s="772">
        <v>1006.3499999999998</v>
      </c>
      <c r="T37" s="707">
        <v>44.822578756294661</v>
      </c>
      <c r="U37" s="708">
        <v>62.755531116573906</v>
      </c>
    </row>
    <row r="38" spans="1:21" ht="16.5" customHeight="1">
      <c r="A38" s="185" t="s">
        <v>350</v>
      </c>
      <c r="B38" s="772">
        <f>'t5'!V38</f>
        <v>28.909999999999997</v>
      </c>
      <c r="C38" s="772">
        <f>'t5'!W38</f>
        <v>20.329999999999998</v>
      </c>
      <c r="D38" s="772">
        <f>'t5'!X38</f>
        <v>31.61</v>
      </c>
      <c r="E38" s="707">
        <f>'t5'!Y38</f>
        <v>-29.6783120027672</v>
      </c>
      <c r="F38" s="707">
        <f>'t5'!Z38</f>
        <v>55.484505656665021</v>
      </c>
      <c r="G38" s="772">
        <v>15.84</v>
      </c>
      <c r="H38" s="772">
        <v>58.359999999999992</v>
      </c>
      <c r="I38" s="772">
        <v>94.26</v>
      </c>
      <c r="J38" s="707">
        <v>268.43434343434336</v>
      </c>
      <c r="K38" s="707">
        <v>61.514736120630602</v>
      </c>
      <c r="L38" s="772">
        <v>17.689999999999998</v>
      </c>
      <c r="M38" s="772">
        <v>36.690000000000005</v>
      </c>
      <c r="N38" s="772">
        <v>100.92000000000002</v>
      </c>
      <c r="O38" s="707">
        <v>107.40531373657439</v>
      </c>
      <c r="P38" s="707">
        <v>175.06132461161081</v>
      </c>
      <c r="Q38" s="772">
        <v>6.42</v>
      </c>
      <c r="R38" s="772">
        <v>10.86</v>
      </c>
      <c r="S38" s="772">
        <v>26.509999999999998</v>
      </c>
      <c r="T38" s="707">
        <v>69.158878504672884</v>
      </c>
      <c r="U38" s="708">
        <v>144.10681399631676</v>
      </c>
    </row>
    <row r="39" spans="1:21" ht="16.5" customHeight="1">
      <c r="A39" s="185" t="s">
        <v>78</v>
      </c>
      <c r="B39" s="772">
        <f>'t5'!V39</f>
        <v>1260.4400000000003</v>
      </c>
      <c r="C39" s="772">
        <f>'t5'!W39</f>
        <v>1849.0500000000002</v>
      </c>
      <c r="D39" s="772">
        <f>'t5'!X39</f>
        <v>3069.4800000000005</v>
      </c>
      <c r="E39" s="707">
        <f>'t5'!Y39</f>
        <v>46.698771857446587</v>
      </c>
      <c r="F39" s="707">
        <f>'t5'!Z39</f>
        <v>66.003082664070746</v>
      </c>
      <c r="G39" s="772">
        <v>6781.7300000000005</v>
      </c>
      <c r="H39" s="772">
        <v>9133.1099999999988</v>
      </c>
      <c r="I39" s="772">
        <v>8321.869999999999</v>
      </c>
      <c r="J39" s="707">
        <v>34.672273888815965</v>
      </c>
      <c r="K39" s="707">
        <v>-8.8824069785648021</v>
      </c>
      <c r="L39" s="772">
        <v>2178.6299999999997</v>
      </c>
      <c r="M39" s="772">
        <v>3015.18</v>
      </c>
      <c r="N39" s="772">
        <v>3347.1</v>
      </c>
      <c r="O39" s="707">
        <v>38.397984054199213</v>
      </c>
      <c r="P39" s="707">
        <v>11.008298012058987</v>
      </c>
      <c r="Q39" s="772">
        <v>1507.9299999999998</v>
      </c>
      <c r="R39" s="772">
        <v>2279.4300000000003</v>
      </c>
      <c r="S39" s="772">
        <v>2153.5</v>
      </c>
      <c r="T39" s="707">
        <v>51.162852387047195</v>
      </c>
      <c r="U39" s="708">
        <v>-5.5246267707277781</v>
      </c>
    </row>
    <row r="40" spans="1:21" ht="16.5" customHeight="1">
      <c r="A40" s="185" t="s">
        <v>351</v>
      </c>
      <c r="B40" s="772">
        <f>'t5'!V40</f>
        <v>0.88000000000000012</v>
      </c>
      <c r="C40" s="772">
        <f>'t5'!W40</f>
        <v>0.56999999999999995</v>
      </c>
      <c r="D40" s="772">
        <f>'t5'!X40</f>
        <v>1.53</v>
      </c>
      <c r="E40" s="707">
        <f>'t5'!Y40</f>
        <v>0</v>
      </c>
      <c r="F40" s="707">
        <f>'t5'!Z40</f>
        <v>168.42105263157896</v>
      </c>
      <c r="G40" s="772">
        <v>0.3</v>
      </c>
      <c r="H40" s="772">
        <v>0.05</v>
      </c>
      <c r="I40" s="772">
        <v>0.08</v>
      </c>
      <c r="J40" s="707">
        <v>-83.333333333333329</v>
      </c>
      <c r="K40" s="707">
        <v>60</v>
      </c>
      <c r="L40" s="772">
        <v>1.45</v>
      </c>
      <c r="M40" s="772">
        <v>1.74</v>
      </c>
      <c r="N40" s="772">
        <v>2.2199999999999998</v>
      </c>
      <c r="O40" s="707">
        <v>20</v>
      </c>
      <c r="P40" s="707">
        <v>27.586206896551715</v>
      </c>
      <c r="Q40" s="772">
        <v>1.44</v>
      </c>
      <c r="R40" s="772">
        <v>1.0900000000000001</v>
      </c>
      <c r="S40" s="772">
        <v>4.7300000000000004</v>
      </c>
      <c r="T40" s="707">
        <v>-24.305555555555543</v>
      </c>
      <c r="U40" s="708">
        <v>333.94495412844043</v>
      </c>
    </row>
    <row r="41" spans="1:21" ht="16.5" customHeight="1">
      <c r="A41" s="185" t="s">
        <v>318</v>
      </c>
      <c r="B41" s="772">
        <f>'t5'!V41</f>
        <v>195.22000000000003</v>
      </c>
      <c r="C41" s="772">
        <f>'t5'!W41</f>
        <v>215.59</v>
      </c>
      <c r="D41" s="772">
        <f>'t5'!X41</f>
        <v>250.67</v>
      </c>
      <c r="E41" s="707">
        <f>'t5'!Y41</f>
        <v>10.434381723184089</v>
      </c>
      <c r="F41" s="707">
        <f>'t5'!Z41</f>
        <v>16.271626698826466</v>
      </c>
      <c r="G41" s="772">
        <v>422.65000000000003</v>
      </c>
      <c r="H41" s="772">
        <v>547.42000000000007</v>
      </c>
      <c r="I41" s="772">
        <v>1397.47</v>
      </c>
      <c r="J41" s="707">
        <v>29.520880160889618</v>
      </c>
      <c r="K41" s="707">
        <v>155.28296372072629</v>
      </c>
      <c r="L41" s="772">
        <v>195.32000000000002</v>
      </c>
      <c r="M41" s="772">
        <v>544.2700000000001</v>
      </c>
      <c r="N41" s="772">
        <v>342.5</v>
      </c>
      <c r="O41" s="707">
        <v>178.65553962727836</v>
      </c>
      <c r="P41" s="707">
        <v>-37.071673985338172</v>
      </c>
      <c r="Q41" s="772">
        <v>158.00000000000003</v>
      </c>
      <c r="R41" s="772">
        <v>254.29</v>
      </c>
      <c r="S41" s="772">
        <v>329.43</v>
      </c>
      <c r="T41" s="707">
        <v>60.943037974683506</v>
      </c>
      <c r="U41" s="708">
        <v>29.548940186401353</v>
      </c>
    </row>
    <row r="42" spans="1:21" s="113" customFormat="1" ht="16.5" customHeight="1" thickBot="1">
      <c r="A42" s="68" t="s">
        <v>82</v>
      </c>
      <c r="B42" s="323">
        <f>'t5'!V42</f>
        <v>7247.4800000000005</v>
      </c>
      <c r="C42" s="323">
        <f>'t5'!W42</f>
        <v>9087.380000000001</v>
      </c>
      <c r="D42" s="323">
        <f>'t5'!X42</f>
        <v>11632.820000000002</v>
      </c>
      <c r="E42" s="709">
        <f>'t5'!Y42</f>
        <v>25.386755120400466</v>
      </c>
      <c r="F42" s="709">
        <f>'t5'!Z42</f>
        <v>28.010713759081284</v>
      </c>
      <c r="G42" s="323">
        <v>11459.56</v>
      </c>
      <c r="H42" s="323">
        <v>15069.289999999999</v>
      </c>
      <c r="I42" s="323">
        <v>20122.260000000002</v>
      </c>
      <c r="J42" s="709">
        <v>31.49972599297007</v>
      </c>
      <c r="K42" s="709">
        <v>33.531573153081553</v>
      </c>
      <c r="L42" s="323">
        <v>5273.37</v>
      </c>
      <c r="M42" s="323">
        <v>7400.16</v>
      </c>
      <c r="N42" s="323">
        <v>9285.83</v>
      </c>
      <c r="O42" s="709">
        <v>40.330756233679779</v>
      </c>
      <c r="P42" s="709">
        <v>25.481476076192962</v>
      </c>
      <c r="Q42" s="323">
        <v>3248.22</v>
      </c>
      <c r="R42" s="323">
        <v>4715.34</v>
      </c>
      <c r="S42" s="323">
        <v>6044.6399999999994</v>
      </c>
      <c r="T42" s="709">
        <v>45.166891405138841</v>
      </c>
      <c r="U42" s="710">
        <v>28.190968201656688</v>
      </c>
    </row>
    <row r="43" spans="1:21" ht="16.5" customHeight="1" thickTop="1">
      <c r="A43" s="2369" t="s">
        <v>139</v>
      </c>
      <c r="B43" s="2369"/>
    </row>
    <row r="44" spans="1:21">
      <c r="A44" s="154" t="s">
        <v>326</v>
      </c>
    </row>
    <row r="45" spans="1:21" ht="14.25">
      <c r="A45" s="345" t="s">
        <v>447</v>
      </c>
    </row>
    <row r="46" spans="1:21" ht="14.25">
      <c r="A46" s="2312" t="s">
        <v>815</v>
      </c>
      <c r="B46" s="2312"/>
      <c r="C46" s="2312"/>
      <c r="D46" s="2312"/>
      <c r="E46" s="2312"/>
    </row>
    <row r="50" spans="1:9" ht="18">
      <c r="A50" s="2348" t="s">
        <v>208</v>
      </c>
      <c r="B50" s="2348"/>
      <c r="C50" s="2348"/>
      <c r="D50" s="2348"/>
      <c r="E50" s="2348"/>
      <c r="F50" s="2348"/>
      <c r="H50" s="51" t="s">
        <v>209</v>
      </c>
      <c r="I50" s="61" t="e">
        <f>'S5'!#REF!</f>
        <v>#REF!</v>
      </c>
    </row>
    <row r="51" spans="1:9" ht="18">
      <c r="A51" s="2348" t="s">
        <v>207</v>
      </c>
      <c r="B51" s="2348"/>
      <c r="C51" s="2348"/>
      <c r="D51" s="2348"/>
      <c r="E51" s="2348"/>
      <c r="F51" s="2348"/>
    </row>
    <row r="52" spans="1:9">
      <c r="H52" s="51" t="s">
        <v>210</v>
      </c>
    </row>
    <row r="53" spans="1:9" ht="15" thickBot="1">
      <c r="F53" s="1263" t="s">
        <v>205</v>
      </c>
      <c r="H53" s="51" t="s">
        <v>211</v>
      </c>
      <c r="I53" s="51" t="e">
        <f>E22/I50*100</f>
        <v>#REF!</v>
      </c>
    </row>
    <row r="54" spans="1:9" ht="15.75" thickTop="1">
      <c r="A54" s="2363" t="s">
        <v>81</v>
      </c>
      <c r="B54" s="2365" t="s">
        <v>212</v>
      </c>
      <c r="C54" s="2365"/>
      <c r="D54" s="2365"/>
      <c r="E54" s="2365"/>
      <c r="F54" s="2365"/>
      <c r="H54" s="51" t="s">
        <v>213</v>
      </c>
      <c r="I54" s="51" t="e">
        <f>J22/I50*100</f>
        <v>#REF!</v>
      </c>
    </row>
    <row r="55" spans="1:9" ht="14.25" customHeight="1">
      <c r="A55" s="2364"/>
      <c r="B55" s="2366" t="s">
        <v>90</v>
      </c>
      <c r="C55" s="2367"/>
      <c r="D55" s="2366" t="s">
        <v>91</v>
      </c>
      <c r="E55" s="2367"/>
      <c r="F55" s="1264" t="s">
        <v>120</v>
      </c>
      <c r="H55" s="51" t="s">
        <v>214</v>
      </c>
      <c r="I55" s="51" t="e">
        <f>P22/I50*100</f>
        <v>#REF!</v>
      </c>
    </row>
    <row r="56" spans="1:9" ht="28.5">
      <c r="A56" s="2364"/>
      <c r="B56" s="56" t="s">
        <v>201</v>
      </c>
      <c r="C56" s="56" t="s">
        <v>202</v>
      </c>
      <c r="D56" s="56" t="s">
        <v>203</v>
      </c>
      <c r="E56" s="1264" t="s">
        <v>204</v>
      </c>
      <c r="F56" s="1264" t="s">
        <v>121</v>
      </c>
      <c r="H56" s="51" t="s">
        <v>215</v>
      </c>
      <c r="I56" s="51" t="e">
        <f>#REF!/I50*100</f>
        <v>#REF!</v>
      </c>
    </row>
    <row r="57" spans="1:9" ht="15">
      <c r="A57" s="57" t="s">
        <v>74</v>
      </c>
      <c r="B57" s="58">
        <v>2204.6325646400001</v>
      </c>
      <c r="C57" s="58">
        <v>3093.2548403800001</v>
      </c>
      <c r="D57" s="58">
        <v>2416.98067674</v>
      </c>
      <c r="E57" s="707">
        <v>3893.9163694399995</v>
      </c>
      <c r="F57" s="1107">
        <v>40.307046625028221</v>
      </c>
      <c r="H57" s="51" t="s">
        <v>216</v>
      </c>
      <c r="I57" s="51" t="e">
        <f>J42/I50*100</f>
        <v>#REF!</v>
      </c>
    </row>
    <row r="58" spans="1:9" ht="15">
      <c r="A58" s="57" t="s">
        <v>75</v>
      </c>
      <c r="B58" s="58">
        <v>963.69426744000009</v>
      </c>
      <c r="C58" s="58">
        <v>1001.47228679</v>
      </c>
      <c r="D58" s="58">
        <v>1059.5553807900001</v>
      </c>
      <c r="E58" s="707">
        <v>1078.0785248999998</v>
      </c>
      <c r="F58" s="1107">
        <v>3.9201249427741374</v>
      </c>
      <c r="H58" s="51" t="s">
        <v>217</v>
      </c>
      <c r="I58" s="51" t="e">
        <f>E42/I50*100</f>
        <v>#REF!</v>
      </c>
    </row>
    <row r="59" spans="1:9" ht="15">
      <c r="A59" s="57" t="s">
        <v>76</v>
      </c>
      <c r="B59" s="58">
        <v>59.961870189999999</v>
      </c>
      <c r="C59" s="58">
        <v>19.669999999999998</v>
      </c>
      <c r="D59" s="58">
        <v>550.97146700000008</v>
      </c>
      <c r="E59" s="707">
        <v>758.8</v>
      </c>
      <c r="F59" s="1107">
        <v>-67.195819713974799</v>
      </c>
      <c r="H59" s="51" t="s">
        <v>218</v>
      </c>
      <c r="I59" s="51" t="e">
        <f>P42/I50*100</f>
        <v>#REF!</v>
      </c>
    </row>
    <row r="60" spans="1:9" ht="15">
      <c r="A60" s="57" t="s">
        <v>77</v>
      </c>
      <c r="B60" s="58">
        <v>130.60174401</v>
      </c>
      <c r="C60" s="58">
        <v>264.00307487000003</v>
      </c>
      <c r="D60" s="58">
        <v>27.91</v>
      </c>
      <c r="E60" s="707">
        <v>290.19</v>
      </c>
      <c r="F60" s="1107">
        <v>102.14360602243232</v>
      </c>
      <c r="H60" s="51" t="s">
        <v>219</v>
      </c>
      <c r="I60" s="51" t="e">
        <f>#REF!/I50*100</f>
        <v>#REF!</v>
      </c>
    </row>
    <row r="61" spans="1:9" ht="15">
      <c r="A61" s="57" t="s">
        <v>52</v>
      </c>
      <c r="B61" s="58">
        <v>701.86037093000004</v>
      </c>
      <c r="C61" s="58">
        <v>667.62888508000003</v>
      </c>
      <c r="D61" s="58">
        <v>851.42199548999997</v>
      </c>
      <c r="E61" s="707">
        <v>731.82632421000005</v>
      </c>
      <c r="F61" s="1107">
        <v>-4.8772501294868107</v>
      </c>
    </row>
    <row r="62" spans="1:9" ht="15">
      <c r="A62" s="57" t="s">
        <v>79</v>
      </c>
      <c r="B62" s="58">
        <v>5098.5364378699996</v>
      </c>
      <c r="C62" s="58">
        <v>4883.3394933400004</v>
      </c>
      <c r="D62" s="58">
        <v>3952.6115462300004</v>
      </c>
      <c r="E62" s="707">
        <v>5207.2288924899995</v>
      </c>
      <c r="F62" s="1107">
        <v>-4.2207591757430123</v>
      </c>
      <c r="I62" s="51" t="e">
        <f>SUM(I53:I60)</f>
        <v>#REF!</v>
      </c>
    </row>
    <row r="63" spans="1:9" ht="15">
      <c r="A63" s="57" t="s">
        <v>319</v>
      </c>
      <c r="B63" s="58">
        <v>326.16115051999998</v>
      </c>
      <c r="C63" s="58">
        <v>810.34647492999989</v>
      </c>
      <c r="D63" s="58">
        <v>498.22355263000003</v>
      </c>
      <c r="E63" s="707">
        <v>988.92115017000003</v>
      </c>
      <c r="F63" s="1107">
        <v>148.44972297836864</v>
      </c>
    </row>
    <row r="64" spans="1:9" ht="15">
      <c r="A64" s="57" t="s">
        <v>80</v>
      </c>
      <c r="B64" s="58">
        <v>730.53200000000015</v>
      </c>
      <c r="C64" s="58">
        <v>968.36300000000006</v>
      </c>
      <c r="D64" s="58">
        <v>909.81010994000007</v>
      </c>
      <c r="E64" s="707">
        <v>1520.2110525600003</v>
      </c>
      <c r="F64" s="1107">
        <v>32.555863398181032</v>
      </c>
    </row>
    <row r="65" spans="1:6" ht="15">
      <c r="A65" s="57" t="s">
        <v>78</v>
      </c>
      <c r="B65" s="58">
        <v>7848.9377424799995</v>
      </c>
      <c r="C65" s="58">
        <v>8404.8358008800005</v>
      </c>
      <c r="D65" s="58">
        <v>8599.3284354899988</v>
      </c>
      <c r="E65" s="707">
        <v>9118.8728661800014</v>
      </c>
      <c r="F65" s="1107">
        <v>7.0824623234220638</v>
      </c>
    </row>
    <row r="66" spans="1:6" ht="15.75" thickBot="1">
      <c r="A66" s="59" t="s">
        <v>82</v>
      </c>
      <c r="B66" s="62">
        <v>18064.91814808</v>
      </c>
      <c r="C66" s="62">
        <v>20112.913856270003</v>
      </c>
      <c r="D66" s="62">
        <v>18866.813164309999</v>
      </c>
      <c r="E66" s="709">
        <v>23588.045179950001</v>
      </c>
      <c r="F66" s="709">
        <v>11.336866801179895</v>
      </c>
    </row>
    <row r="67" spans="1:6" ht="13.5" thickTop="1"/>
  </sheetData>
  <mergeCells count="29">
    <mergeCell ref="A24:A26"/>
    <mergeCell ref="B24:F24"/>
    <mergeCell ref="A23:E23"/>
    <mergeCell ref="A50:F50"/>
    <mergeCell ref="A43:B43"/>
    <mergeCell ref="A46:E46"/>
    <mergeCell ref="A54:A56"/>
    <mergeCell ref="B54:F54"/>
    <mergeCell ref="B55:C55"/>
    <mergeCell ref="D55:E55"/>
    <mergeCell ref="A51:F51"/>
    <mergeCell ref="A1:U1"/>
    <mergeCell ref="A2:U2"/>
    <mergeCell ref="A4:A6"/>
    <mergeCell ref="B4:F4"/>
    <mergeCell ref="O5:P5"/>
    <mergeCell ref="J5:K5"/>
    <mergeCell ref="G4:K4"/>
    <mergeCell ref="T5:U5"/>
    <mergeCell ref="L4:P4"/>
    <mergeCell ref="Q4:U4"/>
    <mergeCell ref="E5:F5"/>
    <mergeCell ref="L24:P24"/>
    <mergeCell ref="E25:F25"/>
    <mergeCell ref="J25:K25"/>
    <mergeCell ref="T25:U25"/>
    <mergeCell ref="O25:P25"/>
    <mergeCell ref="Q24:U24"/>
    <mergeCell ref="G24:K24"/>
  </mergeCells>
  <printOptions horizontalCentered="1"/>
  <pageMargins left="0.39370078740157483" right="0.39370078740157483" top="0.78740157480314965" bottom="0.39370078740157483" header="0" footer="0"/>
  <pageSetup paperSize="9" scale="52" orientation="landscape" r:id="rId1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AY40"/>
  <sheetViews>
    <sheetView view="pageBreakPreview" zoomScale="55" zoomScaleSheetLayoutView="55" workbookViewId="0">
      <selection activeCell="A15" sqref="A15:Z24"/>
    </sheetView>
  </sheetViews>
  <sheetFormatPr defaultColWidth="9.140625" defaultRowHeight="12.75"/>
  <cols>
    <col min="1" max="1" width="28.7109375" style="61" customWidth="1"/>
    <col min="2" max="2" width="11.7109375" style="61" customWidth="1"/>
    <col min="3" max="3" width="11.42578125" style="61" customWidth="1"/>
    <col min="4" max="4" width="11.7109375" style="61" customWidth="1"/>
    <col min="5" max="5" width="12.7109375" style="1084" customWidth="1"/>
    <col min="6" max="6" width="12.5703125" style="1084" customWidth="1"/>
    <col min="7" max="9" width="10.7109375" style="61" customWidth="1"/>
    <col min="10" max="10" width="14" style="1084" customWidth="1"/>
    <col min="11" max="11" width="12.5703125" style="1084" customWidth="1"/>
    <col min="12" max="14" width="10.7109375" style="61" customWidth="1"/>
    <col min="15" max="15" width="13.7109375" style="1084" customWidth="1"/>
    <col min="16" max="16" width="12.5703125" style="1084" customWidth="1"/>
    <col min="17" max="17" width="10.7109375" style="61" customWidth="1"/>
    <col min="18" max="18" width="11.28515625" style="61" customWidth="1"/>
    <col min="19" max="19" width="11.5703125" style="61" customWidth="1"/>
    <col min="20" max="20" width="13.28515625" style="1084" customWidth="1"/>
    <col min="21" max="21" width="12.5703125" style="1084" customWidth="1"/>
    <col min="22" max="24" width="11.7109375" style="61" customWidth="1"/>
    <col min="25" max="25" width="13.42578125" style="1084" customWidth="1"/>
    <col min="26" max="26" width="12.5703125" style="1084" customWidth="1"/>
    <col min="27" max="27" width="11" style="61" customWidth="1"/>
    <col min="28" max="28" width="11.5703125" style="61" customWidth="1"/>
    <col min="29" max="253" width="8.7109375" style="61" customWidth="1"/>
    <col min="254" max="254" width="27.42578125" style="61" customWidth="1"/>
    <col min="255" max="255" width="11.7109375" style="61" bestFit="1" customWidth="1"/>
    <col min="256" max="16384" width="9.140625" style="61"/>
  </cols>
  <sheetData>
    <row r="1" spans="1:51" s="2064" customFormat="1" ht="33">
      <c r="A1" s="2659" t="s">
        <v>307</v>
      </c>
      <c r="B1" s="2659"/>
      <c r="C1" s="2659"/>
      <c r="D1" s="2659"/>
      <c r="E1" s="2659"/>
      <c r="F1" s="2659"/>
      <c r="G1" s="2659"/>
      <c r="H1" s="2659"/>
      <c r="I1" s="2659"/>
      <c r="J1" s="2659"/>
      <c r="K1" s="2659"/>
      <c r="L1" s="2659"/>
      <c r="M1" s="2659"/>
      <c r="N1" s="2659"/>
      <c r="O1" s="2659"/>
      <c r="P1" s="2659"/>
      <c r="Q1" s="2659"/>
      <c r="R1" s="2659"/>
      <c r="S1" s="2659"/>
      <c r="T1" s="2659"/>
      <c r="U1" s="2659"/>
      <c r="V1" s="2659"/>
      <c r="W1" s="2659"/>
      <c r="X1" s="2659"/>
      <c r="Y1" s="2659"/>
      <c r="Z1" s="2659"/>
      <c r="AA1" s="2063"/>
      <c r="AB1" s="2063"/>
      <c r="AC1" s="2063"/>
    </row>
    <row r="2" spans="1:51" s="2066" customFormat="1" ht="34.5">
      <c r="A2" s="2660" t="s">
        <v>825</v>
      </c>
      <c r="B2" s="2660"/>
      <c r="C2" s="2660"/>
      <c r="D2" s="2660"/>
      <c r="E2" s="2660"/>
      <c r="F2" s="2660"/>
      <c r="G2" s="2660"/>
      <c r="H2" s="2660"/>
      <c r="I2" s="2660"/>
      <c r="J2" s="2660"/>
      <c r="K2" s="2660"/>
      <c r="L2" s="2660"/>
      <c r="M2" s="2660"/>
      <c r="N2" s="2660"/>
      <c r="O2" s="2660"/>
      <c r="P2" s="2660"/>
      <c r="Q2" s="2660"/>
      <c r="R2" s="2660"/>
      <c r="S2" s="2660"/>
      <c r="T2" s="2660"/>
      <c r="U2" s="2660"/>
      <c r="V2" s="2660"/>
      <c r="W2" s="2660"/>
      <c r="X2" s="2660"/>
      <c r="Y2" s="2660"/>
      <c r="Z2" s="2660"/>
      <c r="AA2" s="2065"/>
      <c r="AB2" s="2065"/>
      <c r="AC2" s="2065"/>
    </row>
    <row r="3" spans="1:51" ht="18.75" thickBo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Q3" s="252"/>
      <c r="R3" s="252"/>
      <c r="S3" s="252"/>
      <c r="T3" s="252"/>
      <c r="U3" s="252"/>
      <c r="V3" s="252"/>
      <c r="W3" s="252"/>
      <c r="X3" s="252"/>
      <c r="Y3" s="2673" t="s">
        <v>322</v>
      </c>
      <c r="Z3" s="2673"/>
      <c r="AA3" s="252"/>
      <c r="AB3" s="252"/>
      <c r="AC3" s="251"/>
    </row>
    <row r="4" spans="1:51" s="1247" customFormat="1" ht="18.75" customHeight="1" thickTop="1">
      <c r="A4" s="2662" t="s">
        <v>81</v>
      </c>
      <c r="B4" s="2454" t="s">
        <v>273</v>
      </c>
      <c r="C4" s="2454"/>
      <c r="D4" s="2454"/>
      <c r="E4" s="2454"/>
      <c r="F4" s="2454"/>
      <c r="G4" s="2454" t="s">
        <v>278</v>
      </c>
      <c r="H4" s="2454"/>
      <c r="I4" s="2454"/>
      <c r="J4" s="2454"/>
      <c r="K4" s="2454"/>
      <c r="L4" s="2644" t="s">
        <v>279</v>
      </c>
      <c r="M4" s="2644"/>
      <c r="N4" s="2644"/>
      <c r="O4" s="2644"/>
      <c r="P4" s="2644"/>
      <c r="Q4" s="2454" t="s">
        <v>274</v>
      </c>
      <c r="R4" s="2454"/>
      <c r="S4" s="2454"/>
      <c r="T4" s="2454"/>
      <c r="U4" s="2454"/>
      <c r="V4" s="2454" t="s">
        <v>390</v>
      </c>
      <c r="W4" s="2454"/>
      <c r="X4" s="2454"/>
      <c r="Y4" s="2454"/>
      <c r="Z4" s="2455"/>
      <c r="AA4" s="1244"/>
      <c r="AB4" s="1244"/>
      <c r="AC4" s="1245"/>
      <c r="AD4" s="1246"/>
      <c r="AE4" s="1246"/>
      <c r="AF4" s="1246"/>
      <c r="AG4" s="1246"/>
      <c r="AH4" s="1246"/>
      <c r="AI4" s="1246"/>
      <c r="AJ4" s="1246"/>
      <c r="AK4" s="1246"/>
      <c r="AL4" s="1246"/>
      <c r="AM4" s="1246"/>
      <c r="AN4" s="1246"/>
      <c r="AO4" s="1246"/>
      <c r="AP4" s="1246"/>
      <c r="AQ4" s="1246"/>
      <c r="AR4" s="1246"/>
      <c r="AS4" s="1246"/>
      <c r="AT4" s="1246"/>
      <c r="AU4" s="1246"/>
      <c r="AV4" s="1246"/>
      <c r="AW4" s="1246"/>
      <c r="AX4" s="1246"/>
      <c r="AY4" s="1246"/>
    </row>
    <row r="5" spans="1:51" s="1247" customFormat="1" ht="18.75" customHeight="1">
      <c r="A5" s="2663"/>
      <c r="B5" s="1897" t="s">
        <v>87</v>
      </c>
      <c r="C5" s="1897" t="s">
        <v>90</v>
      </c>
      <c r="D5" s="1897" t="s">
        <v>91</v>
      </c>
      <c r="E5" s="2358" t="s">
        <v>340</v>
      </c>
      <c r="F5" s="2358"/>
      <c r="G5" s="1897" t="s">
        <v>87</v>
      </c>
      <c r="H5" s="1897" t="s">
        <v>90</v>
      </c>
      <c r="I5" s="1897" t="s">
        <v>91</v>
      </c>
      <c r="J5" s="2358" t="s">
        <v>340</v>
      </c>
      <c r="K5" s="2358"/>
      <c r="L5" s="1897" t="s">
        <v>87</v>
      </c>
      <c r="M5" s="1897" t="s">
        <v>90</v>
      </c>
      <c r="N5" s="1897" t="s">
        <v>91</v>
      </c>
      <c r="O5" s="2358" t="s">
        <v>340</v>
      </c>
      <c r="P5" s="2358"/>
      <c r="Q5" s="1897" t="s">
        <v>87</v>
      </c>
      <c r="R5" s="1897" t="s">
        <v>90</v>
      </c>
      <c r="S5" s="1897" t="s">
        <v>91</v>
      </c>
      <c r="T5" s="2358" t="s">
        <v>340</v>
      </c>
      <c r="U5" s="2358"/>
      <c r="V5" s="1897" t="s">
        <v>87</v>
      </c>
      <c r="W5" s="1897" t="s">
        <v>90</v>
      </c>
      <c r="X5" s="1897" t="s">
        <v>91</v>
      </c>
      <c r="Y5" s="2358" t="s">
        <v>340</v>
      </c>
      <c r="Z5" s="2359"/>
      <c r="AA5" s="1244"/>
      <c r="AB5" s="1244"/>
      <c r="AC5" s="1246"/>
      <c r="AD5" s="1246"/>
      <c r="AE5" s="1246"/>
      <c r="AF5" s="1246"/>
      <c r="AG5" s="1246"/>
      <c r="AH5" s="1246"/>
      <c r="AI5" s="1246"/>
      <c r="AJ5" s="1246"/>
      <c r="AK5" s="1246"/>
      <c r="AL5" s="1246"/>
      <c r="AM5" s="1246"/>
      <c r="AN5" s="1246"/>
      <c r="AO5" s="1246"/>
      <c r="AP5" s="1246"/>
      <c r="AQ5" s="1246"/>
      <c r="AR5" s="1246"/>
      <c r="AS5" s="1246"/>
      <c r="AT5" s="1246"/>
      <c r="AU5" s="1246"/>
      <c r="AV5" s="1246"/>
      <c r="AW5" s="1246"/>
      <c r="AX5" s="1246"/>
      <c r="AY5" s="1246"/>
    </row>
    <row r="6" spans="1:51" s="1250" customFormat="1" ht="30" customHeight="1">
      <c r="A6" s="2663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232" t="str">
        <f t="shared" si="2"/>
        <v>cf=j=@)&amp;%÷&amp;^</v>
      </c>
      <c r="V6" s="1232" t="str">
        <f>B6</f>
        <v xml:space="preserve">@)&amp;$
c;f/ d;fGt </v>
      </c>
      <c r="W6" s="1232" t="str">
        <f t="shared" ref="W6:Z6" si="3">C6</f>
        <v xml:space="preserve">@)&amp;%
c;f/ d;fGt </v>
      </c>
      <c r="X6" s="1232" t="str">
        <f t="shared" si="3"/>
        <v xml:space="preserve">@)&amp;^
c;f/ d;fGt </v>
      </c>
      <c r="Y6" s="1232" t="str">
        <f t="shared" si="3"/>
        <v>cf=j=@)&amp;$÷&amp;%</v>
      </c>
      <c r="Z6" s="1308" t="str">
        <f t="shared" si="3"/>
        <v>cf=j=@)&amp;%÷&amp;^</v>
      </c>
      <c r="AA6" s="1248"/>
      <c r="AB6" s="1248"/>
      <c r="AC6" s="1249"/>
      <c r="AD6" s="1249"/>
      <c r="AE6" s="1249"/>
      <c r="AF6" s="1249"/>
      <c r="AG6" s="1249"/>
      <c r="AH6" s="1249"/>
      <c r="AI6" s="1249"/>
      <c r="AJ6" s="1249"/>
      <c r="AK6" s="1249"/>
      <c r="AL6" s="1249"/>
      <c r="AM6" s="1249"/>
      <c r="AN6" s="1249"/>
      <c r="AO6" s="1249"/>
      <c r="AP6" s="1249"/>
      <c r="AQ6" s="1249"/>
      <c r="AR6" s="1249"/>
      <c r="AS6" s="1249"/>
      <c r="AT6" s="1249"/>
      <c r="AU6" s="1249"/>
      <c r="AV6" s="1249"/>
      <c r="AW6" s="1249"/>
      <c r="AX6" s="1249"/>
      <c r="AY6" s="1249"/>
    </row>
    <row r="7" spans="1:51" s="332" customFormat="1" ht="19.5" customHeight="1">
      <c r="A7" s="63" t="s">
        <v>311</v>
      </c>
      <c r="B7" s="1418">
        <v>96.073397269999987</v>
      </c>
      <c r="C7" s="1418">
        <v>76.438094930000005</v>
      </c>
      <c r="D7" s="1418">
        <v>22.77213618</v>
      </c>
      <c r="E7" s="1418">
        <v>111.61195640941375</v>
      </c>
      <c r="F7" s="1418">
        <v>-91.062381074208048</v>
      </c>
      <c r="G7" s="1418">
        <v>31.020440610000001</v>
      </c>
      <c r="H7" s="1418">
        <v>36.627956789999999</v>
      </c>
      <c r="I7" s="1418">
        <v>131.09511095000002</v>
      </c>
      <c r="J7" s="1418">
        <v>-22.949447681859667</v>
      </c>
      <c r="K7" s="1418">
        <v>82.921345369155546</v>
      </c>
      <c r="L7" s="1418">
        <v>0.90948815000000005</v>
      </c>
      <c r="M7" s="1418">
        <v>0.31</v>
      </c>
      <c r="N7" s="1418">
        <v>0.47630850000000002</v>
      </c>
      <c r="O7" s="1418">
        <v>838.07666150603916</v>
      </c>
      <c r="P7" s="1418">
        <v>-6.990115698729582</v>
      </c>
      <c r="Q7" s="1418">
        <v>3.1379245899999999</v>
      </c>
      <c r="R7" s="1418">
        <v>2.6928099699999999</v>
      </c>
      <c r="S7" s="1418">
        <v>49.836203119999993</v>
      </c>
      <c r="T7" s="1863">
        <v>-14.185000538843411</v>
      </c>
      <c r="U7" s="1863">
        <v>1750.7137033512986</v>
      </c>
      <c r="V7" s="1418">
        <v>1.5</v>
      </c>
      <c r="W7" s="1418">
        <v>0</v>
      </c>
      <c r="X7" s="1418">
        <v>1.29</v>
      </c>
      <c r="Y7" s="1863"/>
      <c r="Z7" s="1864"/>
      <c r="AA7" s="333"/>
      <c r="AB7" s="333"/>
    </row>
    <row r="8" spans="1:51" s="332" customFormat="1" ht="31.5" customHeight="1">
      <c r="A8" s="261" t="s">
        <v>367</v>
      </c>
      <c r="B8" s="1418">
        <v>6682.8520931899984</v>
      </c>
      <c r="C8" s="1418">
        <v>6106.8960897200004</v>
      </c>
      <c r="D8" s="1418">
        <v>6271.3770780700006</v>
      </c>
      <c r="E8" s="1418">
        <v>160.72910397409652</v>
      </c>
      <c r="F8" s="1418">
        <v>-31.871043158912698</v>
      </c>
      <c r="G8" s="1418">
        <v>524.11616236000009</v>
      </c>
      <c r="H8" s="1418">
        <v>661.35487071</v>
      </c>
      <c r="I8" s="1418">
        <v>668.58045807000008</v>
      </c>
      <c r="J8" s="1418">
        <v>241.35784004411073</v>
      </c>
      <c r="K8" s="1418">
        <v>15.76515015564685</v>
      </c>
      <c r="L8" s="1418">
        <v>151.09597749</v>
      </c>
      <c r="M8" s="1418">
        <v>139.54083833999999</v>
      </c>
      <c r="N8" s="1418">
        <v>156.18197896000001</v>
      </c>
      <c r="O8" s="1418">
        <v>282.93087018178613</v>
      </c>
      <c r="P8" s="1418">
        <v>23.938018420301162</v>
      </c>
      <c r="Q8" s="1418">
        <v>210.80383910999998</v>
      </c>
      <c r="R8" s="1418">
        <v>222.59870932999999</v>
      </c>
      <c r="S8" s="1418">
        <v>190.40652974000002</v>
      </c>
      <c r="T8" s="1863">
        <v>5.5951875780807256</v>
      </c>
      <c r="U8" s="1863">
        <v>-14.46197944583561</v>
      </c>
      <c r="V8" s="1418">
        <v>358.23195713999996</v>
      </c>
      <c r="W8" s="1418">
        <v>460.59921874000008</v>
      </c>
      <c r="X8" s="1418">
        <v>436.97460126999999</v>
      </c>
      <c r="Y8" s="1863">
        <v>28.575692246237594</v>
      </c>
      <c r="Z8" s="1864">
        <v>-5.1291049808175586</v>
      </c>
      <c r="AA8" s="333"/>
      <c r="AB8" s="333"/>
    </row>
    <row r="9" spans="1:51" s="332" customFormat="1" ht="19.5" customHeight="1">
      <c r="A9" s="261" t="s">
        <v>83</v>
      </c>
      <c r="B9" s="1418">
        <v>15251.398163679996</v>
      </c>
      <c r="C9" s="1418">
        <v>17167.924754110005</v>
      </c>
      <c r="D9" s="1418">
        <v>19302.907865210003</v>
      </c>
      <c r="E9" s="1418">
        <v>0.59340904557065244</v>
      </c>
      <c r="F9" s="1418">
        <v>15.766995537909295</v>
      </c>
      <c r="G9" s="1418">
        <v>3323.6116925200004</v>
      </c>
      <c r="H9" s="1418">
        <v>3944.5831944200004</v>
      </c>
      <c r="I9" s="1418">
        <v>4765.0039991800004</v>
      </c>
      <c r="J9" s="1418">
        <v>-7.9329602120474192</v>
      </c>
      <c r="K9" s="1418">
        <v>70.970403703587124</v>
      </c>
      <c r="L9" s="1418">
        <v>1179.39798726</v>
      </c>
      <c r="M9" s="1418">
        <v>1143.6729698700001</v>
      </c>
      <c r="N9" s="1418">
        <v>1227.4083789200001</v>
      </c>
      <c r="O9" s="1418">
        <v>-7.8869527944230811</v>
      </c>
      <c r="P9" s="1418">
        <v>-11.883327147378708</v>
      </c>
      <c r="Q9" s="1418">
        <v>564.33417127999996</v>
      </c>
      <c r="R9" s="1418">
        <v>1066.3202168</v>
      </c>
      <c r="S9" s="1418">
        <v>1403.6695267200002</v>
      </c>
      <c r="T9" s="1863">
        <v>88.951913789203246</v>
      </c>
      <c r="U9" s="1863">
        <v>31.636773326156856</v>
      </c>
      <c r="V9" s="1418">
        <v>1642.0549451499999</v>
      </c>
      <c r="W9" s="1418">
        <v>1876.3726979800001</v>
      </c>
      <c r="X9" s="1418">
        <v>2249.3468314000002</v>
      </c>
      <c r="Y9" s="1863">
        <v>14.26978759280162</v>
      </c>
      <c r="Z9" s="1864">
        <v>19.877401425714808</v>
      </c>
      <c r="AA9" s="333"/>
      <c r="AB9" s="333"/>
    </row>
    <row r="10" spans="1:51" s="332" customFormat="1" ht="19.5" customHeight="1">
      <c r="A10" s="261" t="s">
        <v>368</v>
      </c>
      <c r="B10" s="1418">
        <v>278.27975476002416</v>
      </c>
      <c r="C10" s="1418">
        <v>341.75967028000002</v>
      </c>
      <c r="D10" s="1418">
        <v>409.61796046999996</v>
      </c>
      <c r="E10" s="1418">
        <v>255.83968184942154</v>
      </c>
      <c r="F10" s="1418">
        <v>-58.519484952549462</v>
      </c>
      <c r="G10" s="1418">
        <v>24.186393379999998</v>
      </c>
      <c r="H10" s="1418">
        <v>41.836394319999997</v>
      </c>
      <c r="I10" s="1418">
        <v>63.713192309999997</v>
      </c>
      <c r="J10" s="1418">
        <v>100.77837207903869</v>
      </c>
      <c r="K10" s="1418">
        <v>-20.481898744202468</v>
      </c>
      <c r="L10" s="1418">
        <v>1.6513999999999998</v>
      </c>
      <c r="M10" s="1418">
        <v>1.5259</v>
      </c>
      <c r="N10" s="1418">
        <v>2.4190644699999999</v>
      </c>
      <c r="O10" s="1418">
        <v>808.03615244867513</v>
      </c>
      <c r="P10" s="1418">
        <v>-82.898607945597718</v>
      </c>
      <c r="Q10" s="1418">
        <v>115.69551908999999</v>
      </c>
      <c r="R10" s="1418">
        <v>4.6375648900000002</v>
      </c>
      <c r="S10" s="1418">
        <v>9.6377590800000004</v>
      </c>
      <c r="T10" s="1863">
        <v>-95.991577784103796</v>
      </c>
      <c r="U10" s="1863">
        <v>107.81939031800803</v>
      </c>
      <c r="V10" s="1418">
        <v>2.387839</v>
      </c>
      <c r="W10" s="1418">
        <v>7.6880561399999996</v>
      </c>
      <c r="X10" s="1418">
        <v>11.080000000000002</v>
      </c>
      <c r="Y10" s="1863">
        <v>221.96710666003861</v>
      </c>
      <c r="Z10" s="1864">
        <v>44.119655192840497</v>
      </c>
      <c r="AA10" s="333"/>
      <c r="AB10" s="333"/>
    </row>
    <row r="11" spans="1:51" s="332" customFormat="1" ht="19.5" customHeight="1">
      <c r="A11" s="271" t="s">
        <v>84</v>
      </c>
      <c r="B11" s="1418">
        <v>854.22709297000006</v>
      </c>
      <c r="C11" s="1418">
        <v>974.55961172999992</v>
      </c>
      <c r="D11" s="1418">
        <v>1148.6863839700002</v>
      </c>
      <c r="E11" s="1418">
        <v>-27.944847403693984</v>
      </c>
      <c r="F11" s="1418">
        <v>36.105369545785265</v>
      </c>
      <c r="G11" s="1418">
        <v>188.27759414000002</v>
      </c>
      <c r="H11" s="1418">
        <v>210.01167942000001</v>
      </c>
      <c r="I11" s="1418">
        <v>364.72376531999998</v>
      </c>
      <c r="J11" s="1418">
        <v>46.461040793745923</v>
      </c>
      <c r="K11" s="1418">
        <v>63.406528328059409</v>
      </c>
      <c r="L11" s="1418">
        <v>29.683881649999996</v>
      </c>
      <c r="M11" s="1418">
        <v>43.700535270000003</v>
      </c>
      <c r="N11" s="1418">
        <v>43.585980899999996</v>
      </c>
      <c r="O11" s="1418">
        <v>45.846178605304289</v>
      </c>
      <c r="P11" s="1418">
        <v>121.76684763290226</v>
      </c>
      <c r="Q11" s="1418">
        <v>49.680574700000001</v>
      </c>
      <c r="R11" s="1418">
        <v>70.950145709999987</v>
      </c>
      <c r="S11" s="1418">
        <v>82.230904759999987</v>
      </c>
      <c r="T11" s="1863">
        <v>42.812650897132187</v>
      </c>
      <c r="U11" s="1863">
        <v>15.899557269563218</v>
      </c>
      <c r="V11" s="1418">
        <v>46.682940589999994</v>
      </c>
      <c r="W11" s="1418">
        <v>100.10179408000002</v>
      </c>
      <c r="X11" s="1418">
        <v>160.38037750000001</v>
      </c>
      <c r="Y11" s="1863">
        <v>114.42906726711843</v>
      </c>
      <c r="Z11" s="1864">
        <v>60.217285787931161</v>
      </c>
      <c r="AA11" s="333"/>
      <c r="AB11" s="333"/>
    </row>
    <row r="12" spans="1:51" s="332" customFormat="1" ht="19.5" customHeight="1">
      <c r="A12" s="261" t="s">
        <v>369</v>
      </c>
      <c r="B12" s="1418">
        <v>7809.2036872799999</v>
      </c>
      <c r="C12" s="1418">
        <v>10472.461138660001</v>
      </c>
      <c r="D12" s="1418">
        <v>11463.857109649998</v>
      </c>
      <c r="E12" s="1418">
        <v>23.666589174292938</v>
      </c>
      <c r="F12" s="1418">
        <v>37.25665036214204</v>
      </c>
      <c r="G12" s="1418">
        <v>369.85820716000001</v>
      </c>
      <c r="H12" s="1418">
        <v>474.32948688999988</v>
      </c>
      <c r="I12" s="1418">
        <v>639.41608430999997</v>
      </c>
      <c r="J12" s="1418">
        <v>125.26637904942598</v>
      </c>
      <c r="K12" s="1418">
        <v>85.921826412965515</v>
      </c>
      <c r="L12" s="1418">
        <v>208.98280488</v>
      </c>
      <c r="M12" s="1418">
        <v>222.08729367999999</v>
      </c>
      <c r="N12" s="1418">
        <v>213.58415334999998</v>
      </c>
      <c r="O12" s="1418">
        <v>359.26970724128881</v>
      </c>
      <c r="P12" s="1418">
        <v>21.409420119415088</v>
      </c>
      <c r="Q12" s="1418">
        <v>112.84121879999999</v>
      </c>
      <c r="R12" s="1418">
        <v>145.41063673999997</v>
      </c>
      <c r="S12" s="1418">
        <v>171.86590553999997</v>
      </c>
      <c r="T12" s="1863">
        <v>28.863050476019822</v>
      </c>
      <c r="U12" s="1863">
        <v>18.193489412540757</v>
      </c>
      <c r="V12" s="1418">
        <v>211.63203668</v>
      </c>
      <c r="W12" s="1418">
        <v>295.92639367999999</v>
      </c>
      <c r="X12" s="1418">
        <v>270.87736876000002</v>
      </c>
      <c r="Y12" s="1863">
        <v>39.830622207477006</v>
      </c>
      <c r="Z12" s="1864">
        <v>-8.4646133143117765</v>
      </c>
      <c r="AA12" s="333"/>
      <c r="AB12" s="333"/>
    </row>
    <row r="13" spans="1:51" s="257" customFormat="1" ht="19.5" customHeight="1" thickBot="1">
      <c r="A13" s="255" t="s">
        <v>82</v>
      </c>
      <c r="B13" s="776">
        <v>30972.034189150021</v>
      </c>
      <c r="C13" s="776">
        <v>35140.039359430011</v>
      </c>
      <c r="D13" s="776">
        <v>38619.218533550011</v>
      </c>
      <c r="E13" s="774">
        <v>13.457318123909687</v>
      </c>
      <c r="F13" s="774">
        <v>9.9008972031397207</v>
      </c>
      <c r="G13" s="776">
        <v>4461.070490170001</v>
      </c>
      <c r="H13" s="776">
        <v>5368.7435825500006</v>
      </c>
      <c r="I13" s="776">
        <v>6632.5326101399996</v>
      </c>
      <c r="J13" s="774">
        <v>20.346531048546822</v>
      </c>
      <c r="K13" s="774">
        <v>23.539753913703137</v>
      </c>
      <c r="L13" s="776">
        <v>1571.7215394300001</v>
      </c>
      <c r="M13" s="776">
        <v>1550.83753716</v>
      </c>
      <c r="N13" s="776">
        <v>1643.6558651000003</v>
      </c>
      <c r="O13" s="774">
        <v>-1.3287342411540664</v>
      </c>
      <c r="P13" s="774">
        <v>5.9850452233684877</v>
      </c>
      <c r="Q13" s="776">
        <v>1056.49324757</v>
      </c>
      <c r="R13" s="776">
        <v>1512.6100834400002</v>
      </c>
      <c r="S13" s="776">
        <v>1907.6468289600002</v>
      </c>
      <c r="T13" s="774">
        <v>43.172716618785529</v>
      </c>
      <c r="U13" s="774">
        <v>26.116231132189839</v>
      </c>
      <c r="V13" s="776">
        <v>2262.4897185599998</v>
      </c>
      <c r="W13" s="776">
        <v>2740.68816062</v>
      </c>
      <c r="X13" s="776">
        <v>3129.9491789300005</v>
      </c>
      <c r="Y13" s="774">
        <v>21.135938790668092</v>
      </c>
      <c r="Z13" s="775">
        <v>14.203039364461716</v>
      </c>
      <c r="AA13" s="256"/>
      <c r="AB13" s="256"/>
    </row>
    <row r="14" spans="1:51" ht="19.5" customHeight="1" thickTop="1" thickBot="1">
      <c r="A14" s="258"/>
      <c r="P14" s="1112"/>
      <c r="AA14" s="253"/>
      <c r="AB14" s="260"/>
    </row>
    <row r="15" spans="1:51" s="1253" customFormat="1" ht="18.75" customHeight="1" thickTop="1">
      <c r="A15" s="2657" t="s">
        <v>81</v>
      </c>
      <c r="B15" s="2646" t="s">
        <v>320</v>
      </c>
      <c r="C15" s="2646"/>
      <c r="D15" s="2646"/>
      <c r="E15" s="2646"/>
      <c r="F15" s="2646"/>
      <c r="G15" s="2646" t="s">
        <v>275</v>
      </c>
      <c r="H15" s="2646"/>
      <c r="I15" s="2646"/>
      <c r="J15" s="2646"/>
      <c r="K15" s="2646"/>
      <c r="L15" s="2646" t="s">
        <v>280</v>
      </c>
      <c r="M15" s="2646"/>
      <c r="N15" s="2646"/>
      <c r="O15" s="2646"/>
      <c r="P15" s="2646"/>
      <c r="Q15" s="2646" t="s">
        <v>673</v>
      </c>
      <c r="R15" s="2646"/>
      <c r="S15" s="2646"/>
      <c r="T15" s="2646"/>
      <c r="U15" s="2646"/>
      <c r="V15" s="2646" t="s">
        <v>82</v>
      </c>
      <c r="W15" s="2646"/>
      <c r="X15" s="2646"/>
      <c r="Y15" s="2646"/>
      <c r="Z15" s="2647"/>
      <c r="AA15" s="1251"/>
      <c r="AB15" s="1252"/>
    </row>
    <row r="16" spans="1:51" s="1247" customFormat="1" ht="18.75" customHeight="1">
      <c r="A16" s="2658"/>
      <c r="B16" s="1897" t="s">
        <v>87</v>
      </c>
      <c r="C16" s="1897" t="s">
        <v>90</v>
      </c>
      <c r="D16" s="1897" t="s">
        <v>91</v>
      </c>
      <c r="E16" s="2358" t="s">
        <v>340</v>
      </c>
      <c r="F16" s="2358"/>
      <c r="G16" s="1897" t="s">
        <v>87</v>
      </c>
      <c r="H16" s="1897" t="s">
        <v>90</v>
      </c>
      <c r="I16" s="1897" t="s">
        <v>91</v>
      </c>
      <c r="J16" s="2358" t="s">
        <v>340</v>
      </c>
      <c r="K16" s="2358"/>
      <c r="L16" s="1897" t="s">
        <v>87</v>
      </c>
      <c r="M16" s="1897" t="s">
        <v>90</v>
      </c>
      <c r="N16" s="1897" t="s">
        <v>91</v>
      </c>
      <c r="O16" s="2358" t="s">
        <v>340</v>
      </c>
      <c r="P16" s="2358"/>
      <c r="Q16" s="1897" t="s">
        <v>87</v>
      </c>
      <c r="R16" s="1897" t="s">
        <v>90</v>
      </c>
      <c r="S16" s="1897" t="s">
        <v>91</v>
      </c>
      <c r="T16" s="2358" t="s">
        <v>340</v>
      </c>
      <c r="U16" s="2358"/>
      <c r="V16" s="1897" t="s">
        <v>87</v>
      </c>
      <c r="W16" s="1897" t="s">
        <v>90</v>
      </c>
      <c r="X16" s="1897" t="s">
        <v>91</v>
      </c>
      <c r="Y16" s="2358" t="s">
        <v>340</v>
      </c>
      <c r="Z16" s="2359"/>
      <c r="AA16" s="1244"/>
      <c r="AB16" s="1244"/>
    </row>
    <row r="17" spans="1:26" s="1247" customFormat="1" ht="30" customHeight="1">
      <c r="A17" s="2658"/>
      <c r="B17" s="1232" t="str">
        <f>B6</f>
        <v xml:space="preserve">@)&amp;$
c;f/ d;fGt </v>
      </c>
      <c r="C17" s="1232" t="str">
        <f t="shared" ref="C17:F17" si="4">C6</f>
        <v xml:space="preserve">@)&amp;%
c;f/ d;fGt </v>
      </c>
      <c r="D17" s="1232" t="str">
        <f t="shared" si="4"/>
        <v xml:space="preserve">@)&amp;^
c;f/ d;fGt </v>
      </c>
      <c r="E17" s="1232" t="str">
        <f t="shared" si="4"/>
        <v>cf=j=@)&amp;$÷&amp;%</v>
      </c>
      <c r="F17" s="1232" t="str">
        <f t="shared" si="4"/>
        <v>cf=j=@)&amp;%÷&amp;^</v>
      </c>
      <c r="G17" s="1232" t="str">
        <f>B6</f>
        <v xml:space="preserve">@)&amp;$
c;f/ d;fGt </v>
      </c>
      <c r="H17" s="1232" t="str">
        <f t="shared" ref="H17:K17" si="5">C6</f>
        <v xml:space="preserve">@)&amp;%
c;f/ d;fGt </v>
      </c>
      <c r="I17" s="1232" t="str">
        <f t="shared" si="5"/>
        <v xml:space="preserve">@)&amp;^
c;f/ d;fGt </v>
      </c>
      <c r="J17" s="1232" t="str">
        <f t="shared" si="5"/>
        <v>cf=j=@)&amp;$÷&amp;%</v>
      </c>
      <c r="K17" s="1232" t="str">
        <f t="shared" si="5"/>
        <v>cf=j=@)&amp;%÷&amp;^</v>
      </c>
      <c r="L17" s="1232" t="str">
        <f>B6</f>
        <v xml:space="preserve">@)&amp;$
c;f/ d;fGt </v>
      </c>
      <c r="M17" s="1232" t="str">
        <f t="shared" ref="M17:P17" si="6">C6</f>
        <v xml:space="preserve">@)&amp;%
c;f/ d;fGt </v>
      </c>
      <c r="N17" s="1232" t="str">
        <f t="shared" si="6"/>
        <v xml:space="preserve">@)&amp;^
c;f/ d;fGt </v>
      </c>
      <c r="O17" s="1232" t="str">
        <f t="shared" si="6"/>
        <v>cf=j=@)&amp;$÷&amp;%</v>
      </c>
      <c r="P17" s="1232" t="str">
        <f t="shared" si="6"/>
        <v>cf=j=@)&amp;%÷&amp;^</v>
      </c>
      <c r="Q17" s="1232" t="str">
        <f>B6</f>
        <v xml:space="preserve">@)&amp;$
c;f/ d;fGt </v>
      </c>
      <c r="R17" s="1232" t="str">
        <f t="shared" ref="R17:U17" si="7">C6</f>
        <v xml:space="preserve">@)&amp;%
c;f/ d;fGt </v>
      </c>
      <c r="S17" s="1232" t="str">
        <f t="shared" si="7"/>
        <v xml:space="preserve">@)&amp;^
c;f/ d;fGt </v>
      </c>
      <c r="T17" s="1232" t="str">
        <f t="shared" si="7"/>
        <v>cf=j=@)&amp;$÷&amp;%</v>
      </c>
      <c r="U17" s="1232" t="str">
        <f t="shared" si="7"/>
        <v>cf=j=@)&amp;%÷&amp;^</v>
      </c>
      <c r="V17" s="1232" t="str">
        <f>B6</f>
        <v xml:space="preserve">@)&amp;$
c;f/ d;fGt </v>
      </c>
      <c r="W17" s="1232" t="str">
        <f t="shared" ref="W17:Z17" si="8">C6</f>
        <v xml:space="preserve">@)&amp;%
c;f/ d;fGt </v>
      </c>
      <c r="X17" s="1232" t="str">
        <f t="shared" si="8"/>
        <v xml:space="preserve">@)&amp;^
c;f/ d;fGt </v>
      </c>
      <c r="Y17" s="1232" t="str">
        <f t="shared" si="8"/>
        <v>cf=j=@)&amp;$÷&amp;%</v>
      </c>
      <c r="Z17" s="1308" t="str">
        <f t="shared" si="8"/>
        <v>cf=j=@)&amp;%÷&amp;^</v>
      </c>
    </row>
    <row r="18" spans="1:26" s="332" customFormat="1" ht="18" customHeight="1">
      <c r="A18" s="63" t="s">
        <v>311</v>
      </c>
      <c r="B18" s="1418">
        <v>0</v>
      </c>
      <c r="C18" s="1418">
        <v>0.23712119000000004</v>
      </c>
      <c r="D18" s="1418">
        <v>20.161965330000001</v>
      </c>
      <c r="E18" s="1418"/>
      <c r="F18" s="1418">
        <v>-6.7008744142203085</v>
      </c>
      <c r="G18" s="1418">
        <v>3.7</v>
      </c>
      <c r="H18" s="1418">
        <v>0.48925754999999999</v>
      </c>
      <c r="I18" s="1418">
        <v>0.49574535999999997</v>
      </c>
      <c r="J18" s="1418">
        <v>-91.572123176661265</v>
      </c>
      <c r="K18" s="1418">
        <v>-100</v>
      </c>
      <c r="L18" s="1418">
        <v>0.28969999999999996</v>
      </c>
      <c r="M18" s="1418">
        <v>0.28969999999999996</v>
      </c>
      <c r="N18" s="1418">
        <v>24.6</v>
      </c>
      <c r="O18" s="1863"/>
      <c r="P18" s="1863"/>
      <c r="Q18" s="1418">
        <v>0.28969999999999996</v>
      </c>
      <c r="R18" s="1418">
        <v>0.31</v>
      </c>
      <c r="S18" s="1418">
        <v>0</v>
      </c>
      <c r="T18" s="1863"/>
      <c r="U18" s="1863"/>
      <c r="V18" s="674">
        <v>136.92065062</v>
      </c>
      <c r="W18" s="674">
        <v>117.39494043000001</v>
      </c>
      <c r="X18" s="674">
        <v>250.72746943999996</v>
      </c>
      <c r="Y18" s="1863">
        <v>-14.260602839370293</v>
      </c>
      <c r="Z18" s="1864">
        <v>113.5760438410914</v>
      </c>
    </row>
    <row r="19" spans="1:26" s="332" customFormat="1" ht="32.25" customHeight="1">
      <c r="A19" s="261" t="s">
        <v>367</v>
      </c>
      <c r="B19" s="1418">
        <v>196.01512761999999</v>
      </c>
      <c r="C19" s="1418">
        <v>214.10477019999999</v>
      </c>
      <c r="D19" s="1418">
        <v>259.5543983</v>
      </c>
      <c r="E19" s="1418">
        <v>1743.2516682616545</v>
      </c>
      <c r="F19" s="1418">
        <v>-59.563621294545875</v>
      </c>
      <c r="G19" s="1418">
        <v>84.941994950000009</v>
      </c>
      <c r="H19" s="1418">
        <v>82.101012539999999</v>
      </c>
      <c r="I19" s="1418">
        <v>96.319793290000007</v>
      </c>
      <c r="J19" s="1418">
        <v>-28.278856705443474</v>
      </c>
      <c r="K19" s="1418">
        <v>87.079963367663083</v>
      </c>
      <c r="L19" s="1418">
        <v>135.45895869999998</v>
      </c>
      <c r="M19" s="1418">
        <v>131.80796656999999</v>
      </c>
      <c r="N19" s="1418">
        <v>220.25134289999997</v>
      </c>
      <c r="O19" s="1863">
        <v>-2.6952755026604223</v>
      </c>
      <c r="P19" s="1863">
        <v>67.10017507403839</v>
      </c>
      <c r="Q19" s="1418">
        <v>23.454576199999998</v>
      </c>
      <c r="R19" s="1418">
        <v>11.25582874</v>
      </c>
      <c r="S19" s="1418">
        <v>37.254604659999998</v>
      </c>
      <c r="T19" s="1863">
        <v>-52.0100954115726</v>
      </c>
      <c r="U19" s="1863">
        <v>230.98055701227736</v>
      </c>
      <c r="V19" s="674">
        <v>8366.970686759998</v>
      </c>
      <c r="W19" s="674">
        <v>8030.2593048899989</v>
      </c>
      <c r="X19" s="674">
        <v>8336.9007852600007</v>
      </c>
      <c r="Y19" s="1863">
        <v>-4.0242925961580767</v>
      </c>
      <c r="Z19" s="1864">
        <v>3.818575076190541</v>
      </c>
    </row>
    <row r="20" spans="1:26" s="332" customFormat="1" ht="19.5" customHeight="1">
      <c r="A20" s="261" t="s">
        <v>83</v>
      </c>
      <c r="B20" s="1418">
        <v>1274.7202007200001</v>
      </c>
      <c r="C20" s="1418">
        <v>1474.5314495</v>
      </c>
      <c r="D20" s="1418">
        <v>1645.1307984700002</v>
      </c>
      <c r="E20" s="1418">
        <v>-0.21291847744858217</v>
      </c>
      <c r="F20" s="1418">
        <v>30.052011861213799</v>
      </c>
      <c r="G20" s="1418">
        <v>694.49463633999994</v>
      </c>
      <c r="H20" s="1418">
        <v>725.05192170000009</v>
      </c>
      <c r="I20" s="1418">
        <v>457.90538347999995</v>
      </c>
      <c r="J20" s="1418">
        <v>-39.580430833607764</v>
      </c>
      <c r="K20" s="1418">
        <v>59.992792964145501</v>
      </c>
      <c r="L20" s="1418">
        <v>571.58900036999989</v>
      </c>
      <c r="M20" s="1418">
        <v>631.67984523000007</v>
      </c>
      <c r="N20" s="1418">
        <v>659.73060063999992</v>
      </c>
      <c r="O20" s="1863">
        <v>10.512946334009627</v>
      </c>
      <c r="P20" s="1863">
        <v>4.440660189147934</v>
      </c>
      <c r="Q20" s="1418">
        <v>18.503185139999999</v>
      </c>
      <c r="R20" s="1418">
        <v>16.8427553</v>
      </c>
      <c r="S20" s="1418">
        <v>19.429985049999999</v>
      </c>
      <c r="T20" s="1863">
        <v>-8.9737514240750897</v>
      </c>
      <c r="U20" s="1863">
        <v>15.361083765196042</v>
      </c>
      <c r="V20" s="674">
        <v>24520.103982460001</v>
      </c>
      <c r="W20" s="674">
        <v>28046.979804910003</v>
      </c>
      <c r="X20" s="674">
        <v>31730.533369070003</v>
      </c>
      <c r="Y20" s="1863">
        <v>14.383608752119841</v>
      </c>
      <c r="Z20" s="1864">
        <v>13.133512377383113</v>
      </c>
    </row>
    <row r="21" spans="1:26" s="332" customFormat="1" ht="15">
      <c r="A21" s="261" t="s">
        <v>368</v>
      </c>
      <c r="B21" s="1418">
        <v>25.939762470000002</v>
      </c>
      <c r="C21" s="1418">
        <v>12.953090679999999</v>
      </c>
      <c r="D21" s="1418">
        <v>14.32682091</v>
      </c>
      <c r="E21" s="1418">
        <v>35.992577800155004</v>
      </c>
      <c r="F21" s="1418">
        <v>-70.378858646366325</v>
      </c>
      <c r="G21" s="1418">
        <v>1.288</v>
      </c>
      <c r="H21" s="1418">
        <v>0.308</v>
      </c>
      <c r="I21" s="1418">
        <v>0</v>
      </c>
      <c r="J21" s="1418">
        <v>-100</v>
      </c>
      <c r="K21" s="1418"/>
      <c r="L21" s="1418">
        <v>0.2666</v>
      </c>
      <c r="M21" s="1418">
        <v>0.2666</v>
      </c>
      <c r="N21" s="1418">
        <v>3.65</v>
      </c>
      <c r="O21" s="1863"/>
      <c r="P21" s="1863"/>
      <c r="Q21" s="1418">
        <v>0.2666</v>
      </c>
      <c r="R21" s="1418">
        <v>1.1000000000000001</v>
      </c>
      <c r="S21" s="1418">
        <v>0</v>
      </c>
      <c r="T21" s="1863"/>
      <c r="U21" s="1863"/>
      <c r="V21" s="674">
        <v>449.96186870002418</v>
      </c>
      <c r="W21" s="674">
        <v>412.07527631000005</v>
      </c>
      <c r="X21" s="674">
        <v>514.44479723999996</v>
      </c>
      <c r="Y21" s="1863">
        <v>-8.4199562286203218</v>
      </c>
      <c r="Z21" s="1864">
        <v>24.842432151398569</v>
      </c>
    </row>
    <row r="22" spans="1:26" s="332" customFormat="1" ht="18" customHeight="1">
      <c r="A22" s="261" t="s">
        <v>84</v>
      </c>
      <c r="B22" s="1418">
        <v>63.974662260000002</v>
      </c>
      <c r="C22" s="1418">
        <v>101.23305081000001</v>
      </c>
      <c r="D22" s="1418">
        <v>146.28134229</v>
      </c>
      <c r="E22" s="1418">
        <v>-0.55589158437662434</v>
      </c>
      <c r="F22" s="1418">
        <v>-1.4829581446202553</v>
      </c>
      <c r="G22" s="1418">
        <v>26.604919519999999</v>
      </c>
      <c r="H22" s="1418">
        <v>23.173253839999997</v>
      </c>
      <c r="I22" s="1418">
        <v>11.523999999999999</v>
      </c>
      <c r="J22" s="1418">
        <v>-47.922163115028823</v>
      </c>
      <c r="K22" s="1418">
        <v>84.43705925265462</v>
      </c>
      <c r="L22" s="1418">
        <v>44.691577589999994</v>
      </c>
      <c r="M22" s="1418">
        <v>41.002057620000002</v>
      </c>
      <c r="N22" s="1418">
        <v>92.807888730000016</v>
      </c>
      <c r="O22" s="1863">
        <v>-8.2555151752475808</v>
      </c>
      <c r="P22" s="1863">
        <v>126.34934468442421</v>
      </c>
      <c r="Q22" s="1418">
        <v>0.25359999999999999</v>
      </c>
      <c r="R22" s="1418">
        <v>8.2540852200000003</v>
      </c>
      <c r="S22" s="1418">
        <v>5.7775517099999991</v>
      </c>
      <c r="T22" s="1863"/>
      <c r="U22" s="1863"/>
      <c r="V22" s="674">
        <v>1304.0768434200004</v>
      </c>
      <c r="W22" s="674">
        <v>1572.9862136999998</v>
      </c>
      <c r="X22" s="674">
        <v>2055.9981951799996</v>
      </c>
      <c r="Y22" s="1863">
        <v>20.620669068455541</v>
      </c>
      <c r="Z22" s="1864">
        <v>30.706688798235064</v>
      </c>
    </row>
    <row r="23" spans="1:26" s="332" customFormat="1" ht="15">
      <c r="A23" s="261" t="s">
        <v>369</v>
      </c>
      <c r="B23" s="1418">
        <v>80.847356590000004</v>
      </c>
      <c r="C23" s="1418">
        <v>103.39910209000001</v>
      </c>
      <c r="D23" s="1418">
        <v>140.74587313999996</v>
      </c>
      <c r="E23" s="1418">
        <v>927.27666236014829</v>
      </c>
      <c r="F23" s="1418">
        <v>-34.400881543914963</v>
      </c>
      <c r="G23" s="1418">
        <v>81.462268340000008</v>
      </c>
      <c r="H23" s="1418">
        <v>98.442655250000001</v>
      </c>
      <c r="I23" s="1418">
        <v>144.6817092</v>
      </c>
      <c r="J23" s="1418">
        <v>138.45371788061195</v>
      </c>
      <c r="K23" s="1418">
        <v>26.030153584159834</v>
      </c>
      <c r="L23" s="1418">
        <v>113.45687867000001</v>
      </c>
      <c r="M23" s="1418">
        <v>134.08111258999998</v>
      </c>
      <c r="N23" s="1418">
        <v>250.22974966999999</v>
      </c>
      <c r="O23" s="1863">
        <v>18.178037472710201</v>
      </c>
      <c r="P23" s="1863">
        <v>86.625651321349949</v>
      </c>
      <c r="Q23" s="1418">
        <v>53.901756319999997</v>
      </c>
      <c r="R23" s="1418">
        <v>45.482315379999989</v>
      </c>
      <c r="S23" s="1418">
        <v>45.281424470000005</v>
      </c>
      <c r="T23" s="1863">
        <v>-15.619975145180959</v>
      </c>
      <c r="U23" s="1863">
        <v>-0.44169015654009058</v>
      </c>
      <c r="V23" s="674">
        <v>9042.186214719999</v>
      </c>
      <c r="W23" s="674">
        <v>11991.620134960001</v>
      </c>
      <c r="X23" s="674">
        <v>13340.539378089999</v>
      </c>
      <c r="Y23" s="1863">
        <v>32.618593006175274</v>
      </c>
      <c r="Z23" s="1864">
        <v>11.248849012464973</v>
      </c>
    </row>
    <row r="24" spans="1:26" s="257" customFormat="1" ht="15.75" thickBot="1">
      <c r="A24" s="255" t="s">
        <v>82</v>
      </c>
      <c r="B24" s="776">
        <v>1641.4971096600002</v>
      </c>
      <c r="C24" s="776">
        <v>1906.4585844700002</v>
      </c>
      <c r="D24" s="776">
        <v>2226.2011984399996</v>
      </c>
      <c r="E24" s="774">
        <v>16.141452412601637</v>
      </c>
      <c r="F24" s="774">
        <v>16.771547862335993</v>
      </c>
      <c r="G24" s="1111">
        <v>892.49181914999997</v>
      </c>
      <c r="H24" s="1111">
        <v>929.56610088000014</v>
      </c>
      <c r="I24" s="1111">
        <v>710.92663132999996</v>
      </c>
      <c r="J24" s="849">
        <v>4.1540192228663102</v>
      </c>
      <c r="K24" s="849">
        <v>-23.520594107618479</v>
      </c>
      <c r="L24" s="776">
        <v>865.75271532999989</v>
      </c>
      <c r="M24" s="776">
        <v>939.12728201000004</v>
      </c>
      <c r="N24" s="776">
        <v>1251.2695819399999</v>
      </c>
      <c r="O24" s="774">
        <v>8.4752337914449214</v>
      </c>
      <c r="P24" s="774">
        <v>33.237486111778821</v>
      </c>
      <c r="Q24" s="882">
        <v>96.669417659999993</v>
      </c>
      <c r="R24" s="776">
        <v>83.244984639999984</v>
      </c>
      <c r="S24" s="776">
        <v>107.74356589</v>
      </c>
      <c r="T24" s="774">
        <v>-13.886949300983304</v>
      </c>
      <c r="U24" s="774">
        <v>29.429498192529195</v>
      </c>
      <c r="V24" s="882">
        <v>43820.220246680015</v>
      </c>
      <c r="W24" s="776">
        <v>50171.3156752</v>
      </c>
      <c r="X24" s="776">
        <v>56229.143994280021</v>
      </c>
      <c r="Y24" s="774">
        <v>14.493526944336082</v>
      </c>
      <c r="Z24" s="775">
        <v>12.074286347795436</v>
      </c>
    </row>
    <row r="25" spans="1:26" ht="15.75" thickTop="1">
      <c r="A25" s="2671" t="str">
        <f>'[4]ta 5'!A43:P43</f>
        <v xml:space="preserve">&gt;f]t M cWoog If]qsf a}+s tyf ljQLo ;+:yfx? . </v>
      </c>
      <c r="B25" s="2671"/>
      <c r="C25" s="2671"/>
      <c r="D25" s="2671"/>
      <c r="E25" s="2671"/>
      <c r="F25" s="2671"/>
      <c r="G25" s="2671"/>
      <c r="H25" s="2671"/>
      <c r="I25" s="2671"/>
      <c r="J25" s="2671"/>
      <c r="K25" s="2671"/>
      <c r="L25" s="2671"/>
      <c r="M25" s="2671"/>
      <c r="N25" s="2671"/>
      <c r="O25" s="2671"/>
      <c r="P25" s="2671"/>
    </row>
    <row r="26" spans="1:26">
      <c r="A26" s="2656" t="s">
        <v>330</v>
      </c>
      <c r="B26" s="2672"/>
      <c r="C26" s="2672"/>
      <c r="D26" s="2672"/>
      <c r="E26" s="2672"/>
      <c r="F26" s="2672"/>
    </row>
    <row r="27" spans="1:26" ht="14.25">
      <c r="A27" s="512" t="s">
        <v>532</v>
      </c>
    </row>
    <row r="35" spans="4:8">
      <c r="G35" s="61">
        <f>G38*E38</f>
        <v>1054044</v>
      </c>
    </row>
    <row r="38" spans="4:8">
      <c r="D38" s="61">
        <v>26733</v>
      </c>
      <c r="E38" s="1084">
        <v>36</v>
      </c>
      <c r="F38" s="1084">
        <f>D38*E38</f>
        <v>962388</v>
      </c>
      <c r="G38" s="61">
        <v>29279</v>
      </c>
      <c r="H38" s="61">
        <f>E38*G38-812000</f>
        <v>242044</v>
      </c>
    </row>
    <row r="39" spans="4:8">
      <c r="F39" s="1084">
        <v>778000</v>
      </c>
    </row>
    <row r="40" spans="4:8">
      <c r="F40" s="1084">
        <f>F38-F39</f>
        <v>184388</v>
      </c>
    </row>
  </sheetData>
  <mergeCells count="27">
    <mergeCell ref="A1:Z1"/>
    <mergeCell ref="A2:Z2"/>
    <mergeCell ref="Y3:Z3"/>
    <mergeCell ref="A4:A6"/>
    <mergeCell ref="B4:F4"/>
    <mergeCell ref="G4:K4"/>
    <mergeCell ref="L4:P4"/>
    <mergeCell ref="Q4:U4"/>
    <mergeCell ref="V4:Z4"/>
    <mergeCell ref="E5:F5"/>
    <mergeCell ref="J5:K5"/>
    <mergeCell ref="O5:P5"/>
    <mergeCell ref="T5:U5"/>
    <mergeCell ref="Y5:Z5"/>
    <mergeCell ref="Y16:Z16"/>
    <mergeCell ref="Q15:U15"/>
    <mergeCell ref="T16:U16"/>
    <mergeCell ref="A25:P25"/>
    <mergeCell ref="A26:F26"/>
    <mergeCell ref="E16:F16"/>
    <mergeCell ref="J16:K16"/>
    <mergeCell ref="O16:P16"/>
    <mergeCell ref="A15:A17"/>
    <mergeCell ref="B15:F15"/>
    <mergeCell ref="G15:K15"/>
    <mergeCell ref="L15:P15"/>
    <mergeCell ref="V15:Z15"/>
  </mergeCells>
  <printOptions horizontalCentered="1"/>
  <pageMargins left="0" right="0" top="1" bottom="0.5" header="0" footer="0.05"/>
  <pageSetup paperSize="9" scale="43" orientation="landscape" r:id="rId1"/>
</worksheet>
</file>

<file path=xl/worksheets/sheet1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P21"/>
  <sheetViews>
    <sheetView view="pageBreakPreview" zoomScale="55" zoomScaleSheetLayoutView="55" workbookViewId="0">
      <selection activeCell="S16" sqref="S16:V19"/>
    </sheetView>
  </sheetViews>
  <sheetFormatPr defaultColWidth="9.140625" defaultRowHeight="12.75"/>
  <cols>
    <col min="1" max="1" width="26.5703125" style="51" customWidth="1"/>
    <col min="2" max="3" width="15.42578125" style="51" customWidth="1"/>
    <col min="4" max="4" width="13.5703125" style="51" customWidth="1"/>
    <col min="5" max="6" width="12.7109375" style="51" customWidth="1"/>
    <col min="7" max="8" width="15.42578125" style="51" customWidth="1"/>
    <col min="9" max="9" width="13.5703125" style="51" customWidth="1"/>
    <col min="10" max="11" width="12.7109375" style="51" customWidth="1"/>
    <col min="12" max="13" width="15.42578125" style="51" customWidth="1"/>
    <col min="14" max="14" width="13.7109375" style="51" customWidth="1"/>
    <col min="15" max="16" width="12.7109375" style="51" customWidth="1"/>
    <col min="17" max="18" width="15.42578125" style="51" customWidth="1"/>
    <col min="19" max="19" width="14" style="51" customWidth="1"/>
    <col min="20" max="21" width="12.7109375" style="51" customWidth="1"/>
    <col min="22" max="22" width="15.42578125" style="51" customWidth="1"/>
    <col min="23" max="23" width="13.42578125" style="51" customWidth="1"/>
    <col min="24" max="24" width="13.5703125" style="51" bestFit="1" customWidth="1"/>
    <col min="25" max="25" width="10.85546875" style="51" customWidth="1"/>
    <col min="26" max="26" width="11.5703125" style="51" customWidth="1"/>
    <col min="27" max="16384" width="9.140625" style="51"/>
  </cols>
  <sheetData>
    <row r="1" spans="1:198" s="2054" customFormat="1" ht="33">
      <c r="A1" s="2648" t="s">
        <v>308</v>
      </c>
      <c r="B1" s="2648"/>
      <c r="C1" s="2648"/>
      <c r="D1" s="2648"/>
      <c r="E1" s="2648"/>
      <c r="F1" s="2648"/>
      <c r="G1" s="2648"/>
      <c r="H1" s="2648"/>
      <c r="I1" s="2648"/>
      <c r="J1" s="2648"/>
      <c r="K1" s="2648"/>
      <c r="L1" s="2648"/>
      <c r="M1" s="2648"/>
      <c r="N1" s="2648"/>
      <c r="O1" s="2648"/>
      <c r="P1" s="2648"/>
      <c r="Q1" s="2648"/>
      <c r="R1" s="2648"/>
      <c r="S1" s="2648"/>
      <c r="T1" s="2648"/>
      <c r="U1" s="2648"/>
      <c r="V1" s="2648"/>
      <c r="W1" s="2648"/>
      <c r="X1" s="2648"/>
      <c r="Y1" s="2648"/>
      <c r="Z1" s="2648"/>
    </row>
    <row r="2" spans="1:198" s="2055" customFormat="1" ht="35.25" thickBot="1">
      <c r="A2" s="2675" t="s">
        <v>92</v>
      </c>
      <c r="B2" s="2675"/>
      <c r="C2" s="2675"/>
      <c r="D2" s="2675"/>
      <c r="E2" s="2675"/>
      <c r="F2" s="2675"/>
      <c r="G2" s="2675"/>
      <c r="H2" s="2675"/>
      <c r="I2" s="2675"/>
      <c r="J2" s="2675"/>
      <c r="K2" s="2675"/>
      <c r="L2" s="2675"/>
      <c r="M2" s="2675"/>
      <c r="N2" s="2675"/>
      <c r="O2" s="2675"/>
      <c r="P2" s="2675"/>
      <c r="Q2" s="2675"/>
      <c r="R2" s="2675"/>
      <c r="S2" s="2675"/>
      <c r="T2" s="2675"/>
      <c r="U2" s="2675"/>
      <c r="V2" s="2675"/>
      <c r="W2" s="2675"/>
      <c r="X2" s="2675"/>
      <c r="Y2" s="2675"/>
      <c r="Z2" s="2675"/>
    </row>
    <row r="3" spans="1:198" s="1064" customFormat="1" ht="18" customHeight="1" thickTop="1">
      <c r="A3" s="2428" t="s">
        <v>81</v>
      </c>
      <c r="B3" s="2454" t="s">
        <v>273</v>
      </c>
      <c r="C3" s="2454"/>
      <c r="D3" s="2454"/>
      <c r="E3" s="2454"/>
      <c r="F3" s="2454"/>
      <c r="G3" s="2454" t="s">
        <v>278</v>
      </c>
      <c r="H3" s="2454"/>
      <c r="I3" s="2454"/>
      <c r="J3" s="2454"/>
      <c r="K3" s="2454"/>
      <c r="L3" s="2644" t="s">
        <v>279</v>
      </c>
      <c r="M3" s="2644"/>
      <c r="N3" s="2644"/>
      <c r="O3" s="2644"/>
      <c r="P3" s="2644"/>
      <c r="Q3" s="2454" t="s">
        <v>274</v>
      </c>
      <c r="R3" s="2454"/>
      <c r="S3" s="2454"/>
      <c r="T3" s="2454"/>
      <c r="U3" s="2454"/>
      <c r="V3" s="2454" t="s">
        <v>390</v>
      </c>
      <c r="W3" s="2454"/>
      <c r="X3" s="2454"/>
      <c r="Y3" s="2454"/>
      <c r="Z3" s="2455"/>
      <c r="AA3" s="1238"/>
      <c r="AB3" s="1238"/>
      <c r="AC3" s="1238"/>
      <c r="AD3" s="1238"/>
      <c r="AE3" s="1238"/>
      <c r="AF3" s="1238"/>
      <c r="AG3" s="1238"/>
      <c r="AH3" s="1238"/>
      <c r="AI3" s="1238"/>
      <c r="AJ3" s="1238"/>
      <c r="AK3" s="1238"/>
      <c r="AL3" s="1238"/>
      <c r="AM3" s="1238"/>
      <c r="AN3" s="1238"/>
      <c r="AO3" s="1238"/>
      <c r="AP3" s="1238"/>
      <c r="AQ3" s="1238"/>
      <c r="AR3" s="1237"/>
      <c r="AS3" s="1237"/>
      <c r="AT3" s="1237"/>
      <c r="AU3" s="1237"/>
      <c r="AV3" s="1237"/>
      <c r="AW3" s="1237"/>
      <c r="AX3" s="1237"/>
      <c r="AY3" s="1237"/>
      <c r="AZ3" s="1237"/>
      <c r="BA3" s="1237"/>
      <c r="BB3" s="1237"/>
      <c r="BC3" s="1237"/>
      <c r="BD3" s="1237"/>
      <c r="BE3" s="1237"/>
      <c r="BF3" s="1237"/>
      <c r="BG3" s="1237"/>
      <c r="BH3" s="1237"/>
      <c r="BI3" s="1237"/>
      <c r="BJ3" s="1237"/>
      <c r="BK3" s="1237"/>
      <c r="BL3" s="1237"/>
      <c r="BM3" s="1237"/>
      <c r="BN3" s="1237"/>
      <c r="BO3" s="1237"/>
      <c r="BP3" s="1237"/>
      <c r="BQ3" s="1237"/>
      <c r="BR3" s="1237"/>
      <c r="BS3" s="1237"/>
      <c r="BT3" s="1237"/>
      <c r="BU3" s="1237"/>
      <c r="BV3" s="1237"/>
      <c r="BW3" s="1237"/>
      <c r="BX3" s="1237"/>
      <c r="BY3" s="1237"/>
      <c r="BZ3" s="1237"/>
      <c r="CA3" s="1237"/>
      <c r="CB3" s="1237"/>
      <c r="CC3" s="1237"/>
      <c r="CD3" s="1237"/>
      <c r="CE3" s="1237"/>
      <c r="CF3" s="1237"/>
      <c r="CG3" s="1237"/>
      <c r="CH3" s="1237"/>
      <c r="CI3" s="1237"/>
      <c r="CJ3" s="1237"/>
      <c r="CK3" s="1237"/>
      <c r="CL3" s="1237"/>
      <c r="CM3" s="1237"/>
      <c r="CN3" s="1237"/>
      <c r="CO3" s="1237"/>
      <c r="CP3" s="1237"/>
      <c r="CQ3" s="1237"/>
      <c r="CR3" s="1237"/>
      <c r="CS3" s="1237"/>
      <c r="CT3" s="1237"/>
      <c r="CU3" s="1237"/>
      <c r="CV3" s="1237"/>
      <c r="CW3" s="1237"/>
      <c r="CX3" s="1237"/>
      <c r="CY3" s="1237"/>
      <c r="CZ3" s="1237"/>
      <c r="DA3" s="1237"/>
      <c r="DB3" s="1237"/>
      <c r="DC3" s="1237"/>
      <c r="DD3" s="1237"/>
      <c r="DE3" s="1237"/>
      <c r="DF3" s="1237"/>
      <c r="DG3" s="1237"/>
      <c r="DH3" s="1237"/>
      <c r="DI3" s="1237"/>
      <c r="DJ3" s="1237"/>
      <c r="DK3" s="1237"/>
      <c r="DL3" s="1237"/>
      <c r="DM3" s="1237"/>
      <c r="DN3" s="1237"/>
      <c r="DO3" s="1237"/>
      <c r="DP3" s="1237"/>
      <c r="DQ3" s="1237"/>
      <c r="DR3" s="1237"/>
      <c r="DS3" s="1237"/>
      <c r="DT3" s="1237"/>
      <c r="DU3" s="1237"/>
      <c r="DV3" s="1237"/>
      <c r="DW3" s="1237"/>
      <c r="DX3" s="1237"/>
      <c r="DY3" s="1237"/>
      <c r="DZ3" s="1237"/>
      <c r="EA3" s="1237"/>
      <c r="EB3" s="1237"/>
      <c r="EC3" s="1237"/>
      <c r="ED3" s="1237"/>
      <c r="EE3" s="1237"/>
      <c r="EF3" s="1237"/>
      <c r="EG3" s="1237"/>
      <c r="EH3" s="1237"/>
      <c r="EI3" s="1237"/>
      <c r="EJ3" s="1237"/>
      <c r="EK3" s="1237"/>
      <c r="EL3" s="1237"/>
      <c r="EM3" s="1237"/>
      <c r="EN3" s="1237"/>
      <c r="EO3" s="1237"/>
      <c r="EP3" s="1237"/>
      <c r="EQ3" s="1237"/>
      <c r="ER3" s="1237"/>
      <c r="ES3" s="1237"/>
      <c r="ET3" s="1237"/>
      <c r="EU3" s="1237"/>
      <c r="EV3" s="1237"/>
      <c r="EW3" s="1237"/>
      <c r="EX3" s="1237"/>
      <c r="EY3" s="1237"/>
      <c r="EZ3" s="1237"/>
      <c r="FA3" s="1237"/>
      <c r="FB3" s="1237"/>
      <c r="FC3" s="1237"/>
      <c r="FD3" s="1237"/>
      <c r="FE3" s="1237"/>
      <c r="FF3" s="1237"/>
      <c r="FG3" s="1237"/>
      <c r="FH3" s="1237"/>
      <c r="FI3" s="1237"/>
      <c r="FJ3" s="1237"/>
      <c r="FK3" s="1237"/>
      <c r="FL3" s="1237"/>
      <c r="FM3" s="1237"/>
      <c r="FN3" s="1237"/>
      <c r="FO3" s="1237"/>
      <c r="FP3" s="1237"/>
      <c r="FQ3" s="1237"/>
      <c r="FR3" s="1237"/>
      <c r="FS3" s="1237"/>
      <c r="FT3" s="1237"/>
      <c r="FU3" s="1237"/>
      <c r="FV3" s="1237"/>
      <c r="FW3" s="1237"/>
      <c r="FX3" s="1237"/>
      <c r="FY3" s="1237"/>
      <c r="FZ3" s="1237"/>
      <c r="GA3" s="1237"/>
      <c r="GB3" s="1237"/>
      <c r="GC3" s="1237"/>
      <c r="GD3" s="1237"/>
      <c r="GE3" s="1237"/>
      <c r="GF3" s="1237"/>
      <c r="GG3" s="1237"/>
      <c r="GH3" s="1237"/>
      <c r="GI3" s="1237"/>
      <c r="GJ3" s="1237"/>
      <c r="GK3" s="1237"/>
      <c r="GL3" s="1237"/>
      <c r="GM3" s="1237"/>
      <c r="GN3" s="1237"/>
      <c r="GO3" s="1237"/>
      <c r="GP3" s="1237"/>
    </row>
    <row r="4" spans="1:198" s="1064" customFormat="1" ht="18" customHeight="1">
      <c r="A4" s="2429"/>
      <c r="B4" s="1060" t="s">
        <v>87</v>
      </c>
      <c r="C4" s="1060" t="s">
        <v>90</v>
      </c>
      <c r="D4" s="1060" t="s">
        <v>91</v>
      </c>
      <c r="E4" s="2342" t="s">
        <v>88</v>
      </c>
      <c r="F4" s="2342" t="s">
        <v>89</v>
      </c>
      <c r="G4" s="1060" t="s">
        <v>87</v>
      </c>
      <c r="H4" s="1060" t="s">
        <v>90</v>
      </c>
      <c r="I4" s="1060" t="s">
        <v>91</v>
      </c>
      <c r="J4" s="2342" t="s">
        <v>88</v>
      </c>
      <c r="K4" s="2342" t="s">
        <v>89</v>
      </c>
      <c r="L4" s="1060" t="s">
        <v>87</v>
      </c>
      <c r="M4" s="1060" t="s">
        <v>90</v>
      </c>
      <c r="N4" s="1060" t="s">
        <v>91</v>
      </c>
      <c r="O4" s="2342" t="s">
        <v>88</v>
      </c>
      <c r="P4" s="2342" t="s">
        <v>89</v>
      </c>
      <c r="Q4" s="1060" t="s">
        <v>87</v>
      </c>
      <c r="R4" s="1060" t="s">
        <v>90</v>
      </c>
      <c r="S4" s="1060" t="s">
        <v>91</v>
      </c>
      <c r="T4" s="2342" t="s">
        <v>88</v>
      </c>
      <c r="U4" s="2342" t="s">
        <v>89</v>
      </c>
      <c r="V4" s="1060" t="s">
        <v>87</v>
      </c>
      <c r="W4" s="1060" t="s">
        <v>90</v>
      </c>
      <c r="X4" s="1060" t="s">
        <v>91</v>
      </c>
      <c r="Y4" s="2342" t="s">
        <v>88</v>
      </c>
      <c r="Z4" s="2345" t="s">
        <v>89</v>
      </c>
      <c r="AA4" s="1238"/>
      <c r="AB4" s="1238"/>
      <c r="AC4" s="1238"/>
      <c r="AD4" s="1238"/>
      <c r="AE4" s="1238"/>
      <c r="AF4" s="1238"/>
      <c r="AG4" s="1238"/>
      <c r="AH4" s="1238"/>
      <c r="AI4" s="1238"/>
      <c r="AJ4" s="1238"/>
      <c r="AK4" s="1238"/>
      <c r="AL4" s="1238"/>
      <c r="AM4" s="1238"/>
      <c r="AN4" s="1238"/>
      <c r="AO4" s="1238"/>
      <c r="AP4" s="1238"/>
      <c r="AQ4" s="1238"/>
      <c r="AR4" s="1237"/>
      <c r="AS4" s="1237"/>
      <c r="AT4" s="1237"/>
      <c r="AU4" s="1237"/>
      <c r="AV4" s="1237"/>
      <c r="AW4" s="1237"/>
      <c r="AX4" s="1237"/>
      <c r="AY4" s="1237"/>
      <c r="AZ4" s="1237"/>
      <c r="BA4" s="1237"/>
      <c r="BB4" s="1237"/>
      <c r="BC4" s="1237"/>
      <c r="BD4" s="1237"/>
      <c r="BE4" s="1237"/>
      <c r="BF4" s="1237"/>
      <c r="BG4" s="1237"/>
      <c r="BH4" s="1237"/>
      <c r="BI4" s="1237"/>
      <c r="BJ4" s="1237"/>
      <c r="BK4" s="1237"/>
      <c r="BL4" s="1237"/>
      <c r="BM4" s="1237"/>
      <c r="BN4" s="1237"/>
      <c r="BO4" s="1237"/>
      <c r="BP4" s="1237"/>
      <c r="BQ4" s="1237"/>
      <c r="BR4" s="1237"/>
      <c r="BS4" s="1237"/>
      <c r="BT4" s="1237"/>
      <c r="BU4" s="1237"/>
      <c r="BV4" s="1237"/>
      <c r="BW4" s="1237"/>
      <c r="BX4" s="1237"/>
      <c r="BY4" s="1237"/>
      <c r="BZ4" s="1237"/>
      <c r="CA4" s="1237"/>
      <c r="CB4" s="1237"/>
      <c r="CC4" s="1237"/>
      <c r="CD4" s="1237"/>
      <c r="CE4" s="1237"/>
      <c r="CF4" s="1237"/>
      <c r="CG4" s="1237"/>
      <c r="CH4" s="1237"/>
      <c r="CI4" s="1237"/>
      <c r="CJ4" s="1237"/>
      <c r="CK4" s="1237"/>
      <c r="CL4" s="1237"/>
      <c r="CM4" s="1237"/>
      <c r="CN4" s="1237"/>
      <c r="CO4" s="1237"/>
      <c r="CP4" s="1237"/>
      <c r="CQ4" s="1237"/>
      <c r="CR4" s="1237"/>
      <c r="CS4" s="1237"/>
      <c r="CT4" s="1237"/>
      <c r="CU4" s="1237"/>
      <c r="CV4" s="1237"/>
      <c r="CW4" s="1237"/>
      <c r="CX4" s="1237"/>
      <c r="CY4" s="1237"/>
      <c r="CZ4" s="1237"/>
      <c r="DA4" s="1237"/>
      <c r="DB4" s="1237"/>
      <c r="DC4" s="1237"/>
      <c r="DD4" s="1237"/>
      <c r="DE4" s="1237"/>
      <c r="DF4" s="1237"/>
      <c r="DG4" s="1237"/>
      <c r="DH4" s="1237"/>
      <c r="DI4" s="1237"/>
      <c r="DJ4" s="1237"/>
      <c r="DK4" s="1237"/>
      <c r="DL4" s="1237"/>
      <c r="DM4" s="1237"/>
      <c r="DN4" s="1237"/>
      <c r="DO4" s="1237"/>
      <c r="DP4" s="1237"/>
      <c r="DQ4" s="1237"/>
      <c r="DR4" s="1237"/>
      <c r="DS4" s="1237"/>
      <c r="DT4" s="1237"/>
      <c r="DU4" s="1237"/>
      <c r="DV4" s="1237"/>
      <c r="DW4" s="1237"/>
      <c r="DX4" s="1237"/>
      <c r="DY4" s="1237"/>
      <c r="DZ4" s="1237"/>
      <c r="EA4" s="1237"/>
      <c r="EB4" s="1237"/>
      <c r="EC4" s="1237"/>
      <c r="ED4" s="1237"/>
      <c r="EE4" s="1237"/>
      <c r="EF4" s="1237"/>
      <c r="EG4" s="1237"/>
      <c r="EH4" s="1237"/>
      <c r="EI4" s="1237"/>
      <c r="EJ4" s="1237"/>
      <c r="EK4" s="1237"/>
      <c r="EL4" s="1237"/>
      <c r="EM4" s="1237"/>
      <c r="EN4" s="1237"/>
      <c r="EO4" s="1237"/>
      <c r="EP4" s="1237"/>
      <c r="EQ4" s="1237"/>
      <c r="ER4" s="1237"/>
      <c r="ES4" s="1237"/>
      <c r="ET4" s="1237"/>
      <c r="EU4" s="1237"/>
      <c r="EV4" s="1237"/>
      <c r="EW4" s="1237"/>
      <c r="EX4" s="1237"/>
      <c r="EY4" s="1237"/>
      <c r="EZ4" s="1237"/>
      <c r="FA4" s="1237"/>
      <c r="FB4" s="1237"/>
      <c r="FC4" s="1237"/>
      <c r="FD4" s="1237"/>
      <c r="FE4" s="1237"/>
      <c r="FF4" s="1237"/>
      <c r="FG4" s="1237"/>
      <c r="FH4" s="1237"/>
      <c r="FI4" s="1237"/>
      <c r="FJ4" s="1237"/>
      <c r="FK4" s="1237"/>
      <c r="FL4" s="1237"/>
      <c r="FM4" s="1237"/>
      <c r="FN4" s="1237"/>
      <c r="FO4" s="1237"/>
      <c r="FP4" s="1237"/>
      <c r="FQ4" s="1237"/>
      <c r="FR4" s="1237"/>
      <c r="FS4" s="1237"/>
      <c r="FT4" s="1237"/>
      <c r="FU4" s="1237"/>
      <c r="FV4" s="1237"/>
      <c r="FW4" s="1237"/>
      <c r="FX4" s="1237"/>
      <c r="FY4" s="1237"/>
      <c r="FZ4" s="1237"/>
      <c r="GA4" s="1237"/>
      <c r="GB4" s="1237"/>
      <c r="GC4" s="1237"/>
      <c r="GD4" s="1237"/>
      <c r="GE4" s="1237"/>
      <c r="GF4" s="1237"/>
      <c r="GG4" s="1237"/>
      <c r="GH4" s="1237"/>
      <c r="GI4" s="1237"/>
      <c r="GJ4" s="1237"/>
      <c r="GK4" s="1237"/>
      <c r="GL4" s="1237"/>
      <c r="GM4" s="1237"/>
      <c r="GN4" s="1237"/>
      <c r="GO4" s="1237"/>
      <c r="GP4" s="1237"/>
    </row>
    <row r="5" spans="1:198" s="1064" customFormat="1" ht="32.25" customHeight="1">
      <c r="A5" s="2429"/>
      <c r="B5" s="1896" t="s">
        <v>669</v>
      </c>
      <c r="C5" s="1896" t="s">
        <v>725</v>
      </c>
      <c r="D5" s="1896" t="s">
        <v>737</v>
      </c>
      <c r="E5" s="2342"/>
      <c r="F5" s="2342"/>
      <c r="G5" s="1896" t="str">
        <f>B5</f>
        <v xml:space="preserve">cf=j= @)&amp;#÷&amp;$
-;fpg–c;f/_                </v>
      </c>
      <c r="H5" s="1896" t="str">
        <f t="shared" ref="H5:I5" si="0">C5</f>
        <v xml:space="preserve">cf=j= @)&amp;$÷&amp;%
-;fpg–c;f/_                </v>
      </c>
      <c r="I5" s="1896" t="str">
        <f t="shared" si="0"/>
        <v xml:space="preserve">cf=j= @)&amp;%÷&amp;^
-;fpg–c;f/_                </v>
      </c>
      <c r="J5" s="2342"/>
      <c r="K5" s="2342"/>
      <c r="L5" s="1896" t="str">
        <f>B5</f>
        <v xml:space="preserve">cf=j= @)&amp;#÷&amp;$
-;fpg–c;f/_                </v>
      </c>
      <c r="M5" s="1896" t="str">
        <f t="shared" ref="M5:N5" si="1">C5</f>
        <v xml:space="preserve">cf=j= @)&amp;$÷&amp;%
-;fpg–c;f/_                </v>
      </c>
      <c r="N5" s="1896" t="str">
        <f t="shared" si="1"/>
        <v xml:space="preserve">cf=j= @)&amp;%÷&amp;^
-;fpg–c;f/_                </v>
      </c>
      <c r="O5" s="2342"/>
      <c r="P5" s="2342"/>
      <c r="Q5" s="1896" t="str">
        <f>B5</f>
        <v xml:space="preserve">cf=j= @)&amp;#÷&amp;$
-;fpg–c;f/_                </v>
      </c>
      <c r="R5" s="1896" t="str">
        <f t="shared" ref="R5:S5" si="2">C5</f>
        <v xml:space="preserve">cf=j= @)&amp;$÷&amp;%
-;fpg–c;f/_                </v>
      </c>
      <c r="S5" s="1896" t="str">
        <f t="shared" si="2"/>
        <v xml:space="preserve">cf=j= @)&amp;%÷&amp;^
-;fpg–c;f/_                </v>
      </c>
      <c r="T5" s="2342"/>
      <c r="U5" s="2342"/>
      <c r="V5" s="1896" t="str">
        <f>B5</f>
        <v xml:space="preserve">cf=j= @)&amp;#÷&amp;$
-;fpg–c;f/_                </v>
      </c>
      <c r="W5" s="1896" t="str">
        <f t="shared" ref="W5:X5" si="3">C5</f>
        <v xml:space="preserve">cf=j= @)&amp;$÷&amp;%
-;fpg–c;f/_                </v>
      </c>
      <c r="X5" s="1896" t="str">
        <f t="shared" si="3"/>
        <v xml:space="preserve">cf=j= @)&amp;%÷&amp;^
-;fpg–c;f/_                </v>
      </c>
      <c r="Y5" s="2342"/>
      <c r="Z5" s="2345"/>
      <c r="AA5" s="1238"/>
      <c r="AB5" s="1238"/>
      <c r="AC5" s="1238"/>
      <c r="AD5" s="1238"/>
      <c r="AE5" s="1238"/>
      <c r="AF5" s="1238"/>
      <c r="AG5" s="1238"/>
      <c r="AH5" s="1238"/>
      <c r="AI5" s="1238"/>
      <c r="AJ5" s="1238"/>
      <c r="AK5" s="1238"/>
      <c r="AL5" s="1238"/>
      <c r="AM5" s="1238"/>
      <c r="AN5" s="1238"/>
      <c r="AO5" s="1238"/>
      <c r="AP5" s="1238"/>
      <c r="AQ5" s="1238"/>
      <c r="AR5" s="1237"/>
      <c r="AS5" s="1237"/>
      <c r="AT5" s="1237"/>
      <c r="AU5" s="1237"/>
      <c r="AV5" s="1237"/>
      <c r="AW5" s="1237"/>
      <c r="AX5" s="1237"/>
      <c r="AY5" s="1237"/>
      <c r="AZ5" s="1237"/>
      <c r="BA5" s="1237"/>
      <c r="BB5" s="1237"/>
      <c r="BC5" s="1237"/>
      <c r="BD5" s="1237"/>
      <c r="BE5" s="1237"/>
      <c r="BF5" s="1237"/>
      <c r="BG5" s="1237"/>
      <c r="BH5" s="1237"/>
      <c r="BI5" s="1237"/>
      <c r="BJ5" s="1237"/>
      <c r="BK5" s="1237"/>
      <c r="BL5" s="1237"/>
      <c r="BM5" s="1237"/>
      <c r="BN5" s="1237"/>
      <c r="BO5" s="1237"/>
      <c r="BP5" s="1237"/>
      <c r="BQ5" s="1237"/>
      <c r="BR5" s="1237"/>
      <c r="BS5" s="1237"/>
      <c r="BT5" s="1237"/>
      <c r="BU5" s="1237"/>
      <c r="BV5" s="1237"/>
      <c r="BW5" s="1237"/>
      <c r="BX5" s="1237"/>
      <c r="BY5" s="1237"/>
      <c r="BZ5" s="1237"/>
      <c r="CA5" s="1237"/>
      <c r="CB5" s="1237"/>
      <c r="CC5" s="1237"/>
      <c r="CD5" s="1237"/>
      <c r="CE5" s="1237"/>
      <c r="CF5" s="1237"/>
      <c r="CG5" s="1237"/>
      <c r="CH5" s="1237"/>
      <c r="CI5" s="1237"/>
      <c r="CJ5" s="1237"/>
      <c r="CK5" s="1237"/>
      <c r="CL5" s="1237"/>
      <c r="CM5" s="1237"/>
      <c r="CN5" s="1237"/>
      <c r="CO5" s="1237"/>
      <c r="CP5" s="1237"/>
      <c r="CQ5" s="1237"/>
      <c r="CR5" s="1237"/>
      <c r="CS5" s="1237"/>
      <c r="CT5" s="1237"/>
      <c r="CU5" s="1237"/>
      <c r="CV5" s="1237"/>
      <c r="CW5" s="1237"/>
      <c r="CX5" s="1237"/>
      <c r="CY5" s="1237"/>
      <c r="CZ5" s="1237"/>
      <c r="DA5" s="1237"/>
      <c r="DB5" s="1237"/>
      <c r="DC5" s="1237"/>
      <c r="DD5" s="1237"/>
      <c r="DE5" s="1237"/>
      <c r="DF5" s="1237"/>
      <c r="DG5" s="1237"/>
      <c r="DH5" s="1237"/>
      <c r="DI5" s="1237"/>
      <c r="DJ5" s="1237"/>
      <c r="DK5" s="1237"/>
      <c r="DL5" s="1237"/>
      <c r="DM5" s="1237"/>
      <c r="DN5" s="1237"/>
      <c r="DO5" s="1237"/>
      <c r="DP5" s="1237"/>
      <c r="DQ5" s="1237"/>
      <c r="DR5" s="1237"/>
      <c r="DS5" s="1237"/>
      <c r="DT5" s="1237"/>
      <c r="DU5" s="1237"/>
      <c r="DV5" s="1237"/>
      <c r="DW5" s="1237"/>
      <c r="DX5" s="1237"/>
      <c r="DY5" s="1237"/>
      <c r="DZ5" s="1237"/>
      <c r="EA5" s="1237"/>
      <c r="EB5" s="1237"/>
      <c r="EC5" s="1237"/>
      <c r="ED5" s="1237"/>
      <c r="EE5" s="1237"/>
      <c r="EF5" s="1237"/>
      <c r="EG5" s="1237"/>
      <c r="EH5" s="1237"/>
      <c r="EI5" s="1237"/>
      <c r="EJ5" s="1237"/>
      <c r="EK5" s="1237"/>
      <c r="EL5" s="1237"/>
      <c r="EM5" s="1237"/>
      <c r="EN5" s="1237"/>
      <c r="EO5" s="1237"/>
      <c r="EP5" s="1237"/>
      <c r="EQ5" s="1237"/>
      <c r="ER5" s="1237"/>
      <c r="ES5" s="1237"/>
      <c r="ET5" s="1237"/>
      <c r="EU5" s="1237"/>
      <c r="EV5" s="1237"/>
      <c r="EW5" s="1237"/>
      <c r="EX5" s="1237"/>
      <c r="EY5" s="1237"/>
      <c r="EZ5" s="1237"/>
      <c r="FA5" s="1237"/>
      <c r="FB5" s="1237"/>
      <c r="FC5" s="1237"/>
      <c r="FD5" s="1237"/>
      <c r="FE5" s="1237"/>
      <c r="FF5" s="1237"/>
      <c r="FG5" s="1237"/>
      <c r="FH5" s="1237"/>
      <c r="FI5" s="1237"/>
      <c r="FJ5" s="1237"/>
      <c r="FK5" s="1237"/>
      <c r="FL5" s="1237"/>
      <c r="FM5" s="1237"/>
      <c r="FN5" s="1237"/>
      <c r="FO5" s="1237"/>
      <c r="FP5" s="1237"/>
      <c r="FQ5" s="1237"/>
      <c r="FR5" s="1237"/>
      <c r="FS5" s="1237"/>
      <c r="FT5" s="1237"/>
      <c r="FU5" s="1237"/>
      <c r="FV5" s="1237"/>
      <c r="FW5" s="1237"/>
      <c r="FX5" s="1237"/>
      <c r="FY5" s="1237"/>
      <c r="FZ5" s="1237"/>
      <c r="GA5" s="1237"/>
      <c r="GB5" s="1237"/>
      <c r="GC5" s="1237"/>
      <c r="GD5" s="1237"/>
      <c r="GE5" s="1237"/>
      <c r="GF5" s="1237"/>
      <c r="GG5" s="1237"/>
      <c r="GH5" s="1237"/>
      <c r="GI5" s="1237"/>
      <c r="GJ5" s="1237"/>
      <c r="GK5" s="1237"/>
      <c r="GL5" s="1237"/>
      <c r="GM5" s="1237"/>
      <c r="GN5" s="1237"/>
      <c r="GO5" s="1237"/>
      <c r="GP5" s="1237"/>
    </row>
    <row r="6" spans="1:198" ht="19.5" customHeight="1">
      <c r="A6" s="130" t="s">
        <v>735</v>
      </c>
      <c r="B6" s="746">
        <v>372</v>
      </c>
      <c r="C6" s="746">
        <v>403</v>
      </c>
      <c r="D6" s="746">
        <v>432</v>
      </c>
      <c r="E6" s="1113">
        <v>8.3333333333333286</v>
      </c>
      <c r="F6" s="1113">
        <v>7.1960297766749335</v>
      </c>
      <c r="G6" s="746">
        <v>57</v>
      </c>
      <c r="H6" s="746">
        <v>63</v>
      </c>
      <c r="I6" s="746">
        <v>68</v>
      </c>
      <c r="J6" s="1113">
        <v>10.526315789473699</v>
      </c>
      <c r="K6" s="1113">
        <v>7.9365079365079367</v>
      </c>
      <c r="L6" s="571">
        <v>45</v>
      </c>
      <c r="M6" s="571">
        <v>50</v>
      </c>
      <c r="N6" s="571">
        <v>53</v>
      </c>
      <c r="O6" s="1863">
        <v>11.111111111111114</v>
      </c>
      <c r="P6" s="1863">
        <v>6</v>
      </c>
      <c r="Q6" s="571">
        <v>107</v>
      </c>
      <c r="R6" s="571">
        <v>115</v>
      </c>
      <c r="S6" s="571">
        <v>120</v>
      </c>
      <c r="T6" s="1863">
        <v>7.476635514018696</v>
      </c>
      <c r="U6" s="1863">
        <v>4.3478260869565162</v>
      </c>
      <c r="V6" s="28"/>
      <c r="W6" s="28"/>
      <c r="X6" s="28"/>
      <c r="Y6" s="1863"/>
      <c r="Z6" s="1864"/>
    </row>
    <row r="7" spans="1:198" ht="19.5" customHeight="1">
      <c r="A7" s="130" t="s">
        <v>736</v>
      </c>
      <c r="B7" s="568">
        <v>10201</v>
      </c>
      <c r="C7" s="568">
        <v>10852</v>
      </c>
      <c r="D7" s="568">
        <v>11623</v>
      </c>
      <c r="E7" s="1113">
        <v>6.3817272816390584</v>
      </c>
      <c r="F7" s="1113">
        <v>7.1046811647622548</v>
      </c>
      <c r="G7" s="568">
        <v>949</v>
      </c>
      <c r="H7" s="568">
        <v>1031</v>
      </c>
      <c r="I7" s="568">
        <v>1105</v>
      </c>
      <c r="J7" s="1863">
        <v>8.6406743940990509</v>
      </c>
      <c r="K7" s="1863">
        <v>7.1774975751697383</v>
      </c>
      <c r="L7" s="569">
        <v>310</v>
      </c>
      <c r="M7" s="569">
        <v>345</v>
      </c>
      <c r="N7" s="569">
        <v>359</v>
      </c>
      <c r="O7" s="1863">
        <v>11.290322580645153</v>
      </c>
      <c r="P7" s="1863">
        <v>4.0579710144927503</v>
      </c>
      <c r="Q7" s="569">
        <v>856</v>
      </c>
      <c r="R7" s="569">
        <v>920</v>
      </c>
      <c r="S7" s="569">
        <v>960</v>
      </c>
      <c r="T7" s="1863">
        <v>7.476635514018696</v>
      </c>
      <c r="U7" s="1863">
        <v>4.3478260869565162</v>
      </c>
      <c r="V7" s="25"/>
      <c r="W7" s="25"/>
      <c r="X7" s="25"/>
      <c r="Y7" s="1863"/>
      <c r="Z7" s="1864"/>
    </row>
    <row r="8" spans="1:198" s="113" customFormat="1" ht="19.5" customHeight="1">
      <c r="A8" s="286" t="s">
        <v>93</v>
      </c>
      <c r="B8" s="567">
        <v>34083</v>
      </c>
      <c r="C8" s="567">
        <v>38594</v>
      </c>
      <c r="D8" s="567">
        <v>50052</v>
      </c>
      <c r="E8" s="1416">
        <v>13.235337264912133</v>
      </c>
      <c r="F8" s="1416">
        <v>29.688552624760348</v>
      </c>
      <c r="G8" s="567">
        <v>6136</v>
      </c>
      <c r="H8" s="567">
        <v>11743</v>
      </c>
      <c r="I8" s="567">
        <v>13417</v>
      </c>
      <c r="J8" s="1863">
        <v>91.378748370273797</v>
      </c>
      <c r="K8" s="1863">
        <v>14.255301030401085</v>
      </c>
      <c r="L8" s="567">
        <v>19558</v>
      </c>
      <c r="M8" s="567">
        <v>23785</v>
      </c>
      <c r="N8" s="567">
        <v>24327</v>
      </c>
      <c r="O8" s="1863">
        <v>21.612639329174769</v>
      </c>
      <c r="P8" s="1863">
        <v>2.2787471095228113</v>
      </c>
      <c r="Q8" s="567">
        <v>5745</v>
      </c>
      <c r="R8" s="567">
        <v>7203</v>
      </c>
      <c r="S8" s="567">
        <v>7655</v>
      </c>
      <c r="T8" s="1863">
        <v>25.378590078328983</v>
      </c>
      <c r="U8" s="1863">
        <v>6.2751631264750642</v>
      </c>
      <c r="V8" s="567"/>
      <c r="W8" s="567"/>
      <c r="X8" s="567"/>
      <c r="Y8" s="1863"/>
      <c r="Z8" s="1864"/>
    </row>
    <row r="9" spans="1:198" s="239" customFormat="1" ht="19.5" customHeight="1">
      <c r="A9" s="65" t="s">
        <v>94</v>
      </c>
      <c r="B9" s="1421">
        <v>14482</v>
      </c>
      <c r="C9" s="1421">
        <v>16664</v>
      </c>
      <c r="D9" s="1421">
        <v>22384</v>
      </c>
      <c r="E9" s="1113">
        <v>15.066979698936606</v>
      </c>
      <c r="F9" s="1113">
        <v>34.325492078732594</v>
      </c>
      <c r="G9" s="569">
        <v>405</v>
      </c>
      <c r="H9" s="569">
        <v>503</v>
      </c>
      <c r="I9" s="569">
        <v>610</v>
      </c>
      <c r="J9" s="1863">
        <v>24.197530864197532</v>
      </c>
      <c r="K9" s="1863">
        <v>21.272365805168974</v>
      </c>
      <c r="L9" s="569">
        <v>125</v>
      </c>
      <c r="M9" s="569">
        <v>345</v>
      </c>
      <c r="N9" s="569">
        <v>475</v>
      </c>
      <c r="O9" s="1863">
        <v>176</v>
      </c>
      <c r="P9" s="1863">
        <v>37.681159420289845</v>
      </c>
      <c r="Q9" s="569">
        <v>65</v>
      </c>
      <c r="R9" s="569">
        <v>56</v>
      </c>
      <c r="S9" s="569">
        <v>66</v>
      </c>
      <c r="T9" s="1863">
        <v>-13.84615384615384</v>
      </c>
      <c r="U9" s="1863">
        <v>17.857142857142861</v>
      </c>
      <c r="V9" s="25"/>
      <c r="W9" s="25"/>
      <c r="X9" s="25"/>
      <c r="Y9" s="1863"/>
      <c r="Z9" s="1864"/>
    </row>
    <row r="10" spans="1:198" ht="19.5" customHeight="1" thickBot="1">
      <c r="A10" s="272" t="s">
        <v>95</v>
      </c>
      <c r="B10" s="2074">
        <v>19601</v>
      </c>
      <c r="C10" s="2074">
        <v>21930</v>
      </c>
      <c r="D10" s="2074">
        <v>27668</v>
      </c>
      <c r="E10" s="2075">
        <v>11.882046834345189</v>
      </c>
      <c r="F10" s="2075">
        <v>26.165070679434564</v>
      </c>
      <c r="G10" s="18">
        <v>5731</v>
      </c>
      <c r="H10" s="18">
        <v>11240</v>
      </c>
      <c r="I10" s="18">
        <v>12807</v>
      </c>
      <c r="J10" s="693">
        <v>96.126330483336233</v>
      </c>
      <c r="K10" s="693">
        <v>13.941281138790032</v>
      </c>
      <c r="L10" s="18">
        <v>19433</v>
      </c>
      <c r="M10" s="18">
        <v>23440</v>
      </c>
      <c r="N10" s="18">
        <v>23852</v>
      </c>
      <c r="O10" s="693">
        <v>20.619564658055879</v>
      </c>
      <c r="P10" s="693">
        <v>1.7576791808873651</v>
      </c>
      <c r="Q10" s="18">
        <v>5680</v>
      </c>
      <c r="R10" s="18">
        <v>7147</v>
      </c>
      <c r="S10" s="18">
        <v>7589</v>
      </c>
      <c r="T10" s="693">
        <v>25.827464788732385</v>
      </c>
      <c r="U10" s="693">
        <v>6.1844130404365529</v>
      </c>
      <c r="V10" s="134"/>
      <c r="W10" s="134"/>
      <c r="X10" s="134"/>
      <c r="Y10" s="693"/>
      <c r="Z10" s="694"/>
    </row>
    <row r="11" spans="1:198" ht="21.75" customHeight="1" thickTop="1" thickBot="1"/>
    <row r="12" spans="1:198" s="1064" customFormat="1" ht="18" customHeight="1" thickTop="1">
      <c r="A12" s="2428" t="s">
        <v>81</v>
      </c>
      <c r="B12" s="2646" t="s">
        <v>320</v>
      </c>
      <c r="C12" s="2646"/>
      <c r="D12" s="2646"/>
      <c r="E12" s="2646"/>
      <c r="F12" s="2646"/>
      <c r="G12" s="2646" t="s">
        <v>275</v>
      </c>
      <c r="H12" s="2646"/>
      <c r="I12" s="2646"/>
      <c r="J12" s="2646"/>
      <c r="K12" s="2646"/>
      <c r="L12" s="2646" t="s">
        <v>280</v>
      </c>
      <c r="M12" s="2646"/>
      <c r="N12" s="2646"/>
      <c r="O12" s="2646"/>
      <c r="P12" s="2646"/>
      <c r="Q12" s="2646" t="s">
        <v>673</v>
      </c>
      <c r="R12" s="2646"/>
      <c r="S12" s="2646"/>
      <c r="T12" s="2646"/>
      <c r="U12" s="2646"/>
      <c r="V12" s="2646" t="s">
        <v>82</v>
      </c>
      <c r="W12" s="2646"/>
      <c r="X12" s="2646"/>
      <c r="Y12" s="2646"/>
      <c r="Z12" s="2647"/>
      <c r="AA12" s="1237"/>
      <c r="AB12" s="1237"/>
      <c r="AC12" s="1237"/>
      <c r="AD12" s="1237"/>
      <c r="AE12" s="1237"/>
      <c r="AF12" s="1237"/>
      <c r="AG12" s="1237"/>
      <c r="AH12" s="1237"/>
      <c r="AI12" s="1237"/>
      <c r="AJ12" s="1237"/>
      <c r="AK12" s="1237"/>
      <c r="AL12" s="1237"/>
      <c r="AM12" s="1237"/>
      <c r="AN12" s="1237"/>
      <c r="AO12" s="1237"/>
      <c r="AP12" s="1237"/>
      <c r="AQ12" s="1237"/>
      <c r="AR12" s="1237"/>
      <c r="AS12" s="1237"/>
      <c r="AT12" s="1237"/>
      <c r="AU12" s="1237"/>
      <c r="AV12" s="1237"/>
      <c r="AW12" s="1237"/>
      <c r="AX12" s="1237"/>
      <c r="AY12" s="1237"/>
      <c r="AZ12" s="1237"/>
      <c r="BA12" s="1237"/>
      <c r="BB12" s="1237"/>
      <c r="BC12" s="1237"/>
      <c r="BD12" s="1237"/>
      <c r="BE12" s="1237"/>
      <c r="BF12" s="1237"/>
      <c r="BG12" s="1237"/>
      <c r="BH12" s="1237"/>
      <c r="BI12" s="1237"/>
      <c r="BJ12" s="1237"/>
      <c r="BK12" s="1237"/>
      <c r="BL12" s="1237"/>
      <c r="BM12" s="1237"/>
      <c r="BN12" s="1237"/>
      <c r="BO12" s="1237"/>
      <c r="BP12" s="1237"/>
      <c r="BQ12" s="1237"/>
      <c r="BR12" s="1237"/>
      <c r="BS12" s="1237"/>
      <c r="BT12" s="1237"/>
      <c r="BU12" s="1237"/>
      <c r="BV12" s="1237"/>
      <c r="BW12" s="1237"/>
      <c r="BX12" s="1237"/>
      <c r="BY12" s="1237"/>
      <c r="BZ12" s="1237"/>
      <c r="CA12" s="1237"/>
      <c r="CB12" s="1237"/>
      <c r="CC12" s="1237"/>
      <c r="CD12" s="1237"/>
      <c r="CE12" s="1237"/>
      <c r="CF12" s="1237"/>
      <c r="CG12" s="1237"/>
      <c r="CH12" s="1237"/>
      <c r="CI12" s="1237"/>
      <c r="CJ12" s="1237"/>
      <c r="CK12" s="1237"/>
      <c r="CL12" s="1237"/>
      <c r="CM12" s="1237"/>
      <c r="CN12" s="1237"/>
      <c r="CO12" s="1237"/>
      <c r="CP12" s="1237"/>
      <c r="CQ12" s="1237"/>
      <c r="CR12" s="1237"/>
      <c r="CS12" s="1237"/>
      <c r="CT12" s="1237"/>
      <c r="CU12" s="1237"/>
      <c r="CV12" s="1237"/>
      <c r="CW12" s="1237"/>
      <c r="CX12" s="1237"/>
      <c r="CY12" s="1237"/>
      <c r="CZ12" s="1237"/>
      <c r="DA12" s="1237"/>
      <c r="DB12" s="1237"/>
      <c r="DC12" s="1237"/>
      <c r="DD12" s="1237"/>
      <c r="DE12" s="1237"/>
      <c r="DF12" s="1237"/>
      <c r="DG12" s="1237"/>
      <c r="DH12" s="1237"/>
      <c r="DI12" s="1237"/>
      <c r="DJ12" s="1237"/>
      <c r="DK12" s="1237"/>
      <c r="DL12" s="1237"/>
      <c r="DM12" s="1237"/>
      <c r="DN12" s="1237"/>
      <c r="DO12" s="1237"/>
      <c r="DP12" s="1237"/>
      <c r="DQ12" s="1237"/>
      <c r="DR12" s="1237"/>
      <c r="DS12" s="1237"/>
      <c r="DT12" s="1237"/>
      <c r="DU12" s="1237"/>
      <c r="DV12" s="1237"/>
      <c r="DW12" s="1237"/>
      <c r="DX12" s="1237"/>
      <c r="DY12" s="1237"/>
      <c r="DZ12" s="1237"/>
      <c r="EA12" s="1237"/>
      <c r="EB12" s="1237"/>
      <c r="EC12" s="1237"/>
      <c r="ED12" s="1237"/>
      <c r="EE12" s="1237"/>
      <c r="EF12" s="1237"/>
      <c r="EG12" s="1237"/>
      <c r="EH12" s="1237"/>
      <c r="EI12" s="1237"/>
      <c r="EJ12" s="1237"/>
      <c r="EK12" s="1237"/>
      <c r="EL12" s="1237"/>
      <c r="EM12" s="1237"/>
      <c r="EN12" s="1237"/>
      <c r="EO12" s="1237"/>
      <c r="EP12" s="1237"/>
      <c r="EQ12" s="1237"/>
      <c r="ER12" s="1237"/>
      <c r="ES12" s="1237"/>
      <c r="ET12" s="1237"/>
      <c r="EU12" s="1237"/>
      <c r="EV12" s="1237"/>
      <c r="EW12" s="1237"/>
      <c r="EX12" s="1237"/>
      <c r="EY12" s="1237"/>
      <c r="EZ12" s="1237"/>
      <c r="FA12" s="1237"/>
      <c r="FB12" s="1237"/>
      <c r="FC12" s="1237"/>
      <c r="FD12" s="1237"/>
      <c r="FE12" s="1237"/>
      <c r="FF12" s="1237"/>
      <c r="FG12" s="1237"/>
      <c r="FH12" s="1237"/>
      <c r="FI12" s="1237"/>
      <c r="FJ12" s="1237"/>
      <c r="FK12" s="1237"/>
      <c r="FL12" s="1237"/>
      <c r="FM12" s="1237"/>
      <c r="FN12" s="1237"/>
      <c r="FO12" s="1237"/>
      <c r="FP12" s="1237"/>
      <c r="FQ12" s="1237"/>
      <c r="FR12" s="1237"/>
      <c r="FS12" s="1237"/>
      <c r="FT12" s="1237"/>
      <c r="FU12" s="1237"/>
      <c r="FV12" s="1237"/>
      <c r="FW12" s="1237"/>
      <c r="FX12" s="1237"/>
      <c r="FY12" s="1237"/>
      <c r="FZ12" s="1237"/>
      <c r="GA12" s="1237"/>
      <c r="GB12" s="1237"/>
      <c r="GC12" s="1237"/>
      <c r="GD12" s="1237"/>
      <c r="GE12" s="1237"/>
      <c r="GF12" s="1237"/>
      <c r="GG12" s="1237"/>
      <c r="GH12" s="1237"/>
      <c r="GI12" s="1237"/>
      <c r="GJ12" s="1237"/>
      <c r="GK12" s="1237"/>
      <c r="GL12" s="1237"/>
      <c r="GM12" s="1237"/>
      <c r="GN12" s="1237"/>
      <c r="GO12" s="1237"/>
      <c r="GP12" s="1237"/>
    </row>
    <row r="13" spans="1:198" s="1064" customFormat="1" ht="18" customHeight="1">
      <c r="A13" s="2429"/>
      <c r="B13" s="1060" t="s">
        <v>87</v>
      </c>
      <c r="C13" s="1060" t="s">
        <v>90</v>
      </c>
      <c r="D13" s="1060" t="s">
        <v>91</v>
      </c>
      <c r="E13" s="2342" t="s">
        <v>88</v>
      </c>
      <c r="F13" s="2342" t="s">
        <v>89</v>
      </c>
      <c r="G13" s="1060" t="s">
        <v>87</v>
      </c>
      <c r="H13" s="1060" t="s">
        <v>90</v>
      </c>
      <c r="I13" s="1060" t="s">
        <v>91</v>
      </c>
      <c r="J13" s="2342" t="s">
        <v>88</v>
      </c>
      <c r="K13" s="2342" t="s">
        <v>89</v>
      </c>
      <c r="L13" s="1060" t="s">
        <v>87</v>
      </c>
      <c r="M13" s="1060" t="s">
        <v>90</v>
      </c>
      <c r="N13" s="1060" t="s">
        <v>91</v>
      </c>
      <c r="O13" s="2342" t="s">
        <v>88</v>
      </c>
      <c r="P13" s="2342" t="s">
        <v>89</v>
      </c>
      <c r="Q13" s="1060" t="s">
        <v>87</v>
      </c>
      <c r="R13" s="1060" t="s">
        <v>90</v>
      </c>
      <c r="S13" s="1060" t="s">
        <v>91</v>
      </c>
      <c r="T13" s="2342" t="s">
        <v>88</v>
      </c>
      <c r="U13" s="2342" t="s">
        <v>89</v>
      </c>
      <c r="V13" s="1060" t="s">
        <v>87</v>
      </c>
      <c r="W13" s="1060" t="s">
        <v>90</v>
      </c>
      <c r="X13" s="1060" t="s">
        <v>91</v>
      </c>
      <c r="Y13" s="2342" t="s">
        <v>88</v>
      </c>
      <c r="Z13" s="2345" t="s">
        <v>89</v>
      </c>
      <c r="AA13" s="1237"/>
      <c r="AB13" s="1237"/>
      <c r="AC13" s="1237"/>
      <c r="AD13" s="1237"/>
      <c r="AE13" s="1237"/>
      <c r="AF13" s="1237"/>
      <c r="AG13" s="1237"/>
      <c r="AH13" s="1237"/>
      <c r="AI13" s="1237"/>
      <c r="AJ13" s="1237"/>
      <c r="AK13" s="1237"/>
      <c r="AL13" s="1237"/>
      <c r="AM13" s="1237"/>
      <c r="AN13" s="1237"/>
      <c r="AO13" s="1237"/>
      <c r="AP13" s="1237"/>
      <c r="AQ13" s="1237"/>
      <c r="AR13" s="1237"/>
      <c r="AS13" s="1237"/>
      <c r="AT13" s="1237"/>
      <c r="AU13" s="1237"/>
      <c r="AV13" s="1237"/>
      <c r="AW13" s="1237"/>
      <c r="AX13" s="1237"/>
      <c r="AY13" s="1237"/>
      <c r="AZ13" s="1237"/>
      <c r="BA13" s="1237"/>
      <c r="BB13" s="1237"/>
      <c r="BC13" s="1237"/>
      <c r="BD13" s="1237"/>
      <c r="BE13" s="1237"/>
      <c r="BF13" s="1237"/>
      <c r="BG13" s="1237"/>
      <c r="BH13" s="1237"/>
      <c r="BI13" s="1237"/>
      <c r="BJ13" s="1237"/>
      <c r="BK13" s="1237"/>
      <c r="BL13" s="1237"/>
      <c r="BM13" s="1237"/>
      <c r="BN13" s="1237"/>
      <c r="BO13" s="1237"/>
      <c r="BP13" s="1237"/>
      <c r="BQ13" s="1237"/>
      <c r="BR13" s="1237"/>
      <c r="BS13" s="1237"/>
      <c r="BT13" s="1237"/>
      <c r="BU13" s="1237"/>
      <c r="BV13" s="1237"/>
      <c r="BW13" s="1237"/>
      <c r="BX13" s="1237"/>
      <c r="BY13" s="1237"/>
      <c r="BZ13" s="1237"/>
      <c r="CA13" s="1237"/>
      <c r="CB13" s="1237"/>
      <c r="CC13" s="1237"/>
      <c r="CD13" s="1237"/>
      <c r="CE13" s="1237"/>
      <c r="CF13" s="1237"/>
      <c r="CG13" s="1237"/>
      <c r="CH13" s="1237"/>
      <c r="CI13" s="1237"/>
      <c r="CJ13" s="1237"/>
      <c r="CK13" s="1237"/>
      <c r="CL13" s="1237"/>
      <c r="CM13" s="1237"/>
      <c r="CN13" s="1237"/>
      <c r="CO13" s="1237"/>
      <c r="CP13" s="1237"/>
      <c r="CQ13" s="1237"/>
      <c r="CR13" s="1237"/>
      <c r="CS13" s="1237"/>
      <c r="CT13" s="1237"/>
      <c r="CU13" s="1237"/>
      <c r="CV13" s="1237"/>
      <c r="CW13" s="1237"/>
      <c r="CX13" s="1237"/>
      <c r="CY13" s="1237"/>
      <c r="CZ13" s="1237"/>
      <c r="DA13" s="1237"/>
      <c r="DB13" s="1237"/>
      <c r="DC13" s="1237"/>
      <c r="DD13" s="1237"/>
      <c r="DE13" s="1237"/>
      <c r="DF13" s="1237"/>
      <c r="DG13" s="1237"/>
      <c r="DH13" s="1237"/>
      <c r="DI13" s="1237"/>
      <c r="DJ13" s="1237"/>
      <c r="DK13" s="1237"/>
      <c r="DL13" s="1237"/>
      <c r="DM13" s="1237"/>
      <c r="DN13" s="1237"/>
      <c r="DO13" s="1237"/>
      <c r="DP13" s="1237"/>
      <c r="DQ13" s="1237"/>
      <c r="DR13" s="1237"/>
      <c r="DS13" s="1237"/>
      <c r="DT13" s="1237"/>
      <c r="DU13" s="1237"/>
      <c r="DV13" s="1237"/>
      <c r="DW13" s="1237"/>
      <c r="DX13" s="1237"/>
      <c r="DY13" s="1237"/>
      <c r="DZ13" s="1237"/>
      <c r="EA13" s="1237"/>
      <c r="EB13" s="1237"/>
      <c r="EC13" s="1237"/>
      <c r="ED13" s="1237"/>
      <c r="EE13" s="1237"/>
      <c r="EF13" s="1237"/>
      <c r="EG13" s="1237"/>
      <c r="EH13" s="1237"/>
      <c r="EI13" s="1237"/>
      <c r="EJ13" s="1237"/>
      <c r="EK13" s="1237"/>
      <c r="EL13" s="1237"/>
      <c r="EM13" s="1237"/>
      <c r="EN13" s="1237"/>
      <c r="EO13" s="1237"/>
      <c r="EP13" s="1237"/>
      <c r="EQ13" s="1237"/>
      <c r="ER13" s="1237"/>
      <c r="ES13" s="1237"/>
      <c r="ET13" s="1237"/>
      <c r="EU13" s="1237"/>
      <c r="EV13" s="1237"/>
      <c r="EW13" s="1237"/>
      <c r="EX13" s="1237"/>
      <c r="EY13" s="1237"/>
      <c r="EZ13" s="1237"/>
      <c r="FA13" s="1237"/>
      <c r="FB13" s="1237"/>
      <c r="FC13" s="1237"/>
      <c r="FD13" s="1237"/>
      <c r="FE13" s="1237"/>
      <c r="FF13" s="1237"/>
      <c r="FG13" s="1237"/>
      <c r="FH13" s="1237"/>
      <c r="FI13" s="1237"/>
      <c r="FJ13" s="1237"/>
      <c r="FK13" s="1237"/>
      <c r="FL13" s="1237"/>
      <c r="FM13" s="1237"/>
      <c r="FN13" s="1237"/>
      <c r="FO13" s="1237"/>
      <c r="FP13" s="1237"/>
      <c r="FQ13" s="1237"/>
      <c r="FR13" s="1237"/>
      <c r="FS13" s="1237"/>
      <c r="FT13" s="1237"/>
      <c r="FU13" s="1237"/>
      <c r="FV13" s="1237"/>
      <c r="FW13" s="1237"/>
      <c r="FX13" s="1237"/>
      <c r="FY13" s="1237"/>
      <c r="FZ13" s="1237"/>
      <c r="GA13" s="1237"/>
      <c r="GB13" s="1237"/>
      <c r="GC13" s="1237"/>
      <c r="GD13" s="1237"/>
      <c r="GE13" s="1237"/>
      <c r="GF13" s="1237"/>
      <c r="GG13" s="1237"/>
      <c r="GH13" s="1237"/>
      <c r="GI13" s="1237"/>
      <c r="GJ13" s="1237"/>
      <c r="GK13" s="1237"/>
      <c r="GL13" s="1237"/>
      <c r="GM13" s="1237"/>
      <c r="GN13" s="1237"/>
      <c r="GO13" s="1237"/>
      <c r="GP13" s="1237"/>
    </row>
    <row r="14" spans="1:198" s="1064" customFormat="1" ht="32.25" customHeight="1">
      <c r="A14" s="2429"/>
      <c r="B14" s="1896" t="str">
        <f>B5</f>
        <v xml:space="preserve">cf=j= @)&amp;#÷&amp;$
-;fpg–c;f/_                </v>
      </c>
      <c r="C14" s="1896" t="str">
        <f t="shared" ref="C14:D14" si="4">C5</f>
        <v xml:space="preserve">cf=j= @)&amp;$÷&amp;%
-;fpg–c;f/_                </v>
      </c>
      <c r="D14" s="1896" t="str">
        <f t="shared" si="4"/>
        <v xml:space="preserve">cf=j= @)&amp;%÷&amp;^
-;fpg–c;f/_                </v>
      </c>
      <c r="E14" s="2342"/>
      <c r="F14" s="2342"/>
      <c r="G14" s="1896" t="str">
        <f>B5</f>
        <v xml:space="preserve">cf=j= @)&amp;#÷&amp;$
-;fpg–c;f/_                </v>
      </c>
      <c r="H14" s="1896" t="str">
        <f t="shared" ref="H14:I14" si="5">C5</f>
        <v xml:space="preserve">cf=j= @)&amp;$÷&amp;%
-;fpg–c;f/_                </v>
      </c>
      <c r="I14" s="1896" t="str">
        <f t="shared" si="5"/>
        <v xml:space="preserve">cf=j= @)&amp;%÷&amp;^
-;fpg–c;f/_                </v>
      </c>
      <c r="J14" s="2342"/>
      <c r="K14" s="2342"/>
      <c r="L14" s="1896" t="str">
        <f>B5</f>
        <v xml:space="preserve">cf=j= @)&amp;#÷&amp;$
-;fpg–c;f/_                </v>
      </c>
      <c r="M14" s="1896" t="str">
        <f t="shared" ref="M14:N14" si="6">C5</f>
        <v xml:space="preserve">cf=j= @)&amp;$÷&amp;%
-;fpg–c;f/_                </v>
      </c>
      <c r="N14" s="1896" t="str">
        <f t="shared" si="6"/>
        <v xml:space="preserve">cf=j= @)&amp;%÷&amp;^
-;fpg–c;f/_                </v>
      </c>
      <c r="O14" s="2342"/>
      <c r="P14" s="2342"/>
      <c r="Q14" s="1896" t="str">
        <f>B5</f>
        <v xml:space="preserve">cf=j= @)&amp;#÷&amp;$
-;fpg–c;f/_                </v>
      </c>
      <c r="R14" s="1896" t="str">
        <f t="shared" ref="R14:S14" si="7">C5</f>
        <v xml:space="preserve">cf=j= @)&amp;$÷&amp;%
-;fpg–c;f/_                </v>
      </c>
      <c r="S14" s="1896" t="str">
        <f t="shared" si="7"/>
        <v xml:space="preserve">cf=j= @)&amp;%÷&amp;^
-;fpg–c;f/_                </v>
      </c>
      <c r="T14" s="2342"/>
      <c r="U14" s="2342"/>
      <c r="V14" s="1896" t="str">
        <f>B5</f>
        <v xml:space="preserve">cf=j= @)&amp;#÷&amp;$
-;fpg–c;f/_                </v>
      </c>
      <c r="W14" s="1896" t="str">
        <f t="shared" ref="W14:X14" si="8">C5</f>
        <v xml:space="preserve">cf=j= @)&amp;$÷&amp;%
-;fpg–c;f/_                </v>
      </c>
      <c r="X14" s="1896" t="str">
        <f t="shared" si="8"/>
        <v xml:space="preserve">cf=j= @)&amp;%÷&amp;^
-;fpg–c;f/_                </v>
      </c>
      <c r="Y14" s="2342"/>
      <c r="Z14" s="2345"/>
    </row>
    <row r="15" spans="1:198" ht="19.5" customHeight="1">
      <c r="A15" s="130" t="s">
        <v>735</v>
      </c>
      <c r="B15" s="28"/>
      <c r="C15" s="28"/>
      <c r="D15" s="28"/>
      <c r="E15" s="28"/>
      <c r="F15" s="1475"/>
      <c r="G15" s="28">
        <v>45</v>
      </c>
      <c r="H15" s="28">
        <v>50</v>
      </c>
      <c r="I15" s="28">
        <v>50</v>
      </c>
      <c r="J15" s="1475">
        <v>11.111111111111114</v>
      </c>
      <c r="K15" s="1475">
        <v>0</v>
      </c>
      <c r="L15" s="28">
        <v>7</v>
      </c>
      <c r="M15" s="28">
        <v>7</v>
      </c>
      <c r="N15" s="28">
        <v>0</v>
      </c>
      <c r="O15" s="1480">
        <v>0</v>
      </c>
      <c r="P15" s="1480">
        <v>-100</v>
      </c>
      <c r="Q15" s="28">
        <v>220</v>
      </c>
      <c r="R15" s="28">
        <v>222</v>
      </c>
      <c r="S15" s="28">
        <v>222</v>
      </c>
      <c r="T15" s="1863">
        <v>0.90909090909090651</v>
      </c>
      <c r="U15" s="1863">
        <v>0</v>
      </c>
      <c r="V15" s="28">
        <v>853</v>
      </c>
      <c r="W15" s="28">
        <v>910</v>
      </c>
      <c r="X15" s="28">
        <v>945</v>
      </c>
      <c r="Y15" s="1863">
        <v>6.6822977725674093</v>
      </c>
      <c r="Z15" s="1864">
        <v>3.8461538461538538</v>
      </c>
    </row>
    <row r="16" spans="1:198" ht="19.5" customHeight="1">
      <c r="A16" s="130" t="s">
        <v>736</v>
      </c>
      <c r="B16" s="25"/>
      <c r="C16" s="25"/>
      <c r="D16" s="25"/>
      <c r="E16" s="28"/>
      <c r="F16" s="1475"/>
      <c r="G16" s="25">
        <v>310</v>
      </c>
      <c r="H16" s="25">
        <v>345</v>
      </c>
      <c r="I16" s="25">
        <v>345</v>
      </c>
      <c r="J16" s="1475">
        <v>11.290322580645153</v>
      </c>
      <c r="K16" s="1475">
        <v>0</v>
      </c>
      <c r="L16" s="28">
        <v>15</v>
      </c>
      <c r="M16" s="28">
        <v>15</v>
      </c>
      <c r="N16" s="28">
        <v>0</v>
      </c>
      <c r="O16" s="1480">
        <v>0</v>
      </c>
      <c r="P16" s="1480">
        <v>-100</v>
      </c>
      <c r="Q16" s="28">
        <v>4713</v>
      </c>
      <c r="R16" s="28">
        <v>4745</v>
      </c>
      <c r="S16" s="28">
        <v>4745</v>
      </c>
      <c r="T16" s="1863">
        <v>0.67897305325695356</v>
      </c>
      <c r="U16" s="1863">
        <v>0</v>
      </c>
      <c r="V16" s="28">
        <v>17354</v>
      </c>
      <c r="W16" s="28">
        <v>18253</v>
      </c>
      <c r="X16" s="28">
        <v>19137</v>
      </c>
      <c r="Y16" s="1863">
        <v>5.1803618762245094</v>
      </c>
      <c r="Z16" s="1864">
        <v>4.8430395003561131</v>
      </c>
    </row>
    <row r="17" spans="1:26" s="113" customFormat="1" ht="19.5" customHeight="1">
      <c r="A17" s="286" t="s">
        <v>93</v>
      </c>
      <c r="B17" s="26"/>
      <c r="C17" s="26"/>
      <c r="D17" s="26"/>
      <c r="E17" s="26"/>
      <c r="F17" s="1476"/>
      <c r="G17" s="26"/>
      <c r="H17" s="26"/>
      <c r="I17" s="26"/>
      <c r="J17" s="605"/>
      <c r="K17" s="1476"/>
      <c r="L17" s="605">
        <v>3626</v>
      </c>
      <c r="M17" s="605">
        <v>4738</v>
      </c>
      <c r="N17" s="605">
        <v>6549</v>
      </c>
      <c r="O17" s="1480">
        <v>30.667402095973529</v>
      </c>
      <c r="P17" s="1480">
        <v>38.222878851836214</v>
      </c>
      <c r="Q17" s="605">
        <v>48331</v>
      </c>
      <c r="R17" s="605">
        <v>58824</v>
      </c>
      <c r="S17" s="605">
        <v>54559</v>
      </c>
      <c r="T17" s="1863">
        <v>21.71070327533053</v>
      </c>
      <c r="U17" s="1863">
        <v>-7.2504419964640334</v>
      </c>
      <c r="V17" s="28">
        <v>117479</v>
      </c>
      <c r="W17" s="28">
        <v>144887</v>
      </c>
      <c r="X17" s="28">
        <v>156559</v>
      </c>
      <c r="Y17" s="1863">
        <v>23.330127086543115</v>
      </c>
      <c r="Z17" s="1864">
        <v>8.0559332445284895</v>
      </c>
    </row>
    <row r="18" spans="1:26" ht="19.5" customHeight="1">
      <c r="A18" s="65" t="s">
        <v>94</v>
      </c>
      <c r="B18" s="25"/>
      <c r="C18" s="25"/>
      <c r="D18" s="25"/>
      <c r="E18" s="25"/>
      <c r="F18" s="28"/>
      <c r="G18" s="25"/>
      <c r="H18" s="25"/>
      <c r="I18" s="25"/>
      <c r="J18" s="25"/>
      <c r="K18" s="25"/>
      <c r="L18" s="28">
        <v>3196</v>
      </c>
      <c r="M18" s="28">
        <v>4189</v>
      </c>
      <c r="N18" s="28">
        <v>4360</v>
      </c>
      <c r="O18" s="1480">
        <v>31.070087609511887</v>
      </c>
      <c r="P18" s="1480">
        <v>4.0821198376700778</v>
      </c>
      <c r="Q18" s="678">
        <v>22004</v>
      </c>
      <c r="R18" s="678">
        <v>30930</v>
      </c>
      <c r="S18" s="678">
        <v>31329</v>
      </c>
      <c r="T18" s="1863">
        <v>40.565351754226498</v>
      </c>
      <c r="U18" s="1863">
        <v>1.2900096993210468</v>
      </c>
      <c r="V18" s="28">
        <v>40277</v>
      </c>
      <c r="W18" s="28">
        <v>52687</v>
      </c>
      <c r="X18" s="28">
        <v>59224</v>
      </c>
      <c r="Y18" s="1863">
        <v>30.8116294659483</v>
      </c>
      <c r="Z18" s="1864">
        <v>12.407235181354025</v>
      </c>
    </row>
    <row r="19" spans="1:26" ht="19.5" customHeight="1" thickBot="1">
      <c r="A19" s="272" t="s">
        <v>95</v>
      </c>
      <c r="B19" s="134"/>
      <c r="C19" s="134"/>
      <c r="D19" s="134"/>
      <c r="E19" s="134"/>
      <c r="F19" s="86"/>
      <c r="G19" s="134"/>
      <c r="H19" s="134"/>
      <c r="I19" s="134"/>
      <c r="J19" s="134"/>
      <c r="K19" s="134"/>
      <c r="L19" s="86">
        <v>430</v>
      </c>
      <c r="M19" s="86">
        <v>549</v>
      </c>
      <c r="N19" s="86">
        <v>2189</v>
      </c>
      <c r="O19" s="1124">
        <v>27.674418604651166</v>
      </c>
      <c r="P19" s="1124">
        <v>298.72495446265941</v>
      </c>
      <c r="Q19" s="2076">
        <v>26327</v>
      </c>
      <c r="R19" s="2076">
        <v>27894</v>
      </c>
      <c r="S19" s="2076">
        <v>23230</v>
      </c>
      <c r="T19" s="693">
        <v>5.9520644205568516</v>
      </c>
      <c r="U19" s="693">
        <v>-16.72044167204416</v>
      </c>
      <c r="V19" s="86">
        <v>77202</v>
      </c>
      <c r="W19" s="86">
        <v>92200</v>
      </c>
      <c r="X19" s="86">
        <v>97335</v>
      </c>
      <c r="Y19" s="693">
        <v>19.426957850832878</v>
      </c>
      <c r="Z19" s="694">
        <v>5.5694143167028187</v>
      </c>
    </row>
    <row r="20" spans="1:26" ht="15.75" thickTop="1">
      <c r="A20" s="2369" t="s">
        <v>396</v>
      </c>
      <c r="B20" s="2369"/>
      <c r="C20" s="2369"/>
      <c r="K20" s="243"/>
      <c r="L20" s="243"/>
      <c r="M20" s="243"/>
      <c r="N20" s="243"/>
      <c r="O20" s="243"/>
      <c r="P20" s="243"/>
    </row>
    <row r="21" spans="1:26" ht="15">
      <c r="A21" s="2369" t="s">
        <v>418</v>
      </c>
      <c r="B21" s="2369"/>
      <c r="C21" s="2369"/>
      <c r="D21" s="2674"/>
      <c r="E21" s="2674"/>
      <c r="F21" s="2674"/>
      <c r="G21" s="2674"/>
      <c r="H21" s="2674"/>
      <c r="I21" s="2674"/>
      <c r="J21" s="2674"/>
      <c r="K21" s="109"/>
      <c r="L21" s="109"/>
      <c r="M21" s="109"/>
      <c r="N21" s="109"/>
      <c r="O21" s="109"/>
      <c r="P21" s="109"/>
    </row>
  </sheetData>
  <mergeCells count="36">
    <mergeCell ref="T4:T5"/>
    <mergeCell ref="L3:P3"/>
    <mergeCell ref="V12:Z12"/>
    <mergeCell ref="A12:A14"/>
    <mergeCell ref="B12:F12"/>
    <mergeCell ref="G12:K12"/>
    <mergeCell ref="L12:P12"/>
    <mergeCell ref="Q12:U12"/>
    <mergeCell ref="E13:E14"/>
    <mergeCell ref="F13:F14"/>
    <mergeCell ref="Z13:Z14"/>
    <mergeCell ref="U13:U14"/>
    <mergeCell ref="Y13:Y14"/>
    <mergeCell ref="A1:Z1"/>
    <mergeCell ref="A2:Z2"/>
    <mergeCell ref="Q3:U3"/>
    <mergeCell ref="V3:Z3"/>
    <mergeCell ref="E4:E5"/>
    <mergeCell ref="F4:F5"/>
    <mergeCell ref="J4:J5"/>
    <mergeCell ref="Z4:Z5"/>
    <mergeCell ref="U4:U5"/>
    <mergeCell ref="Y4:Y5"/>
    <mergeCell ref="G3:K3"/>
    <mergeCell ref="A3:A5"/>
    <mergeCell ref="B3:F3"/>
    <mergeCell ref="K4:K5"/>
    <mergeCell ref="O4:O5"/>
    <mergeCell ref="P4:P5"/>
    <mergeCell ref="A21:J21"/>
    <mergeCell ref="K13:K14"/>
    <mergeCell ref="O13:O14"/>
    <mergeCell ref="P13:P14"/>
    <mergeCell ref="T13:T14"/>
    <mergeCell ref="A20:C20"/>
    <mergeCell ref="J13:J14"/>
  </mergeCells>
  <printOptions horizontalCentered="1"/>
  <pageMargins left="0.39370078740157483" right="0.39370078740157483" top="0.78740157480314965" bottom="0" header="0" footer="0"/>
  <pageSetup paperSize="9" scale="38" orientation="landscape" r:id="rId1"/>
</worksheet>
</file>

<file path=xl/worksheets/sheet1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P23"/>
  <sheetViews>
    <sheetView view="pageBreakPreview" zoomScale="55" zoomScaleSheetLayoutView="55" workbookViewId="0">
      <selection activeCell="G18" sqref="G18"/>
    </sheetView>
  </sheetViews>
  <sheetFormatPr defaultColWidth="9.140625" defaultRowHeight="12.75"/>
  <cols>
    <col min="1" max="1" width="22.85546875" style="51" customWidth="1"/>
    <col min="2" max="3" width="13.85546875" style="51" customWidth="1"/>
    <col min="4" max="4" width="13.42578125" style="51" customWidth="1"/>
    <col min="5" max="6" width="12.7109375" style="51" customWidth="1"/>
    <col min="7" max="8" width="13.85546875" style="51" customWidth="1"/>
    <col min="9" max="9" width="13.7109375" style="51" customWidth="1"/>
    <col min="10" max="11" width="12.7109375" style="51" customWidth="1"/>
    <col min="12" max="13" width="13.85546875" style="51" customWidth="1"/>
    <col min="14" max="14" width="13.140625" style="51" customWidth="1"/>
    <col min="15" max="16" width="12.7109375" style="51" customWidth="1"/>
    <col min="17" max="19" width="13.28515625" style="51" customWidth="1"/>
    <col min="20" max="21" width="12.7109375" style="51" customWidth="1"/>
    <col min="22" max="23" width="15" style="51" customWidth="1"/>
    <col min="24" max="24" width="13.140625" style="51" customWidth="1"/>
    <col min="25" max="26" width="12.7109375" style="51" customWidth="1"/>
    <col min="27" max="16384" width="9.140625" style="51"/>
  </cols>
  <sheetData>
    <row r="1" spans="1:198" s="2054" customFormat="1" ht="33">
      <c r="A1" s="2648" t="s">
        <v>309</v>
      </c>
      <c r="B1" s="2648"/>
      <c r="C1" s="2648"/>
      <c r="D1" s="2648"/>
      <c r="E1" s="2648"/>
      <c r="F1" s="2648"/>
      <c r="G1" s="2648"/>
      <c r="H1" s="2648"/>
      <c r="I1" s="2648"/>
      <c r="J1" s="2648"/>
      <c r="K1" s="2648"/>
      <c r="L1" s="2648"/>
      <c r="M1" s="2648"/>
      <c r="N1" s="2648"/>
      <c r="O1" s="2648"/>
      <c r="P1" s="2648"/>
      <c r="Q1" s="2648"/>
      <c r="R1" s="2648"/>
      <c r="S1" s="2648"/>
      <c r="T1" s="2648"/>
      <c r="U1" s="2648"/>
      <c r="V1" s="2648"/>
      <c r="W1" s="2648"/>
      <c r="X1" s="2648"/>
      <c r="Y1" s="2648"/>
      <c r="Z1" s="2648"/>
    </row>
    <row r="2" spans="1:198" s="2055" customFormat="1" ht="35.25" thickBot="1">
      <c r="A2" s="2675" t="s">
        <v>416</v>
      </c>
      <c r="B2" s="2675"/>
      <c r="C2" s="2675"/>
      <c r="D2" s="2675"/>
      <c r="E2" s="2675"/>
      <c r="F2" s="2675"/>
      <c r="G2" s="2675"/>
      <c r="H2" s="2675"/>
      <c r="I2" s="2675"/>
      <c r="J2" s="2675"/>
      <c r="K2" s="2675"/>
      <c r="L2" s="2675"/>
      <c r="M2" s="2675"/>
      <c r="N2" s="2675"/>
      <c r="O2" s="2675"/>
      <c r="P2" s="2675"/>
      <c r="Q2" s="2675"/>
      <c r="R2" s="2675"/>
      <c r="S2" s="2675"/>
      <c r="T2" s="2675"/>
      <c r="U2" s="2675"/>
      <c r="V2" s="2675"/>
      <c r="W2" s="2675"/>
      <c r="X2" s="2675"/>
      <c r="Y2" s="2675"/>
      <c r="Z2" s="2675"/>
    </row>
    <row r="3" spans="1:198" s="1064" customFormat="1" ht="18" customHeight="1" thickTop="1">
      <c r="A3" s="2428" t="s">
        <v>81</v>
      </c>
      <c r="B3" s="2454" t="s">
        <v>273</v>
      </c>
      <c r="C3" s="2454"/>
      <c r="D3" s="2454"/>
      <c r="E3" s="2454"/>
      <c r="F3" s="2454"/>
      <c r="G3" s="2454" t="s">
        <v>278</v>
      </c>
      <c r="H3" s="2454"/>
      <c r="I3" s="2454"/>
      <c r="J3" s="2454"/>
      <c r="K3" s="2454"/>
      <c r="L3" s="2644" t="s">
        <v>279</v>
      </c>
      <c r="M3" s="2644"/>
      <c r="N3" s="2644"/>
      <c r="O3" s="2644"/>
      <c r="P3" s="2644"/>
      <c r="Q3" s="2454" t="s">
        <v>274</v>
      </c>
      <c r="R3" s="2454"/>
      <c r="S3" s="2454"/>
      <c r="T3" s="2454"/>
      <c r="U3" s="2454"/>
      <c r="V3" s="2454" t="s">
        <v>390</v>
      </c>
      <c r="W3" s="2454"/>
      <c r="X3" s="2454"/>
      <c r="Y3" s="2454"/>
      <c r="Z3" s="2455"/>
      <c r="AA3" s="1238"/>
      <c r="AB3" s="1238"/>
      <c r="AC3" s="1238"/>
      <c r="AD3" s="1238"/>
      <c r="AE3" s="1238"/>
      <c r="AF3" s="1238"/>
      <c r="AG3" s="1238"/>
      <c r="AH3" s="1238"/>
      <c r="AI3" s="1238"/>
      <c r="AJ3" s="1238"/>
      <c r="AK3" s="1238"/>
      <c r="AL3" s="1238"/>
      <c r="AM3" s="1238"/>
      <c r="AN3" s="1238"/>
      <c r="AO3" s="1238"/>
      <c r="AP3" s="1238"/>
      <c r="AQ3" s="1238"/>
      <c r="AR3" s="1237"/>
      <c r="AS3" s="1237"/>
      <c r="AT3" s="1237"/>
      <c r="AU3" s="1237"/>
      <c r="AV3" s="1237"/>
      <c r="AW3" s="1237"/>
      <c r="AX3" s="1237"/>
      <c r="AY3" s="1237"/>
      <c r="AZ3" s="1237"/>
      <c r="BA3" s="1237"/>
      <c r="BB3" s="1237"/>
      <c r="BC3" s="1237"/>
      <c r="BD3" s="1237"/>
      <c r="BE3" s="1237"/>
      <c r="BF3" s="1237"/>
      <c r="BG3" s="1237"/>
      <c r="BH3" s="1237"/>
      <c r="BI3" s="1237"/>
      <c r="BJ3" s="1237"/>
      <c r="BK3" s="1237"/>
      <c r="BL3" s="1237"/>
      <c r="BM3" s="1237"/>
      <c r="BN3" s="1237"/>
      <c r="BO3" s="1237"/>
      <c r="BP3" s="1237"/>
      <c r="BQ3" s="1237"/>
      <c r="BR3" s="1237"/>
      <c r="BS3" s="1237"/>
      <c r="BT3" s="1237"/>
      <c r="BU3" s="1237"/>
      <c r="BV3" s="1237"/>
      <c r="BW3" s="1237"/>
      <c r="BX3" s="1237"/>
      <c r="BY3" s="1237"/>
      <c r="BZ3" s="1237"/>
      <c r="CA3" s="1237"/>
      <c r="CB3" s="1237"/>
      <c r="CC3" s="1237"/>
      <c r="CD3" s="1237"/>
      <c r="CE3" s="1237"/>
      <c r="CF3" s="1237"/>
      <c r="CG3" s="1237"/>
      <c r="CH3" s="1237"/>
      <c r="CI3" s="1237"/>
      <c r="CJ3" s="1237"/>
      <c r="CK3" s="1237"/>
      <c r="CL3" s="1237"/>
      <c r="CM3" s="1237"/>
      <c r="CN3" s="1237"/>
      <c r="CO3" s="1237"/>
      <c r="CP3" s="1237"/>
      <c r="CQ3" s="1237"/>
      <c r="CR3" s="1237"/>
      <c r="CS3" s="1237"/>
      <c r="CT3" s="1237"/>
      <c r="CU3" s="1237"/>
      <c r="CV3" s="1237"/>
      <c r="CW3" s="1237"/>
      <c r="CX3" s="1237"/>
      <c r="CY3" s="1237"/>
      <c r="CZ3" s="1237"/>
      <c r="DA3" s="1237"/>
      <c r="DB3" s="1237"/>
      <c r="DC3" s="1237"/>
      <c r="DD3" s="1237"/>
      <c r="DE3" s="1237"/>
      <c r="DF3" s="1237"/>
      <c r="DG3" s="1237"/>
      <c r="DH3" s="1237"/>
      <c r="DI3" s="1237"/>
      <c r="DJ3" s="1237"/>
      <c r="DK3" s="1237"/>
      <c r="DL3" s="1237"/>
      <c r="DM3" s="1237"/>
      <c r="DN3" s="1237"/>
      <c r="DO3" s="1237"/>
      <c r="DP3" s="1237"/>
      <c r="DQ3" s="1237"/>
      <c r="DR3" s="1237"/>
      <c r="DS3" s="1237"/>
      <c r="DT3" s="1237"/>
      <c r="DU3" s="1237"/>
      <c r="DV3" s="1237"/>
      <c r="DW3" s="1237"/>
      <c r="DX3" s="1237"/>
      <c r="DY3" s="1237"/>
      <c r="DZ3" s="1237"/>
      <c r="EA3" s="1237"/>
      <c r="EB3" s="1237"/>
      <c r="EC3" s="1237"/>
      <c r="ED3" s="1237"/>
      <c r="EE3" s="1237"/>
      <c r="EF3" s="1237"/>
      <c r="EG3" s="1237"/>
      <c r="EH3" s="1237"/>
      <c r="EI3" s="1237"/>
      <c r="EJ3" s="1237"/>
      <c r="EK3" s="1237"/>
      <c r="EL3" s="1237"/>
      <c r="EM3" s="1237"/>
      <c r="EN3" s="1237"/>
      <c r="EO3" s="1237"/>
      <c r="EP3" s="1237"/>
      <c r="EQ3" s="1237"/>
      <c r="ER3" s="1237"/>
      <c r="ES3" s="1237"/>
      <c r="ET3" s="1237"/>
      <c r="EU3" s="1237"/>
      <c r="EV3" s="1237"/>
      <c r="EW3" s="1237"/>
      <c r="EX3" s="1237"/>
      <c r="EY3" s="1237"/>
      <c r="EZ3" s="1237"/>
      <c r="FA3" s="1237"/>
      <c r="FB3" s="1237"/>
      <c r="FC3" s="1237"/>
      <c r="FD3" s="1237"/>
      <c r="FE3" s="1237"/>
      <c r="FF3" s="1237"/>
      <c r="FG3" s="1237"/>
      <c r="FH3" s="1237"/>
      <c r="FI3" s="1237"/>
      <c r="FJ3" s="1237"/>
      <c r="FK3" s="1237"/>
      <c r="FL3" s="1237"/>
      <c r="FM3" s="1237"/>
      <c r="FN3" s="1237"/>
      <c r="FO3" s="1237"/>
      <c r="FP3" s="1237"/>
      <c r="FQ3" s="1237"/>
      <c r="FR3" s="1237"/>
      <c r="FS3" s="1237"/>
      <c r="FT3" s="1237"/>
      <c r="FU3" s="1237"/>
      <c r="FV3" s="1237"/>
      <c r="FW3" s="1237"/>
      <c r="FX3" s="1237"/>
      <c r="FY3" s="1237"/>
      <c r="FZ3" s="1237"/>
      <c r="GA3" s="1237"/>
      <c r="GB3" s="1237"/>
      <c r="GC3" s="1237"/>
      <c r="GD3" s="1237"/>
      <c r="GE3" s="1237"/>
      <c r="GF3" s="1237"/>
      <c r="GG3" s="1237"/>
      <c r="GH3" s="1237"/>
      <c r="GI3" s="1237"/>
      <c r="GJ3" s="1237"/>
      <c r="GK3" s="1237"/>
      <c r="GL3" s="1237"/>
      <c r="GM3" s="1237"/>
      <c r="GN3" s="1237"/>
      <c r="GO3" s="1237"/>
      <c r="GP3" s="1237"/>
    </row>
    <row r="4" spans="1:198" s="1064" customFormat="1" ht="18" customHeight="1">
      <c r="A4" s="2429"/>
      <c r="B4" s="1060" t="s">
        <v>87</v>
      </c>
      <c r="C4" s="1060" t="s">
        <v>90</v>
      </c>
      <c r="D4" s="1060" t="s">
        <v>91</v>
      </c>
      <c r="E4" s="2342" t="s">
        <v>88</v>
      </c>
      <c r="F4" s="2342" t="s">
        <v>89</v>
      </c>
      <c r="G4" s="1060" t="s">
        <v>87</v>
      </c>
      <c r="H4" s="1060" t="s">
        <v>90</v>
      </c>
      <c r="I4" s="1060" t="s">
        <v>91</v>
      </c>
      <c r="J4" s="2342" t="s">
        <v>88</v>
      </c>
      <c r="K4" s="2342" t="s">
        <v>89</v>
      </c>
      <c r="L4" s="1060" t="s">
        <v>87</v>
      </c>
      <c r="M4" s="1060" t="s">
        <v>90</v>
      </c>
      <c r="N4" s="1060" t="s">
        <v>91</v>
      </c>
      <c r="O4" s="2342" t="s">
        <v>88</v>
      </c>
      <c r="P4" s="2342" t="s">
        <v>89</v>
      </c>
      <c r="Q4" s="1060" t="s">
        <v>87</v>
      </c>
      <c r="R4" s="1060" t="s">
        <v>90</v>
      </c>
      <c r="S4" s="1060" t="s">
        <v>91</v>
      </c>
      <c r="T4" s="2342" t="s">
        <v>88</v>
      </c>
      <c r="U4" s="2342" t="s">
        <v>89</v>
      </c>
      <c r="V4" s="1060" t="s">
        <v>87</v>
      </c>
      <c r="W4" s="1060" t="s">
        <v>90</v>
      </c>
      <c r="X4" s="1060" t="s">
        <v>91</v>
      </c>
      <c r="Y4" s="2342" t="s">
        <v>88</v>
      </c>
      <c r="Z4" s="2345" t="s">
        <v>89</v>
      </c>
      <c r="AA4" s="1238"/>
      <c r="AB4" s="1238"/>
      <c r="AC4" s="1238"/>
      <c r="AD4" s="1238"/>
      <c r="AE4" s="1238"/>
      <c r="AF4" s="1238"/>
      <c r="AG4" s="1238"/>
      <c r="AH4" s="1238"/>
      <c r="AI4" s="1238"/>
      <c r="AJ4" s="1238"/>
      <c r="AK4" s="1238"/>
      <c r="AL4" s="1238"/>
      <c r="AM4" s="1238"/>
      <c r="AN4" s="1238"/>
      <c r="AO4" s="1238"/>
      <c r="AP4" s="1238"/>
      <c r="AQ4" s="1238"/>
      <c r="AR4" s="1237"/>
      <c r="AS4" s="1237"/>
      <c r="AT4" s="1237"/>
      <c r="AU4" s="1237"/>
      <c r="AV4" s="1237"/>
      <c r="AW4" s="1237"/>
      <c r="AX4" s="1237"/>
      <c r="AY4" s="1237"/>
      <c r="AZ4" s="1237"/>
      <c r="BA4" s="1237"/>
      <c r="BB4" s="1237"/>
      <c r="BC4" s="1237"/>
      <c r="BD4" s="1237"/>
      <c r="BE4" s="1237"/>
      <c r="BF4" s="1237"/>
      <c r="BG4" s="1237"/>
      <c r="BH4" s="1237"/>
      <c r="BI4" s="1237"/>
      <c r="BJ4" s="1237"/>
      <c r="BK4" s="1237"/>
      <c r="BL4" s="1237"/>
      <c r="BM4" s="1237"/>
      <c r="BN4" s="1237"/>
      <c r="BO4" s="1237"/>
      <c r="BP4" s="1237"/>
      <c r="BQ4" s="1237"/>
      <c r="BR4" s="1237"/>
      <c r="BS4" s="1237"/>
      <c r="BT4" s="1237"/>
      <c r="BU4" s="1237"/>
      <c r="BV4" s="1237"/>
      <c r="BW4" s="1237"/>
      <c r="BX4" s="1237"/>
      <c r="BY4" s="1237"/>
      <c r="BZ4" s="1237"/>
      <c r="CA4" s="1237"/>
      <c r="CB4" s="1237"/>
      <c r="CC4" s="1237"/>
      <c r="CD4" s="1237"/>
      <c r="CE4" s="1237"/>
      <c r="CF4" s="1237"/>
      <c r="CG4" s="1237"/>
      <c r="CH4" s="1237"/>
      <c r="CI4" s="1237"/>
      <c r="CJ4" s="1237"/>
      <c r="CK4" s="1237"/>
      <c r="CL4" s="1237"/>
      <c r="CM4" s="1237"/>
      <c r="CN4" s="1237"/>
      <c r="CO4" s="1237"/>
      <c r="CP4" s="1237"/>
      <c r="CQ4" s="1237"/>
      <c r="CR4" s="1237"/>
      <c r="CS4" s="1237"/>
      <c r="CT4" s="1237"/>
      <c r="CU4" s="1237"/>
      <c r="CV4" s="1237"/>
      <c r="CW4" s="1237"/>
      <c r="CX4" s="1237"/>
      <c r="CY4" s="1237"/>
      <c r="CZ4" s="1237"/>
      <c r="DA4" s="1237"/>
      <c r="DB4" s="1237"/>
      <c r="DC4" s="1237"/>
      <c r="DD4" s="1237"/>
      <c r="DE4" s="1237"/>
      <c r="DF4" s="1237"/>
      <c r="DG4" s="1237"/>
      <c r="DH4" s="1237"/>
      <c r="DI4" s="1237"/>
      <c r="DJ4" s="1237"/>
      <c r="DK4" s="1237"/>
      <c r="DL4" s="1237"/>
      <c r="DM4" s="1237"/>
      <c r="DN4" s="1237"/>
      <c r="DO4" s="1237"/>
      <c r="DP4" s="1237"/>
      <c r="DQ4" s="1237"/>
      <c r="DR4" s="1237"/>
      <c r="DS4" s="1237"/>
      <c r="DT4" s="1237"/>
      <c r="DU4" s="1237"/>
      <c r="DV4" s="1237"/>
      <c r="DW4" s="1237"/>
      <c r="DX4" s="1237"/>
      <c r="DY4" s="1237"/>
      <c r="DZ4" s="1237"/>
      <c r="EA4" s="1237"/>
      <c r="EB4" s="1237"/>
      <c r="EC4" s="1237"/>
      <c r="ED4" s="1237"/>
      <c r="EE4" s="1237"/>
      <c r="EF4" s="1237"/>
      <c r="EG4" s="1237"/>
      <c r="EH4" s="1237"/>
      <c r="EI4" s="1237"/>
      <c r="EJ4" s="1237"/>
      <c r="EK4" s="1237"/>
      <c r="EL4" s="1237"/>
      <c r="EM4" s="1237"/>
      <c r="EN4" s="1237"/>
      <c r="EO4" s="1237"/>
      <c r="EP4" s="1237"/>
      <c r="EQ4" s="1237"/>
      <c r="ER4" s="1237"/>
      <c r="ES4" s="1237"/>
      <c r="ET4" s="1237"/>
      <c r="EU4" s="1237"/>
      <c r="EV4" s="1237"/>
      <c r="EW4" s="1237"/>
      <c r="EX4" s="1237"/>
      <c r="EY4" s="1237"/>
      <c r="EZ4" s="1237"/>
      <c r="FA4" s="1237"/>
      <c r="FB4" s="1237"/>
      <c r="FC4" s="1237"/>
      <c r="FD4" s="1237"/>
      <c r="FE4" s="1237"/>
      <c r="FF4" s="1237"/>
      <c r="FG4" s="1237"/>
      <c r="FH4" s="1237"/>
      <c r="FI4" s="1237"/>
      <c r="FJ4" s="1237"/>
      <c r="FK4" s="1237"/>
      <c r="FL4" s="1237"/>
      <c r="FM4" s="1237"/>
      <c r="FN4" s="1237"/>
      <c r="FO4" s="1237"/>
      <c r="FP4" s="1237"/>
      <c r="FQ4" s="1237"/>
      <c r="FR4" s="1237"/>
      <c r="FS4" s="1237"/>
      <c r="FT4" s="1237"/>
      <c r="FU4" s="1237"/>
      <c r="FV4" s="1237"/>
      <c r="FW4" s="1237"/>
      <c r="FX4" s="1237"/>
      <c r="FY4" s="1237"/>
      <c r="FZ4" s="1237"/>
      <c r="GA4" s="1237"/>
      <c r="GB4" s="1237"/>
      <c r="GC4" s="1237"/>
      <c r="GD4" s="1237"/>
      <c r="GE4" s="1237"/>
      <c r="GF4" s="1237"/>
      <c r="GG4" s="1237"/>
      <c r="GH4" s="1237"/>
      <c r="GI4" s="1237"/>
      <c r="GJ4" s="1237"/>
      <c r="GK4" s="1237"/>
      <c r="GL4" s="1237"/>
      <c r="GM4" s="1237"/>
      <c r="GN4" s="1237"/>
      <c r="GO4" s="1237"/>
      <c r="GP4" s="1237"/>
    </row>
    <row r="5" spans="1:198" s="1064" customFormat="1" ht="32.25" customHeight="1">
      <c r="A5" s="2429"/>
      <c r="B5" s="1896" t="s">
        <v>669</v>
      </c>
      <c r="C5" s="1896" t="s">
        <v>725</v>
      </c>
      <c r="D5" s="1896" t="s">
        <v>737</v>
      </c>
      <c r="E5" s="2342"/>
      <c r="F5" s="2342"/>
      <c r="G5" s="1896" t="str">
        <f>B5</f>
        <v xml:space="preserve">cf=j= @)&amp;#÷&amp;$
-;fpg–c;f/_                </v>
      </c>
      <c r="H5" s="1896" t="str">
        <f t="shared" ref="H5:I5" si="0">C5</f>
        <v xml:space="preserve">cf=j= @)&amp;$÷&amp;%
-;fpg–c;f/_                </v>
      </c>
      <c r="I5" s="1896" t="str">
        <f t="shared" si="0"/>
        <v xml:space="preserve">cf=j= @)&amp;%÷&amp;^
-;fpg–c;f/_                </v>
      </c>
      <c r="J5" s="2342"/>
      <c r="K5" s="2342"/>
      <c r="L5" s="1896" t="str">
        <f>B5</f>
        <v xml:space="preserve">cf=j= @)&amp;#÷&amp;$
-;fpg–c;f/_                </v>
      </c>
      <c r="M5" s="1896" t="str">
        <f t="shared" ref="M5:N5" si="1">C5</f>
        <v xml:space="preserve">cf=j= @)&amp;$÷&amp;%
-;fpg–c;f/_                </v>
      </c>
      <c r="N5" s="1896" t="str">
        <f t="shared" si="1"/>
        <v xml:space="preserve">cf=j= @)&amp;%÷&amp;^
-;fpg–c;f/_                </v>
      </c>
      <c r="O5" s="2342"/>
      <c r="P5" s="2342"/>
      <c r="Q5" s="1896" t="str">
        <f>B5</f>
        <v xml:space="preserve">cf=j= @)&amp;#÷&amp;$
-;fpg–c;f/_                </v>
      </c>
      <c r="R5" s="1896" t="str">
        <f t="shared" ref="R5:S5" si="2">C5</f>
        <v xml:space="preserve">cf=j= @)&amp;$÷&amp;%
-;fpg–c;f/_                </v>
      </c>
      <c r="S5" s="1896" t="str">
        <f t="shared" si="2"/>
        <v xml:space="preserve">cf=j= @)&amp;%÷&amp;^
-;fpg–c;f/_                </v>
      </c>
      <c r="T5" s="2342"/>
      <c r="U5" s="2342"/>
      <c r="V5" s="1896" t="str">
        <f>B5</f>
        <v xml:space="preserve">cf=j= @)&amp;#÷&amp;$
-;fpg–c;f/_                </v>
      </c>
      <c r="W5" s="1896" t="str">
        <f t="shared" ref="W5:X5" si="3">C5</f>
        <v xml:space="preserve">cf=j= @)&amp;$÷&amp;%
-;fpg–c;f/_                </v>
      </c>
      <c r="X5" s="1896" t="str">
        <f t="shared" si="3"/>
        <v xml:space="preserve">cf=j= @)&amp;%÷&amp;^
-;fpg–c;f/_                </v>
      </c>
      <c r="Y5" s="2342"/>
      <c r="Z5" s="2345"/>
      <c r="AA5" s="1238"/>
      <c r="AB5" s="1238"/>
      <c r="AC5" s="1238"/>
      <c r="AD5" s="1238"/>
      <c r="AE5" s="1238"/>
      <c r="AF5" s="1238"/>
      <c r="AG5" s="1238"/>
      <c r="AH5" s="1238"/>
      <c r="AI5" s="1238"/>
      <c r="AJ5" s="1238"/>
      <c r="AK5" s="1238"/>
      <c r="AL5" s="1238"/>
      <c r="AM5" s="1238"/>
      <c r="AN5" s="1238"/>
      <c r="AO5" s="1238"/>
      <c r="AP5" s="1238"/>
      <c r="AQ5" s="1238"/>
      <c r="AR5" s="1237"/>
      <c r="AS5" s="1237"/>
      <c r="AT5" s="1237"/>
      <c r="AU5" s="1237"/>
      <c r="AV5" s="1237"/>
      <c r="AW5" s="1237"/>
      <c r="AX5" s="1237"/>
      <c r="AY5" s="1237"/>
      <c r="AZ5" s="1237"/>
      <c r="BA5" s="1237"/>
      <c r="BB5" s="1237"/>
      <c r="BC5" s="1237"/>
      <c r="BD5" s="1237"/>
      <c r="BE5" s="1237"/>
      <c r="BF5" s="1237"/>
      <c r="BG5" s="1237"/>
      <c r="BH5" s="1237"/>
      <c r="BI5" s="1237"/>
      <c r="BJ5" s="1237"/>
      <c r="BK5" s="1237"/>
      <c r="BL5" s="1237"/>
      <c r="BM5" s="1237"/>
      <c r="BN5" s="1237"/>
      <c r="BO5" s="1237"/>
      <c r="BP5" s="1237"/>
      <c r="BQ5" s="1237"/>
      <c r="BR5" s="1237"/>
      <c r="BS5" s="1237"/>
      <c r="BT5" s="1237"/>
      <c r="BU5" s="1237"/>
      <c r="BV5" s="1237"/>
      <c r="BW5" s="1237"/>
      <c r="BX5" s="1237"/>
      <c r="BY5" s="1237"/>
      <c r="BZ5" s="1237"/>
      <c r="CA5" s="1237"/>
      <c r="CB5" s="1237"/>
      <c r="CC5" s="1237"/>
      <c r="CD5" s="1237"/>
      <c r="CE5" s="1237"/>
      <c r="CF5" s="1237"/>
      <c r="CG5" s="1237"/>
      <c r="CH5" s="1237"/>
      <c r="CI5" s="1237"/>
      <c r="CJ5" s="1237"/>
      <c r="CK5" s="1237"/>
      <c r="CL5" s="1237"/>
      <c r="CM5" s="1237"/>
      <c r="CN5" s="1237"/>
      <c r="CO5" s="1237"/>
      <c r="CP5" s="1237"/>
      <c r="CQ5" s="1237"/>
      <c r="CR5" s="1237"/>
      <c r="CS5" s="1237"/>
      <c r="CT5" s="1237"/>
      <c r="CU5" s="1237"/>
      <c r="CV5" s="1237"/>
      <c r="CW5" s="1237"/>
      <c r="CX5" s="1237"/>
      <c r="CY5" s="1237"/>
      <c r="CZ5" s="1237"/>
      <c r="DA5" s="1237"/>
      <c r="DB5" s="1237"/>
      <c r="DC5" s="1237"/>
      <c r="DD5" s="1237"/>
      <c r="DE5" s="1237"/>
      <c r="DF5" s="1237"/>
      <c r="DG5" s="1237"/>
      <c r="DH5" s="1237"/>
      <c r="DI5" s="1237"/>
      <c r="DJ5" s="1237"/>
      <c r="DK5" s="1237"/>
      <c r="DL5" s="1237"/>
      <c r="DM5" s="1237"/>
      <c r="DN5" s="1237"/>
      <c r="DO5" s="1237"/>
      <c r="DP5" s="1237"/>
      <c r="DQ5" s="1237"/>
      <c r="DR5" s="1237"/>
      <c r="DS5" s="1237"/>
      <c r="DT5" s="1237"/>
      <c r="DU5" s="1237"/>
      <c r="DV5" s="1237"/>
      <c r="DW5" s="1237"/>
      <c r="DX5" s="1237"/>
      <c r="DY5" s="1237"/>
      <c r="DZ5" s="1237"/>
      <c r="EA5" s="1237"/>
      <c r="EB5" s="1237"/>
      <c r="EC5" s="1237"/>
      <c r="ED5" s="1237"/>
      <c r="EE5" s="1237"/>
      <c r="EF5" s="1237"/>
      <c r="EG5" s="1237"/>
      <c r="EH5" s="1237"/>
      <c r="EI5" s="1237"/>
      <c r="EJ5" s="1237"/>
      <c r="EK5" s="1237"/>
      <c r="EL5" s="1237"/>
      <c r="EM5" s="1237"/>
      <c r="EN5" s="1237"/>
      <c r="EO5" s="1237"/>
      <c r="EP5" s="1237"/>
      <c r="EQ5" s="1237"/>
      <c r="ER5" s="1237"/>
      <c r="ES5" s="1237"/>
      <c r="ET5" s="1237"/>
      <c r="EU5" s="1237"/>
      <c r="EV5" s="1237"/>
      <c r="EW5" s="1237"/>
      <c r="EX5" s="1237"/>
      <c r="EY5" s="1237"/>
      <c r="EZ5" s="1237"/>
      <c r="FA5" s="1237"/>
      <c r="FB5" s="1237"/>
      <c r="FC5" s="1237"/>
      <c r="FD5" s="1237"/>
      <c r="FE5" s="1237"/>
      <c r="FF5" s="1237"/>
      <c r="FG5" s="1237"/>
      <c r="FH5" s="1237"/>
      <c r="FI5" s="1237"/>
      <c r="FJ5" s="1237"/>
      <c r="FK5" s="1237"/>
      <c r="FL5" s="1237"/>
      <c r="FM5" s="1237"/>
      <c r="FN5" s="1237"/>
      <c r="FO5" s="1237"/>
      <c r="FP5" s="1237"/>
      <c r="FQ5" s="1237"/>
      <c r="FR5" s="1237"/>
      <c r="FS5" s="1237"/>
      <c r="FT5" s="1237"/>
      <c r="FU5" s="1237"/>
      <c r="FV5" s="1237"/>
      <c r="FW5" s="1237"/>
      <c r="FX5" s="1237"/>
      <c r="FY5" s="1237"/>
      <c r="FZ5" s="1237"/>
      <c r="GA5" s="1237"/>
      <c r="GB5" s="1237"/>
      <c r="GC5" s="1237"/>
      <c r="GD5" s="1237"/>
      <c r="GE5" s="1237"/>
      <c r="GF5" s="1237"/>
      <c r="GG5" s="1237"/>
      <c r="GH5" s="1237"/>
      <c r="GI5" s="1237"/>
      <c r="GJ5" s="1237"/>
      <c r="GK5" s="1237"/>
      <c r="GL5" s="1237"/>
      <c r="GM5" s="1237"/>
      <c r="GN5" s="1237"/>
      <c r="GO5" s="1237"/>
      <c r="GP5" s="1237"/>
    </row>
    <row r="6" spans="1:198" ht="19.5" customHeight="1">
      <c r="A6" s="273" t="s">
        <v>370</v>
      </c>
      <c r="B6" s="1415">
        <v>24865</v>
      </c>
      <c r="C6" s="1415">
        <v>14949</v>
      </c>
      <c r="D6" s="1415">
        <v>12615</v>
      </c>
      <c r="E6" s="1419">
        <v>-39.879348481801728</v>
      </c>
      <c r="F6" s="1419">
        <v>-15.613084487256673</v>
      </c>
      <c r="G6" s="1415">
        <v>12848</v>
      </c>
      <c r="H6" s="1415">
        <v>10823</v>
      </c>
      <c r="I6" s="1415">
        <v>7304</v>
      </c>
      <c r="J6" s="1419">
        <v>-15.761207970112078</v>
      </c>
      <c r="K6" s="1419">
        <v>-32.514090363115585</v>
      </c>
      <c r="L6" s="1415">
        <v>3422</v>
      </c>
      <c r="M6" s="1415">
        <v>3348</v>
      </c>
      <c r="N6" s="1415">
        <v>3120</v>
      </c>
      <c r="O6" s="1419">
        <v>-2.162478082992402</v>
      </c>
      <c r="P6" s="1419">
        <v>-6.8100358422939076</v>
      </c>
      <c r="Q6" s="1415">
        <v>6325</v>
      </c>
      <c r="R6" s="1415">
        <v>4089</v>
      </c>
      <c r="S6" s="1415">
        <v>3665</v>
      </c>
      <c r="T6" s="1419">
        <v>-35.351778656126484</v>
      </c>
      <c r="U6" s="1419">
        <v>-10.36928344338469</v>
      </c>
      <c r="V6" s="566">
        <v>6117</v>
      </c>
      <c r="W6" s="566">
        <v>7117</v>
      </c>
      <c r="X6" s="566">
        <v>3559</v>
      </c>
      <c r="Y6" s="1863">
        <v>16.347882949158077</v>
      </c>
      <c r="Z6" s="1864">
        <v>-49.992974567935931</v>
      </c>
    </row>
    <row r="7" spans="1:198" ht="19.5" customHeight="1">
      <c r="A7" s="273" t="s">
        <v>371</v>
      </c>
      <c r="B7" s="1415">
        <v>4780</v>
      </c>
      <c r="C7" s="1415">
        <v>4555</v>
      </c>
      <c r="D7" s="1415">
        <v>3953</v>
      </c>
      <c r="E7" s="1419">
        <v>-4.7071129707112966</v>
      </c>
      <c r="F7" s="1419">
        <v>-13.216245883644348</v>
      </c>
      <c r="G7" s="1415">
        <v>465</v>
      </c>
      <c r="H7" s="1415">
        <v>1429</v>
      </c>
      <c r="I7" s="1415">
        <v>1122</v>
      </c>
      <c r="J7" s="1419">
        <v>207.31182795698925</v>
      </c>
      <c r="K7" s="1419">
        <v>-21.483554933519944</v>
      </c>
      <c r="L7" s="1415">
        <v>211</v>
      </c>
      <c r="M7" s="1415">
        <v>341</v>
      </c>
      <c r="N7" s="1415">
        <v>592</v>
      </c>
      <c r="O7" s="1419">
        <v>61.611374407582943</v>
      </c>
      <c r="P7" s="1419">
        <v>73.607038123167158</v>
      </c>
      <c r="Q7" s="1415">
        <v>712</v>
      </c>
      <c r="R7" s="1415">
        <v>2341</v>
      </c>
      <c r="S7" s="1415">
        <v>1198</v>
      </c>
      <c r="T7" s="1419">
        <v>228.79213483146069</v>
      </c>
      <c r="U7" s="1419">
        <v>-48.825288338316959</v>
      </c>
      <c r="V7" s="561">
        <v>306</v>
      </c>
      <c r="W7" s="561">
        <v>1466</v>
      </c>
      <c r="X7" s="561">
        <v>1105</v>
      </c>
      <c r="Y7" s="1863">
        <v>379.0849673202614</v>
      </c>
      <c r="Z7" s="1864">
        <v>-24.624829467939975</v>
      </c>
    </row>
    <row r="8" spans="1:198" ht="32.25" customHeight="1" thickBot="1">
      <c r="A8" s="274" t="s">
        <v>372</v>
      </c>
      <c r="B8" s="2077">
        <v>912.05500000000006</v>
      </c>
      <c r="C8" s="2077">
        <v>719.3</v>
      </c>
      <c r="D8" s="2077">
        <v>955.43</v>
      </c>
      <c r="E8" s="2078">
        <v>-21.134142129586493</v>
      </c>
      <c r="F8" s="2078">
        <v>32.827749200611706</v>
      </c>
      <c r="G8" s="2077">
        <v>247</v>
      </c>
      <c r="H8" s="2077">
        <v>199.8</v>
      </c>
      <c r="I8" s="2077">
        <v>175.99</v>
      </c>
      <c r="J8" s="2078">
        <v>-19.109311740890682</v>
      </c>
      <c r="K8" s="2078">
        <v>-11.916916916916916</v>
      </c>
      <c r="L8" s="2077">
        <v>47.84</v>
      </c>
      <c r="M8" s="2077">
        <v>51.84</v>
      </c>
      <c r="N8" s="2077">
        <v>57.97</v>
      </c>
      <c r="O8" s="2078">
        <v>8.3612040133779271</v>
      </c>
      <c r="P8" s="2078">
        <v>11.824845679012336</v>
      </c>
      <c r="Q8" s="2077">
        <v>48.74</v>
      </c>
      <c r="R8" s="2077">
        <v>39.979999999999997</v>
      </c>
      <c r="S8" s="2077">
        <v>42.29</v>
      </c>
      <c r="T8" s="2078">
        <v>-17.972917521542893</v>
      </c>
      <c r="U8" s="2078">
        <v>5.7778889444722425</v>
      </c>
      <c r="V8" s="291">
        <v>56.38</v>
      </c>
      <c r="W8" s="291">
        <v>67.14</v>
      </c>
      <c r="X8" s="291">
        <v>58.21</v>
      </c>
      <c r="Y8" s="693">
        <v>19.08478183753104</v>
      </c>
      <c r="Z8" s="694">
        <v>-13.300565981531136</v>
      </c>
    </row>
    <row r="9" spans="1:198" ht="23.25" customHeight="1" thickTop="1" thickBot="1">
      <c r="A9" s="275"/>
      <c r="B9" s="275"/>
      <c r="C9" s="275"/>
      <c r="D9" s="275"/>
      <c r="E9" s="275"/>
      <c r="F9" s="275"/>
      <c r="G9" s="275"/>
      <c r="H9" s="275"/>
      <c r="I9" s="275"/>
      <c r="J9" s="71"/>
      <c r="K9" s="71"/>
      <c r="P9" s="159"/>
      <c r="U9" s="159"/>
      <c r="Z9" s="159"/>
    </row>
    <row r="10" spans="1:198" s="1064" customFormat="1" ht="18" customHeight="1" thickTop="1">
      <c r="A10" s="2428" t="s">
        <v>81</v>
      </c>
      <c r="B10" s="2646" t="s">
        <v>320</v>
      </c>
      <c r="C10" s="2646"/>
      <c r="D10" s="2646"/>
      <c r="E10" s="2646"/>
      <c r="F10" s="2646"/>
      <c r="G10" s="2646" t="s">
        <v>275</v>
      </c>
      <c r="H10" s="2646"/>
      <c r="I10" s="2646"/>
      <c r="J10" s="2646"/>
      <c r="K10" s="2646"/>
      <c r="L10" s="2646" t="s">
        <v>280</v>
      </c>
      <c r="M10" s="2646"/>
      <c r="N10" s="2646"/>
      <c r="O10" s="2646"/>
      <c r="P10" s="2646"/>
      <c r="Q10" s="2646" t="s">
        <v>673</v>
      </c>
      <c r="R10" s="2646"/>
      <c r="S10" s="2646"/>
      <c r="T10" s="2646"/>
      <c r="U10" s="2646"/>
      <c r="V10" s="2646" t="s">
        <v>82</v>
      </c>
      <c r="W10" s="2646"/>
      <c r="X10" s="2646"/>
      <c r="Y10" s="2646"/>
      <c r="Z10" s="2647"/>
      <c r="AA10" s="1237"/>
      <c r="AB10" s="1237"/>
      <c r="AC10" s="1237"/>
      <c r="AD10" s="1237"/>
      <c r="AE10" s="1237"/>
      <c r="AF10" s="1237"/>
      <c r="AG10" s="1237"/>
      <c r="AH10" s="1237"/>
      <c r="AI10" s="1237"/>
      <c r="AJ10" s="1237"/>
      <c r="AK10" s="1237"/>
      <c r="AL10" s="1237"/>
      <c r="AM10" s="1237"/>
      <c r="AN10" s="1237"/>
      <c r="AO10" s="1237"/>
      <c r="AP10" s="1237"/>
      <c r="AQ10" s="1237"/>
      <c r="AR10" s="1237"/>
      <c r="AS10" s="1237"/>
      <c r="AT10" s="1237"/>
      <c r="AU10" s="1237"/>
      <c r="AV10" s="1237"/>
      <c r="AW10" s="1237"/>
      <c r="AX10" s="1237"/>
      <c r="AY10" s="1237"/>
      <c r="AZ10" s="1237"/>
      <c r="BA10" s="1237"/>
      <c r="BB10" s="1237"/>
      <c r="BC10" s="1237"/>
      <c r="BD10" s="1237"/>
      <c r="BE10" s="1237"/>
      <c r="BF10" s="1237"/>
      <c r="BG10" s="1237"/>
      <c r="BH10" s="1237"/>
      <c r="BI10" s="1237"/>
      <c r="BJ10" s="1237"/>
      <c r="BK10" s="1237"/>
      <c r="BL10" s="1237"/>
      <c r="BM10" s="1237"/>
      <c r="BN10" s="1237"/>
      <c r="BO10" s="1237"/>
      <c r="BP10" s="1237"/>
      <c r="BQ10" s="1237"/>
      <c r="BR10" s="1237"/>
      <c r="BS10" s="1237"/>
      <c r="BT10" s="1237"/>
      <c r="BU10" s="1237"/>
      <c r="BV10" s="1237"/>
      <c r="BW10" s="1237"/>
      <c r="BX10" s="1237"/>
      <c r="BY10" s="1237"/>
      <c r="BZ10" s="1237"/>
      <c r="CA10" s="1237"/>
      <c r="CB10" s="1237"/>
      <c r="CC10" s="1237"/>
      <c r="CD10" s="1237"/>
      <c r="CE10" s="1237"/>
      <c r="CF10" s="1237"/>
      <c r="CG10" s="1237"/>
      <c r="CH10" s="1237"/>
      <c r="CI10" s="1237"/>
      <c r="CJ10" s="1237"/>
      <c r="CK10" s="1237"/>
      <c r="CL10" s="1237"/>
      <c r="CM10" s="1237"/>
      <c r="CN10" s="1237"/>
      <c r="CO10" s="1237"/>
      <c r="CP10" s="1237"/>
      <c r="CQ10" s="1237"/>
      <c r="CR10" s="1237"/>
      <c r="CS10" s="1237"/>
      <c r="CT10" s="1237"/>
      <c r="CU10" s="1237"/>
      <c r="CV10" s="1237"/>
      <c r="CW10" s="1237"/>
      <c r="CX10" s="1237"/>
      <c r="CY10" s="1237"/>
      <c r="CZ10" s="1237"/>
      <c r="DA10" s="1237"/>
      <c r="DB10" s="1237"/>
      <c r="DC10" s="1237"/>
      <c r="DD10" s="1237"/>
      <c r="DE10" s="1237"/>
      <c r="DF10" s="1237"/>
      <c r="DG10" s="1237"/>
      <c r="DH10" s="1237"/>
      <c r="DI10" s="1237"/>
      <c r="DJ10" s="1237"/>
      <c r="DK10" s="1237"/>
      <c r="DL10" s="1237"/>
      <c r="DM10" s="1237"/>
      <c r="DN10" s="1237"/>
      <c r="DO10" s="1237"/>
      <c r="DP10" s="1237"/>
      <c r="DQ10" s="1237"/>
      <c r="DR10" s="1237"/>
      <c r="DS10" s="1237"/>
      <c r="DT10" s="1237"/>
      <c r="DU10" s="1237"/>
      <c r="DV10" s="1237"/>
      <c r="DW10" s="1237"/>
      <c r="DX10" s="1237"/>
      <c r="DY10" s="1237"/>
      <c r="DZ10" s="1237"/>
      <c r="EA10" s="1237"/>
      <c r="EB10" s="1237"/>
      <c r="EC10" s="1237"/>
      <c r="ED10" s="1237"/>
      <c r="EE10" s="1237"/>
      <c r="EF10" s="1237"/>
      <c r="EG10" s="1237"/>
      <c r="EH10" s="1237"/>
      <c r="EI10" s="1237"/>
      <c r="EJ10" s="1237"/>
      <c r="EK10" s="1237"/>
      <c r="EL10" s="1237"/>
      <c r="EM10" s="1237"/>
      <c r="EN10" s="1237"/>
      <c r="EO10" s="1237"/>
      <c r="EP10" s="1237"/>
      <c r="EQ10" s="1237"/>
      <c r="ER10" s="1237"/>
      <c r="ES10" s="1237"/>
      <c r="ET10" s="1237"/>
      <c r="EU10" s="1237"/>
      <c r="EV10" s="1237"/>
      <c r="EW10" s="1237"/>
      <c r="EX10" s="1237"/>
      <c r="EY10" s="1237"/>
      <c r="EZ10" s="1237"/>
      <c r="FA10" s="1237"/>
      <c r="FB10" s="1237"/>
      <c r="FC10" s="1237"/>
      <c r="FD10" s="1237"/>
      <c r="FE10" s="1237"/>
      <c r="FF10" s="1237"/>
      <c r="FG10" s="1237"/>
      <c r="FH10" s="1237"/>
      <c r="FI10" s="1237"/>
      <c r="FJ10" s="1237"/>
      <c r="FK10" s="1237"/>
      <c r="FL10" s="1237"/>
      <c r="FM10" s="1237"/>
      <c r="FN10" s="1237"/>
      <c r="FO10" s="1237"/>
      <c r="FP10" s="1237"/>
      <c r="FQ10" s="1237"/>
      <c r="FR10" s="1237"/>
      <c r="FS10" s="1237"/>
      <c r="FT10" s="1237"/>
      <c r="FU10" s="1237"/>
      <c r="FV10" s="1237"/>
      <c r="FW10" s="1237"/>
      <c r="FX10" s="1237"/>
      <c r="FY10" s="1237"/>
      <c r="FZ10" s="1237"/>
      <c r="GA10" s="1237"/>
      <c r="GB10" s="1237"/>
      <c r="GC10" s="1237"/>
      <c r="GD10" s="1237"/>
      <c r="GE10" s="1237"/>
      <c r="GF10" s="1237"/>
      <c r="GG10" s="1237"/>
      <c r="GH10" s="1237"/>
      <c r="GI10" s="1237"/>
      <c r="GJ10" s="1237"/>
      <c r="GK10" s="1237"/>
      <c r="GL10" s="1237"/>
      <c r="GM10" s="1237"/>
      <c r="GN10" s="1237"/>
      <c r="GO10" s="1237"/>
      <c r="GP10" s="1237"/>
    </row>
    <row r="11" spans="1:198" s="1064" customFormat="1" ht="18" customHeight="1">
      <c r="A11" s="2429"/>
      <c r="B11" s="1060" t="s">
        <v>87</v>
      </c>
      <c r="C11" s="1060" t="s">
        <v>90</v>
      </c>
      <c r="D11" s="1060" t="s">
        <v>91</v>
      </c>
      <c r="E11" s="2342" t="s">
        <v>88</v>
      </c>
      <c r="F11" s="2342" t="s">
        <v>89</v>
      </c>
      <c r="G11" s="1060" t="s">
        <v>87</v>
      </c>
      <c r="H11" s="1060" t="s">
        <v>90</v>
      </c>
      <c r="I11" s="1060" t="s">
        <v>91</v>
      </c>
      <c r="J11" s="2342" t="s">
        <v>88</v>
      </c>
      <c r="K11" s="2342" t="s">
        <v>89</v>
      </c>
      <c r="L11" s="1060" t="s">
        <v>87</v>
      </c>
      <c r="M11" s="1060" t="s">
        <v>90</v>
      </c>
      <c r="N11" s="1060" t="s">
        <v>91</v>
      </c>
      <c r="O11" s="2342" t="s">
        <v>88</v>
      </c>
      <c r="P11" s="2342" t="s">
        <v>89</v>
      </c>
      <c r="Q11" s="1060" t="s">
        <v>87</v>
      </c>
      <c r="R11" s="1060" t="s">
        <v>90</v>
      </c>
      <c r="S11" s="1060" t="s">
        <v>91</v>
      </c>
      <c r="T11" s="2342" t="s">
        <v>88</v>
      </c>
      <c r="U11" s="2342" t="s">
        <v>89</v>
      </c>
      <c r="V11" s="1060" t="s">
        <v>87</v>
      </c>
      <c r="W11" s="1060" t="s">
        <v>90</v>
      </c>
      <c r="X11" s="1060" t="s">
        <v>91</v>
      </c>
      <c r="Y11" s="2342" t="s">
        <v>88</v>
      </c>
      <c r="Z11" s="2345" t="s">
        <v>89</v>
      </c>
      <c r="AA11" s="1237"/>
      <c r="AB11" s="1237"/>
      <c r="AC11" s="1237"/>
      <c r="AD11" s="1237"/>
      <c r="AE11" s="1237"/>
      <c r="AF11" s="1237"/>
      <c r="AG11" s="1237"/>
      <c r="AH11" s="1237"/>
      <c r="AI11" s="1237"/>
      <c r="AJ11" s="1237"/>
      <c r="AK11" s="1237"/>
      <c r="AL11" s="1237"/>
      <c r="AM11" s="1237"/>
      <c r="AN11" s="1237"/>
      <c r="AO11" s="1237"/>
      <c r="AP11" s="1237"/>
      <c r="AQ11" s="1237"/>
      <c r="AR11" s="1237"/>
      <c r="AS11" s="1237"/>
      <c r="AT11" s="1237"/>
      <c r="AU11" s="1237"/>
      <c r="AV11" s="1237"/>
      <c r="AW11" s="1237"/>
      <c r="AX11" s="1237"/>
      <c r="AY11" s="1237"/>
      <c r="AZ11" s="1237"/>
      <c r="BA11" s="1237"/>
      <c r="BB11" s="1237"/>
      <c r="BC11" s="1237"/>
      <c r="BD11" s="1237"/>
      <c r="BE11" s="1237"/>
      <c r="BF11" s="1237"/>
      <c r="BG11" s="1237"/>
      <c r="BH11" s="1237"/>
      <c r="BI11" s="1237"/>
      <c r="BJ11" s="1237"/>
      <c r="BK11" s="1237"/>
      <c r="BL11" s="1237"/>
      <c r="BM11" s="1237"/>
      <c r="BN11" s="1237"/>
      <c r="BO11" s="1237"/>
      <c r="BP11" s="1237"/>
      <c r="BQ11" s="1237"/>
      <c r="BR11" s="1237"/>
      <c r="BS11" s="1237"/>
      <c r="BT11" s="1237"/>
      <c r="BU11" s="1237"/>
      <c r="BV11" s="1237"/>
      <c r="BW11" s="1237"/>
      <c r="BX11" s="1237"/>
      <c r="BY11" s="1237"/>
      <c r="BZ11" s="1237"/>
      <c r="CA11" s="1237"/>
      <c r="CB11" s="1237"/>
      <c r="CC11" s="1237"/>
      <c r="CD11" s="1237"/>
      <c r="CE11" s="1237"/>
      <c r="CF11" s="1237"/>
      <c r="CG11" s="1237"/>
      <c r="CH11" s="1237"/>
      <c r="CI11" s="1237"/>
      <c r="CJ11" s="1237"/>
      <c r="CK11" s="1237"/>
      <c r="CL11" s="1237"/>
      <c r="CM11" s="1237"/>
      <c r="CN11" s="1237"/>
      <c r="CO11" s="1237"/>
      <c r="CP11" s="1237"/>
      <c r="CQ11" s="1237"/>
      <c r="CR11" s="1237"/>
      <c r="CS11" s="1237"/>
      <c r="CT11" s="1237"/>
      <c r="CU11" s="1237"/>
      <c r="CV11" s="1237"/>
      <c r="CW11" s="1237"/>
      <c r="CX11" s="1237"/>
      <c r="CY11" s="1237"/>
      <c r="CZ11" s="1237"/>
      <c r="DA11" s="1237"/>
      <c r="DB11" s="1237"/>
      <c r="DC11" s="1237"/>
      <c r="DD11" s="1237"/>
      <c r="DE11" s="1237"/>
      <c r="DF11" s="1237"/>
      <c r="DG11" s="1237"/>
      <c r="DH11" s="1237"/>
      <c r="DI11" s="1237"/>
      <c r="DJ11" s="1237"/>
      <c r="DK11" s="1237"/>
      <c r="DL11" s="1237"/>
      <c r="DM11" s="1237"/>
      <c r="DN11" s="1237"/>
      <c r="DO11" s="1237"/>
      <c r="DP11" s="1237"/>
      <c r="DQ11" s="1237"/>
      <c r="DR11" s="1237"/>
      <c r="DS11" s="1237"/>
      <c r="DT11" s="1237"/>
      <c r="DU11" s="1237"/>
      <c r="DV11" s="1237"/>
      <c r="DW11" s="1237"/>
      <c r="DX11" s="1237"/>
      <c r="DY11" s="1237"/>
      <c r="DZ11" s="1237"/>
      <c r="EA11" s="1237"/>
      <c r="EB11" s="1237"/>
      <c r="EC11" s="1237"/>
      <c r="ED11" s="1237"/>
      <c r="EE11" s="1237"/>
      <c r="EF11" s="1237"/>
      <c r="EG11" s="1237"/>
      <c r="EH11" s="1237"/>
      <c r="EI11" s="1237"/>
      <c r="EJ11" s="1237"/>
      <c r="EK11" s="1237"/>
      <c r="EL11" s="1237"/>
      <c r="EM11" s="1237"/>
      <c r="EN11" s="1237"/>
      <c r="EO11" s="1237"/>
      <c r="EP11" s="1237"/>
      <c r="EQ11" s="1237"/>
      <c r="ER11" s="1237"/>
      <c r="ES11" s="1237"/>
      <c r="ET11" s="1237"/>
      <c r="EU11" s="1237"/>
      <c r="EV11" s="1237"/>
      <c r="EW11" s="1237"/>
      <c r="EX11" s="1237"/>
      <c r="EY11" s="1237"/>
      <c r="EZ11" s="1237"/>
      <c r="FA11" s="1237"/>
      <c r="FB11" s="1237"/>
      <c r="FC11" s="1237"/>
      <c r="FD11" s="1237"/>
      <c r="FE11" s="1237"/>
      <c r="FF11" s="1237"/>
      <c r="FG11" s="1237"/>
      <c r="FH11" s="1237"/>
      <c r="FI11" s="1237"/>
      <c r="FJ11" s="1237"/>
      <c r="FK11" s="1237"/>
      <c r="FL11" s="1237"/>
      <c r="FM11" s="1237"/>
      <c r="FN11" s="1237"/>
      <c r="FO11" s="1237"/>
      <c r="FP11" s="1237"/>
      <c r="FQ11" s="1237"/>
      <c r="FR11" s="1237"/>
      <c r="FS11" s="1237"/>
      <c r="FT11" s="1237"/>
      <c r="FU11" s="1237"/>
      <c r="FV11" s="1237"/>
      <c r="FW11" s="1237"/>
      <c r="FX11" s="1237"/>
      <c r="FY11" s="1237"/>
      <c r="FZ11" s="1237"/>
      <c r="GA11" s="1237"/>
      <c r="GB11" s="1237"/>
      <c r="GC11" s="1237"/>
      <c r="GD11" s="1237"/>
      <c r="GE11" s="1237"/>
      <c r="GF11" s="1237"/>
      <c r="GG11" s="1237"/>
      <c r="GH11" s="1237"/>
      <c r="GI11" s="1237"/>
      <c r="GJ11" s="1237"/>
      <c r="GK11" s="1237"/>
      <c r="GL11" s="1237"/>
      <c r="GM11" s="1237"/>
      <c r="GN11" s="1237"/>
      <c r="GO11" s="1237"/>
      <c r="GP11" s="1237"/>
    </row>
    <row r="12" spans="1:198" s="1064" customFormat="1" ht="32.25" customHeight="1">
      <c r="A12" s="2429"/>
      <c r="B12" s="1896" t="str">
        <f>B5</f>
        <v xml:space="preserve">cf=j= @)&amp;#÷&amp;$
-;fpg–c;f/_                </v>
      </c>
      <c r="C12" s="1896" t="str">
        <f t="shared" ref="C12:D12" si="4">C5</f>
        <v xml:space="preserve">cf=j= @)&amp;$÷&amp;%
-;fpg–c;f/_                </v>
      </c>
      <c r="D12" s="1896" t="str">
        <f t="shared" si="4"/>
        <v xml:space="preserve">cf=j= @)&amp;%÷&amp;^
-;fpg–c;f/_                </v>
      </c>
      <c r="E12" s="2342"/>
      <c r="F12" s="2342"/>
      <c r="G12" s="1896" t="str">
        <f>B5</f>
        <v xml:space="preserve">cf=j= @)&amp;#÷&amp;$
-;fpg–c;f/_                </v>
      </c>
      <c r="H12" s="1896" t="str">
        <f t="shared" ref="H12:I12" si="5">C5</f>
        <v xml:space="preserve">cf=j= @)&amp;$÷&amp;%
-;fpg–c;f/_                </v>
      </c>
      <c r="I12" s="1896" t="str">
        <f t="shared" si="5"/>
        <v xml:space="preserve">cf=j= @)&amp;%÷&amp;^
-;fpg–c;f/_                </v>
      </c>
      <c r="J12" s="2342"/>
      <c r="K12" s="2342"/>
      <c r="L12" s="1896" t="str">
        <f>B5</f>
        <v xml:space="preserve">cf=j= @)&amp;#÷&amp;$
-;fpg–c;f/_                </v>
      </c>
      <c r="M12" s="1896" t="str">
        <f t="shared" ref="M12:N12" si="6">C5</f>
        <v xml:space="preserve">cf=j= @)&amp;$÷&amp;%
-;fpg–c;f/_                </v>
      </c>
      <c r="N12" s="1896" t="str">
        <f t="shared" si="6"/>
        <v xml:space="preserve">cf=j= @)&amp;%÷&amp;^
-;fpg–c;f/_                </v>
      </c>
      <c r="O12" s="2342"/>
      <c r="P12" s="2342"/>
      <c r="Q12" s="1896" t="str">
        <f>B5</f>
        <v xml:space="preserve">cf=j= @)&amp;#÷&amp;$
-;fpg–c;f/_                </v>
      </c>
      <c r="R12" s="1896" t="str">
        <f t="shared" ref="R12:S12" si="7">C5</f>
        <v xml:space="preserve">cf=j= @)&amp;$÷&amp;%
-;fpg–c;f/_                </v>
      </c>
      <c r="S12" s="1896" t="str">
        <f t="shared" si="7"/>
        <v xml:space="preserve">cf=j= @)&amp;%÷&amp;^
-;fpg–c;f/_                </v>
      </c>
      <c r="T12" s="2342"/>
      <c r="U12" s="2342"/>
      <c r="V12" s="1896" t="str">
        <f>B5</f>
        <v xml:space="preserve">cf=j= @)&amp;#÷&amp;$
-;fpg–c;f/_                </v>
      </c>
      <c r="W12" s="1896" t="str">
        <f t="shared" ref="W12:X12" si="8">C5</f>
        <v xml:space="preserve">cf=j= @)&amp;$÷&amp;%
-;fpg–c;f/_                </v>
      </c>
      <c r="X12" s="1896" t="str">
        <f t="shared" si="8"/>
        <v xml:space="preserve">cf=j= @)&amp;%÷&amp;^
-;fpg–c;f/_                </v>
      </c>
      <c r="Y12" s="2342"/>
      <c r="Z12" s="2345"/>
    </row>
    <row r="13" spans="1:198" ht="19.5" customHeight="1">
      <c r="A13" s="273" t="s">
        <v>373</v>
      </c>
      <c r="B13" s="566">
        <v>2803</v>
      </c>
      <c r="C13" s="566">
        <v>2933</v>
      </c>
      <c r="D13" s="566">
        <v>3639</v>
      </c>
      <c r="E13" s="1863">
        <v>4.6378879771673098</v>
      </c>
      <c r="F13" s="1863">
        <v>24.070917149676106</v>
      </c>
      <c r="G13" s="562">
        <v>3049</v>
      </c>
      <c r="H13" s="562">
        <v>1919</v>
      </c>
      <c r="I13" s="562">
        <v>1513</v>
      </c>
      <c r="J13" s="1863">
        <v>-37.061331584125945</v>
      </c>
      <c r="K13" s="1863">
        <v>-21.156852527357998</v>
      </c>
      <c r="L13" s="562">
        <v>1908</v>
      </c>
      <c r="M13" s="562">
        <v>847</v>
      </c>
      <c r="N13" s="562">
        <v>1060</v>
      </c>
      <c r="O13" s="1863">
        <v>-55.607966457023061</v>
      </c>
      <c r="P13" s="1863">
        <v>25.147579693034231</v>
      </c>
      <c r="Q13" s="562">
        <v>127</v>
      </c>
      <c r="R13" s="562">
        <v>128</v>
      </c>
      <c r="S13" s="562">
        <v>260</v>
      </c>
      <c r="T13" s="1863">
        <v>0.7874015748031411</v>
      </c>
      <c r="U13" s="1863">
        <v>103.125</v>
      </c>
      <c r="V13" s="562">
        <v>61464</v>
      </c>
      <c r="W13" s="562">
        <v>46153</v>
      </c>
      <c r="X13" s="562">
        <v>36735</v>
      </c>
      <c r="Y13" s="1082">
        <v>-24.910516725237542</v>
      </c>
      <c r="Z13" s="1513">
        <v>-20.406040777414248</v>
      </c>
    </row>
    <row r="14" spans="1:198" ht="19.5" customHeight="1">
      <c r="A14" s="273" t="s">
        <v>371</v>
      </c>
      <c r="B14" s="561">
        <v>92</v>
      </c>
      <c r="C14" s="561">
        <v>167</v>
      </c>
      <c r="D14" s="561">
        <v>183</v>
      </c>
      <c r="E14" s="1863">
        <v>81.521739130434781</v>
      </c>
      <c r="F14" s="1863">
        <v>9.580838323353305</v>
      </c>
      <c r="G14" s="562">
        <v>187</v>
      </c>
      <c r="H14" s="562">
        <v>140</v>
      </c>
      <c r="I14" s="562">
        <v>154</v>
      </c>
      <c r="J14" s="1863">
        <v>-25.133689839572199</v>
      </c>
      <c r="K14" s="1863">
        <v>10.000000000000014</v>
      </c>
      <c r="L14" s="562">
        <v>49</v>
      </c>
      <c r="M14" s="562">
        <v>44</v>
      </c>
      <c r="N14" s="562">
        <v>25</v>
      </c>
      <c r="O14" s="1863">
        <v>-10.204081632653057</v>
      </c>
      <c r="P14" s="1863">
        <v>-43.18181818181818</v>
      </c>
      <c r="Q14" s="562"/>
      <c r="R14" s="562"/>
      <c r="S14" s="562"/>
      <c r="T14" s="1863"/>
      <c r="U14" s="1863"/>
      <c r="V14" s="562">
        <v>6802</v>
      </c>
      <c r="W14" s="562">
        <v>10483</v>
      </c>
      <c r="X14" s="562">
        <v>8332</v>
      </c>
      <c r="Y14" s="1082">
        <v>54.116436342252285</v>
      </c>
      <c r="Z14" s="1513">
        <v>-20.518935419250212</v>
      </c>
    </row>
    <row r="15" spans="1:198" ht="32.25" customHeight="1" thickBot="1">
      <c r="A15" s="274" t="s">
        <v>372</v>
      </c>
      <c r="B15" s="291">
        <v>31.24</v>
      </c>
      <c r="C15" s="291">
        <v>35.450000000000003</v>
      </c>
      <c r="D15" s="291">
        <v>46.01</v>
      </c>
      <c r="E15" s="693">
        <v>13.476312419974406</v>
      </c>
      <c r="F15" s="693">
        <v>29.788434414668529</v>
      </c>
      <c r="G15" s="1095">
        <v>23.86</v>
      </c>
      <c r="H15" s="1095">
        <v>24.05</v>
      </c>
      <c r="I15" s="1095">
        <v>21.65</v>
      </c>
      <c r="J15" s="693">
        <v>0.79631181894383474</v>
      </c>
      <c r="K15" s="693">
        <v>-9.9792099792099975</v>
      </c>
      <c r="L15" s="1095">
        <v>16.46</v>
      </c>
      <c r="M15" s="1095">
        <v>18.34</v>
      </c>
      <c r="N15" s="1095">
        <v>18</v>
      </c>
      <c r="O15" s="693">
        <v>11.421628189550418</v>
      </c>
      <c r="P15" s="693">
        <v>-1.8538713195201666</v>
      </c>
      <c r="Q15" s="1095">
        <v>2.0499999999999998</v>
      </c>
      <c r="R15" s="1095">
        <v>1.98</v>
      </c>
      <c r="S15" s="1095">
        <v>2.75</v>
      </c>
      <c r="T15" s="693">
        <v>-3.4146341463414558</v>
      </c>
      <c r="U15" s="693">
        <v>38.888888888888886</v>
      </c>
      <c r="V15" s="1095">
        <v>1385.625</v>
      </c>
      <c r="W15" s="1095">
        <v>1157.8799999999999</v>
      </c>
      <c r="X15" s="2079">
        <v>1378.3000000000002</v>
      </c>
      <c r="Y15" s="1083">
        <v>-16.436265223274702</v>
      </c>
      <c r="Z15" s="1734">
        <v>19.036515010191053</v>
      </c>
    </row>
    <row r="16" spans="1:198" ht="15.75" thickTop="1">
      <c r="A16" s="763" t="s">
        <v>679</v>
      </c>
      <c r="B16" s="763"/>
      <c r="C16" s="763"/>
      <c r="D16" s="763"/>
      <c r="E16" s="763"/>
      <c r="F16" s="763"/>
      <c r="G16" s="243"/>
      <c r="H16" s="243"/>
      <c r="I16" s="243"/>
      <c r="J16" s="243"/>
      <c r="K16" s="243"/>
      <c r="L16" s="243"/>
      <c r="M16" s="243"/>
      <c r="N16" s="243"/>
      <c r="O16" s="243"/>
      <c r="P16" s="243"/>
    </row>
    <row r="17" spans="1:11" ht="15.75">
      <c r="A17" s="320" t="s">
        <v>420</v>
      </c>
      <c r="B17" s="276"/>
      <c r="C17" s="276"/>
      <c r="D17" s="276"/>
      <c r="E17" s="276"/>
      <c r="F17" s="276"/>
    </row>
    <row r="22" spans="1:11">
      <c r="E22" s="277"/>
    </row>
    <row r="23" spans="1:11">
      <c r="K23" s="51" t="s">
        <v>323</v>
      </c>
    </row>
  </sheetData>
  <mergeCells count="34">
    <mergeCell ref="O4:O5"/>
    <mergeCell ref="V10:Z10"/>
    <mergeCell ref="Y11:Y12"/>
    <mergeCell ref="U4:U5"/>
    <mergeCell ref="Z11:Z12"/>
    <mergeCell ref="A1:Z1"/>
    <mergeCell ref="A2:Z2"/>
    <mergeCell ref="Q3:U3"/>
    <mergeCell ref="V3:Z3"/>
    <mergeCell ref="A3:A5"/>
    <mergeCell ref="E4:E5"/>
    <mergeCell ref="Z4:Z5"/>
    <mergeCell ref="P4:P5"/>
    <mergeCell ref="T4:T5"/>
    <mergeCell ref="B3:F3"/>
    <mergeCell ref="G3:K3"/>
    <mergeCell ref="L3:P3"/>
    <mergeCell ref="Y4:Y5"/>
    <mergeCell ref="F4:F5"/>
    <mergeCell ref="J4:J5"/>
    <mergeCell ref="K4:K5"/>
    <mergeCell ref="A10:A12"/>
    <mergeCell ref="B10:F10"/>
    <mergeCell ref="G10:K10"/>
    <mergeCell ref="L10:P10"/>
    <mergeCell ref="Q10:U10"/>
    <mergeCell ref="E11:E12"/>
    <mergeCell ref="P11:P12"/>
    <mergeCell ref="T11:T12"/>
    <mergeCell ref="F11:F12"/>
    <mergeCell ref="J11:J12"/>
    <mergeCell ref="K11:K12"/>
    <mergeCell ref="O11:O12"/>
    <mergeCell ref="U11:U12"/>
  </mergeCells>
  <printOptions horizontalCentered="1"/>
  <pageMargins left="0.39370078740157483" right="0.39370078740157483" top="0.78740157480314965" bottom="0.39370078740157483" header="0" footer="0"/>
  <pageSetup paperSize="9" scale="39" orientation="landscape" r:id="rId1"/>
</worksheet>
</file>

<file path=xl/worksheets/sheet1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view="pageBreakPreview" zoomScale="130" zoomScaleSheetLayoutView="130" workbookViewId="0">
      <selection activeCell="A11" sqref="A11:G11"/>
    </sheetView>
  </sheetViews>
  <sheetFormatPr defaultColWidth="9.140625" defaultRowHeight="20.100000000000001" customHeight="1"/>
  <cols>
    <col min="1" max="1" width="15.85546875" style="451" customWidth="1"/>
    <col min="2" max="11" width="10.85546875" style="451" customWidth="1"/>
    <col min="12" max="16384" width="9.140625" style="451"/>
  </cols>
  <sheetData>
    <row r="1" spans="1:13" ht="18">
      <c r="A1" s="2558" t="s">
        <v>527</v>
      </c>
      <c r="B1" s="2558"/>
      <c r="C1" s="2558"/>
      <c r="D1" s="2558"/>
      <c r="E1" s="2558"/>
      <c r="F1" s="2558"/>
      <c r="G1" s="2558"/>
      <c r="H1" s="2558"/>
      <c r="I1" s="2558"/>
      <c r="J1" s="2558"/>
      <c r="K1" s="2558"/>
    </row>
    <row r="2" spans="1:13" s="1927" customFormat="1" ht="21">
      <c r="A2" s="2602" t="s">
        <v>436</v>
      </c>
      <c r="B2" s="2602"/>
      <c r="C2" s="2602"/>
      <c r="D2" s="2602"/>
      <c r="E2" s="2602"/>
      <c r="F2" s="2602"/>
      <c r="G2" s="2602"/>
      <c r="H2" s="2602"/>
      <c r="I2" s="2602"/>
      <c r="J2" s="2602"/>
      <c r="K2" s="2602"/>
    </row>
    <row r="3" spans="1:13" ht="18" customHeight="1" thickBot="1">
      <c r="A3" s="475"/>
      <c r="B3" s="475"/>
      <c r="E3" s="476"/>
      <c r="G3" s="2559" t="s">
        <v>741</v>
      </c>
      <c r="H3" s="2559"/>
      <c r="I3" s="2559"/>
      <c r="J3" s="2559"/>
      <c r="K3" s="2559"/>
    </row>
    <row r="4" spans="1:13" s="1209" customFormat="1" ht="24.75" customHeight="1" thickTop="1">
      <c r="A4" s="1216" t="s">
        <v>435</v>
      </c>
      <c r="B4" s="1218" t="s">
        <v>273</v>
      </c>
      <c r="C4" s="1218" t="s">
        <v>278</v>
      </c>
      <c r="D4" s="1218" t="s">
        <v>279</v>
      </c>
      <c r="E4" s="1218" t="s">
        <v>274</v>
      </c>
      <c r="F4" s="1218" t="s">
        <v>570</v>
      </c>
      <c r="G4" s="1218" t="s">
        <v>569</v>
      </c>
      <c r="H4" s="1218" t="s">
        <v>275</v>
      </c>
      <c r="I4" s="1218" t="s">
        <v>280</v>
      </c>
      <c r="J4" s="1218" t="s">
        <v>673</v>
      </c>
      <c r="K4" s="1254" t="s">
        <v>82</v>
      </c>
    </row>
    <row r="5" spans="1:13" ht="20.25" customHeight="1">
      <c r="A5" s="477" t="s">
        <v>434</v>
      </c>
      <c r="B5" s="2080">
        <v>118</v>
      </c>
      <c r="C5" s="2081">
        <v>53</v>
      </c>
      <c r="D5" s="2081">
        <v>30</v>
      </c>
      <c r="E5" s="2081">
        <v>29</v>
      </c>
      <c r="F5" s="2081">
        <v>32</v>
      </c>
      <c r="G5" s="2081">
        <v>37</v>
      </c>
      <c r="H5" s="2081">
        <v>19</v>
      </c>
      <c r="I5" s="2081">
        <v>18</v>
      </c>
      <c r="J5" s="2081">
        <v>10</v>
      </c>
      <c r="K5" s="478">
        <v>346</v>
      </c>
    </row>
    <row r="6" spans="1:13" ht="20.25" customHeight="1">
      <c r="A6" s="477" t="s">
        <v>433</v>
      </c>
      <c r="B6" s="2080">
        <v>101</v>
      </c>
      <c r="C6" s="2081">
        <v>34</v>
      </c>
      <c r="D6" s="2081">
        <v>10</v>
      </c>
      <c r="E6" s="2081">
        <v>11</v>
      </c>
      <c r="F6" s="2081">
        <v>28</v>
      </c>
      <c r="G6" s="2081">
        <v>11</v>
      </c>
      <c r="H6" s="2081">
        <v>15</v>
      </c>
      <c r="I6" s="2081">
        <v>9</v>
      </c>
      <c r="J6" s="2081">
        <v>4</v>
      </c>
      <c r="K6" s="478">
        <v>223</v>
      </c>
    </row>
    <row r="7" spans="1:13" ht="20.25" customHeight="1">
      <c r="A7" s="477" t="s">
        <v>432</v>
      </c>
      <c r="B7" s="2080">
        <v>15</v>
      </c>
      <c r="C7" s="2081">
        <v>1</v>
      </c>
      <c r="D7" s="2081">
        <v>2</v>
      </c>
      <c r="E7" s="2081">
        <v>3</v>
      </c>
      <c r="F7" s="2081">
        <v>2</v>
      </c>
      <c r="G7" s="2081">
        <v>0</v>
      </c>
      <c r="H7" s="2081">
        <v>0</v>
      </c>
      <c r="I7" s="2081">
        <v>0</v>
      </c>
      <c r="J7" s="2081">
        <v>0</v>
      </c>
      <c r="K7" s="478">
        <v>23</v>
      </c>
    </row>
    <row r="8" spans="1:13" s="480" customFormat="1" ht="20.25" customHeight="1">
      <c r="A8" s="57" t="s">
        <v>666</v>
      </c>
      <c r="B8" s="2080">
        <v>73</v>
      </c>
      <c r="C8" s="2081">
        <v>80</v>
      </c>
      <c r="D8" s="2081">
        <v>50</v>
      </c>
      <c r="E8" s="2081">
        <v>53</v>
      </c>
      <c r="F8" s="2081">
        <v>47</v>
      </c>
      <c r="G8" s="2081">
        <v>43</v>
      </c>
      <c r="H8" s="2081">
        <v>45</v>
      </c>
      <c r="I8" s="2081">
        <v>21</v>
      </c>
      <c r="J8" s="2081">
        <v>7</v>
      </c>
      <c r="K8" s="478">
        <v>419</v>
      </c>
    </row>
    <row r="9" spans="1:13" ht="20.25" customHeight="1" thickBot="1">
      <c r="A9" s="481" t="s">
        <v>82</v>
      </c>
      <c r="B9" s="482">
        <v>307</v>
      </c>
      <c r="C9" s="482">
        <v>168</v>
      </c>
      <c r="D9" s="482">
        <v>92</v>
      </c>
      <c r="E9" s="482">
        <v>96</v>
      </c>
      <c r="F9" s="482">
        <v>109</v>
      </c>
      <c r="G9" s="482">
        <v>91</v>
      </c>
      <c r="H9" s="482">
        <v>79</v>
      </c>
      <c r="I9" s="482">
        <v>48</v>
      </c>
      <c r="J9" s="482">
        <v>21</v>
      </c>
      <c r="K9" s="483">
        <v>1011</v>
      </c>
    </row>
    <row r="10" spans="1:13" ht="20.25" customHeight="1" thickTop="1">
      <c r="A10" s="2475" t="s">
        <v>668</v>
      </c>
      <c r="B10" s="2475"/>
      <c r="C10" s="2475"/>
      <c r="D10" s="2475"/>
      <c r="E10" s="2475"/>
      <c r="F10" s="2475"/>
      <c r="G10" s="2475"/>
      <c r="H10" s="2475"/>
      <c r="I10" s="2475"/>
      <c r="J10" s="2475"/>
      <c r="K10" s="2475"/>
      <c r="L10" s="631"/>
      <c r="M10" s="631"/>
    </row>
    <row r="11" spans="1:13" ht="20.100000000000001" customHeight="1">
      <c r="A11" s="2402"/>
      <c r="B11" s="2402"/>
      <c r="C11" s="2402"/>
      <c r="D11" s="2402"/>
      <c r="E11" s="2402"/>
      <c r="F11" s="2402"/>
      <c r="G11" s="2402"/>
    </row>
    <row r="21" ht="15"/>
  </sheetData>
  <mergeCells count="5">
    <mergeCell ref="A1:K1"/>
    <mergeCell ref="A2:K2"/>
    <mergeCell ref="G3:K3"/>
    <mergeCell ref="A11:G11"/>
    <mergeCell ref="A10:K10"/>
  </mergeCells>
  <printOptions horizontalCentered="1"/>
  <pageMargins left="0.19685039370078741" right="0.23622047244094491" top="0.78740157480314965" bottom="0" header="0" footer="0"/>
  <pageSetup paperSize="9" orientation="landscape" r:id="rId1"/>
</worksheet>
</file>

<file path=xl/worksheets/sheet1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view="pageBreakPreview" zoomScaleSheetLayoutView="100" workbookViewId="0">
      <selection activeCell="B15" sqref="B15"/>
    </sheetView>
  </sheetViews>
  <sheetFormatPr defaultColWidth="9.140625" defaultRowHeight="15"/>
  <cols>
    <col min="1" max="1" width="10.5703125" style="451" customWidth="1"/>
    <col min="2" max="2" width="14.28515625" style="451" bestFit="1" customWidth="1"/>
    <col min="3" max="3" width="14.140625" style="451" bestFit="1" customWidth="1"/>
    <col min="4" max="4" width="16.42578125" style="451" bestFit="1" customWidth="1"/>
    <col min="5" max="6" width="13" style="451" customWidth="1"/>
    <col min="7" max="7" width="14.28515625" style="451" bestFit="1" customWidth="1"/>
    <col min="8" max="8" width="14" style="451" bestFit="1" customWidth="1"/>
    <col min="9" max="9" width="16.140625" style="451" bestFit="1" customWidth="1"/>
    <col min="10" max="11" width="13" style="451" customWidth="1"/>
    <col min="12" max="16384" width="9.140625" style="451"/>
  </cols>
  <sheetData>
    <row r="1" spans="1:11" ht="18">
      <c r="A1" s="2477" t="s">
        <v>528</v>
      </c>
      <c r="B1" s="2477"/>
      <c r="C1" s="2477"/>
      <c r="D1" s="2477"/>
      <c r="E1" s="2477"/>
      <c r="F1" s="2477"/>
      <c r="G1" s="2477"/>
      <c r="H1" s="2477"/>
      <c r="I1" s="2477"/>
      <c r="J1" s="2477"/>
      <c r="K1" s="2477"/>
    </row>
    <row r="2" spans="1:11" ht="18">
      <c r="A2" s="2478" t="s">
        <v>451</v>
      </c>
      <c r="B2" s="2478"/>
      <c r="C2" s="2478"/>
      <c r="D2" s="2478"/>
      <c r="E2" s="2478"/>
      <c r="F2" s="2478"/>
      <c r="G2" s="2478"/>
      <c r="H2" s="2478"/>
      <c r="I2" s="2478"/>
      <c r="J2" s="2478"/>
      <c r="K2" s="2478"/>
    </row>
    <row r="3" spans="1:11" ht="16.5" thickBot="1">
      <c r="J3" s="2561" t="s">
        <v>317</v>
      </c>
      <c r="K3" s="2562"/>
    </row>
    <row r="4" spans="1:11" s="1209" customFormat="1" ht="16.5" customHeight="1" thickTop="1">
      <c r="A4" s="2481" t="s">
        <v>529</v>
      </c>
      <c r="B4" s="2483" t="s">
        <v>445</v>
      </c>
      <c r="C4" s="2483"/>
      <c r="D4" s="2483"/>
      <c r="E4" s="2483"/>
      <c r="F4" s="2483"/>
      <c r="G4" s="2483" t="s">
        <v>443</v>
      </c>
      <c r="H4" s="2483"/>
      <c r="I4" s="2483"/>
      <c r="J4" s="2483"/>
      <c r="K4" s="2484"/>
    </row>
    <row r="5" spans="1:11" s="1209" customFormat="1" ht="16.5" customHeight="1">
      <c r="A5" s="2482"/>
      <c r="B5" s="1163" t="s">
        <v>87</v>
      </c>
      <c r="C5" s="1163" t="s">
        <v>90</v>
      </c>
      <c r="D5" s="1223" t="s">
        <v>91</v>
      </c>
      <c r="E5" s="2563" t="s">
        <v>222</v>
      </c>
      <c r="F5" s="2563"/>
      <c r="G5" s="1163" t="s">
        <v>87</v>
      </c>
      <c r="H5" s="1163" t="s">
        <v>90</v>
      </c>
      <c r="I5" s="1223" t="s">
        <v>91</v>
      </c>
      <c r="J5" s="2563" t="s">
        <v>222</v>
      </c>
      <c r="K5" s="2564"/>
    </row>
    <row r="6" spans="1:11" s="1209" customFormat="1" ht="30">
      <c r="A6" s="2482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308" t="str">
        <f t="shared" si="0"/>
        <v>cf=j=@)&amp;%÷&amp;^</v>
      </c>
    </row>
    <row r="7" spans="1:11" ht="18" customHeight="1">
      <c r="A7" s="521" t="s">
        <v>273</v>
      </c>
      <c r="B7" s="2082">
        <v>97830.81</v>
      </c>
      <c r="C7" s="2082">
        <v>122507.1</v>
      </c>
      <c r="D7" s="2083">
        <v>122507.1</v>
      </c>
      <c r="E7" s="2084">
        <v>25.223434212596231</v>
      </c>
      <c r="F7" s="2084">
        <v>0</v>
      </c>
      <c r="G7" s="2082">
        <v>99400.02</v>
      </c>
      <c r="H7" s="2082">
        <v>113002.33</v>
      </c>
      <c r="I7" s="2083">
        <v>113002.33</v>
      </c>
      <c r="J7" s="2084">
        <v>13.684413745590803</v>
      </c>
      <c r="K7" s="2085">
        <v>0</v>
      </c>
    </row>
    <row r="8" spans="1:11" ht="18" customHeight="1">
      <c r="A8" s="521" t="s">
        <v>278</v>
      </c>
      <c r="B8" s="2082">
        <v>13736.37</v>
      </c>
      <c r="C8" s="2082">
        <v>17243.82</v>
      </c>
      <c r="D8" s="2082">
        <v>22541.89</v>
      </c>
      <c r="E8" s="2084">
        <v>25.534038468678389</v>
      </c>
      <c r="F8" s="2084">
        <v>30.724456645917201</v>
      </c>
      <c r="G8" s="2082">
        <v>15141.88</v>
      </c>
      <c r="H8" s="2082">
        <v>18563.73</v>
      </c>
      <c r="I8" s="2082">
        <v>26046.22</v>
      </c>
      <c r="J8" s="2084">
        <v>22.598580889559287</v>
      </c>
      <c r="K8" s="2085">
        <v>40.307039587410515</v>
      </c>
    </row>
    <row r="9" spans="1:11" ht="18" customHeight="1">
      <c r="A9" s="521" t="s">
        <v>279</v>
      </c>
      <c r="B9" s="2082">
        <v>5346.16</v>
      </c>
      <c r="C9" s="2082">
        <v>6267.27</v>
      </c>
      <c r="D9" s="2082">
        <v>7873.36</v>
      </c>
      <c r="E9" s="2084">
        <v>17.229375851078174</v>
      </c>
      <c r="F9" s="2084">
        <v>25.626628500128419</v>
      </c>
      <c r="G9" s="2082">
        <v>7377.47</v>
      </c>
      <c r="H9" s="2082">
        <v>7728.59</v>
      </c>
      <c r="I9" s="2082">
        <v>9424.98</v>
      </c>
      <c r="J9" s="2084">
        <v>4.7593551718949669</v>
      </c>
      <c r="K9" s="2085">
        <v>21.949540601843282</v>
      </c>
    </row>
    <row r="10" spans="1:11" ht="18" customHeight="1">
      <c r="A10" s="521" t="s">
        <v>274</v>
      </c>
      <c r="B10" s="2082">
        <v>8684.23</v>
      </c>
      <c r="C10" s="2082">
        <v>10949.01</v>
      </c>
      <c r="D10" s="2082">
        <v>10258.85</v>
      </c>
      <c r="E10" s="2084">
        <v>26.079226367795428</v>
      </c>
      <c r="F10" s="2084">
        <v>-6.3034009467522623</v>
      </c>
      <c r="G10" s="2082">
        <v>5546.8</v>
      </c>
      <c r="H10" s="2082">
        <v>8263.7800000000007</v>
      </c>
      <c r="I10" s="2082">
        <v>9831.92</v>
      </c>
      <c r="J10" s="2084">
        <v>48.982836951034841</v>
      </c>
      <c r="K10" s="2085">
        <v>18.976061802226084</v>
      </c>
    </row>
    <row r="11" spans="1:11" ht="18" customHeight="1">
      <c r="A11" s="521" t="s">
        <v>570</v>
      </c>
      <c r="B11" s="2082">
        <v>11354.86</v>
      </c>
      <c r="C11" s="2082">
        <v>13719.78</v>
      </c>
      <c r="D11" s="2082">
        <v>17016.47</v>
      </c>
      <c r="E11" s="2084">
        <v>20.827381403205322</v>
      </c>
      <c r="F11" s="2084">
        <v>24.028738070143987</v>
      </c>
      <c r="G11" s="2082">
        <v>13757.44</v>
      </c>
      <c r="H11" s="2082">
        <v>12666.71</v>
      </c>
      <c r="I11" s="2082">
        <v>15084.28</v>
      </c>
      <c r="J11" s="2084">
        <v>-7.9282918915147036</v>
      </c>
      <c r="K11" s="2085">
        <v>19.086013653111195</v>
      </c>
    </row>
    <row r="12" spans="1:11" ht="18" customHeight="1">
      <c r="A12" s="521" t="s">
        <v>569</v>
      </c>
      <c r="B12" s="2082">
        <v>7955.43</v>
      </c>
      <c r="C12" s="2082">
        <v>10351.4</v>
      </c>
      <c r="D12" s="2082">
        <v>13875.44</v>
      </c>
      <c r="E12" s="2084">
        <v>30.117416657553377</v>
      </c>
      <c r="F12" s="2084">
        <v>34.044090654404243</v>
      </c>
      <c r="G12" s="2082">
        <v>7709.03</v>
      </c>
      <c r="H12" s="2082">
        <v>10609.59</v>
      </c>
      <c r="I12" s="2082">
        <v>11563.77</v>
      </c>
      <c r="J12" s="2084">
        <v>37.625485956080098</v>
      </c>
      <c r="K12" s="2085">
        <v>8.9935614854108366</v>
      </c>
    </row>
    <row r="13" spans="1:11" ht="18" customHeight="1">
      <c r="A13" s="521" t="s">
        <v>275</v>
      </c>
      <c r="B13" s="2082">
        <v>5111.07</v>
      </c>
      <c r="C13" s="2082">
        <v>6424.89</v>
      </c>
      <c r="D13" s="2082">
        <v>7655.62</v>
      </c>
      <c r="E13" s="2084">
        <v>25.705380673714131</v>
      </c>
      <c r="F13" s="2084">
        <v>19.155658696102179</v>
      </c>
      <c r="G13" s="2082">
        <v>6545.56</v>
      </c>
      <c r="H13" s="2082">
        <v>5147.72</v>
      </c>
      <c r="I13" s="2082">
        <v>6058.47</v>
      </c>
      <c r="J13" s="2084">
        <v>-21.355544827333333</v>
      </c>
      <c r="K13" s="2085">
        <v>17.692298726426458</v>
      </c>
    </row>
    <row r="14" spans="1:11" ht="18" customHeight="1">
      <c r="A14" s="521" t="s">
        <v>280</v>
      </c>
      <c r="B14" s="2082">
        <v>3582.05</v>
      </c>
      <c r="C14" s="2082">
        <v>4381.45</v>
      </c>
      <c r="D14" s="2082">
        <v>5665.66</v>
      </c>
      <c r="E14" s="2084">
        <v>22.316829748328473</v>
      </c>
      <c r="F14" s="2084">
        <v>29.310159878579015</v>
      </c>
      <c r="G14" s="2082">
        <v>5302.59</v>
      </c>
      <c r="H14" s="2082">
        <v>5310.6</v>
      </c>
      <c r="I14" s="2082">
        <v>5895.65</v>
      </c>
      <c r="J14" s="2084">
        <v>0.15105825643695425</v>
      </c>
      <c r="K14" s="2085">
        <v>11.016645953376255</v>
      </c>
    </row>
    <row r="15" spans="1:11" ht="18" customHeight="1">
      <c r="A15" s="521" t="s">
        <v>673</v>
      </c>
      <c r="B15" s="2082">
        <v>2045.49</v>
      </c>
      <c r="C15" s="2082">
        <v>2627.22</v>
      </c>
      <c r="D15" s="2082">
        <v>3269.67</v>
      </c>
      <c r="E15" s="2084">
        <v>28.439640379566754</v>
      </c>
      <c r="F15" s="2084">
        <v>24.453604951241246</v>
      </c>
      <c r="G15" s="2082">
        <v>494.09</v>
      </c>
      <c r="H15" s="2082">
        <v>648.45000000000005</v>
      </c>
      <c r="I15" s="2082">
        <v>567.41999999999996</v>
      </c>
      <c r="J15" s="2084">
        <v>31.241271833066861</v>
      </c>
      <c r="K15" s="2085">
        <v>-12.495951885264873</v>
      </c>
    </row>
    <row r="16" spans="1:11" s="460" customFormat="1" ht="18" customHeight="1" thickBot="1">
      <c r="A16" s="424" t="s">
        <v>82</v>
      </c>
      <c r="B16" s="2086">
        <v>155646.46999999997</v>
      </c>
      <c r="C16" s="2086">
        <v>194471.94000000003</v>
      </c>
      <c r="D16" s="2086">
        <v>210664.06</v>
      </c>
      <c r="E16" s="2087">
        <v>24.94465181253392</v>
      </c>
      <c r="F16" s="2087">
        <v>8.3261986279357103</v>
      </c>
      <c r="G16" s="2086">
        <v>161274.88</v>
      </c>
      <c r="H16" s="2086">
        <v>181941.5</v>
      </c>
      <c r="I16" s="2086">
        <v>197475.04</v>
      </c>
      <c r="J16" s="2087">
        <v>12.814531314486175</v>
      </c>
      <c r="K16" s="2088">
        <v>8.5376563345910768</v>
      </c>
    </row>
    <row r="17" spans="1:11" ht="16.5" thickTop="1">
      <c r="A17" s="2603" t="str">
        <f>'[4]ta 5'!A43:P43</f>
        <v xml:space="preserve">&gt;f]t M cWoog If]qsf a}+s tyf ljQLo ;+:yfx? . </v>
      </c>
      <c r="B17" s="2567"/>
      <c r="C17" s="2567"/>
      <c r="D17" s="2567"/>
      <c r="E17" s="2567"/>
      <c r="F17" s="2567"/>
      <c r="G17" s="2567"/>
      <c r="H17" s="2567"/>
      <c r="I17" s="2567"/>
      <c r="J17" s="2567"/>
      <c r="K17" s="2567"/>
    </row>
    <row r="18" spans="1:11">
      <c r="A18" s="512" t="s">
        <v>532</v>
      </c>
    </row>
  </sheetData>
  <mergeCells count="9">
    <mergeCell ref="A17:K17"/>
    <mergeCell ref="A1:K1"/>
    <mergeCell ref="A2:K2"/>
    <mergeCell ref="J3:K3"/>
    <mergeCell ref="A4:A6"/>
    <mergeCell ref="B4:F4"/>
    <mergeCell ref="G4:K4"/>
    <mergeCell ref="E5:F5"/>
    <mergeCell ref="J5:K5"/>
  </mergeCells>
  <printOptions horizontalCentered="1"/>
  <pageMargins left="0.39370078740157483" right="0.39370078740157483" top="0.78740157480314965" bottom="0.74803149606299213" header="0" footer="0.31496062992125984"/>
  <pageSetup paperSize="9" scale="93" orientation="landscape" r:id="rId1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G17"/>
  <sheetViews>
    <sheetView view="pageBreakPreview" zoomScaleSheetLayoutView="100" workbookViewId="0">
      <selection activeCell="A2" sqref="A2:XFD2"/>
    </sheetView>
  </sheetViews>
  <sheetFormatPr defaultColWidth="9.140625" defaultRowHeight="20.100000000000001" customHeight="1"/>
  <cols>
    <col min="1" max="1" width="12.85546875" style="451" customWidth="1"/>
    <col min="2" max="7" width="13" style="451" customWidth="1"/>
    <col min="8" max="16384" width="9.140625" style="451"/>
  </cols>
  <sheetData>
    <row r="1" spans="1:7" ht="18">
      <c r="A1" s="2558" t="s">
        <v>533</v>
      </c>
      <c r="B1" s="2558"/>
      <c r="C1" s="2558"/>
      <c r="D1" s="2558"/>
      <c r="E1" s="2558"/>
      <c r="F1" s="2558"/>
      <c r="G1" s="2558"/>
    </row>
    <row r="2" spans="1:7" s="1927" customFormat="1" ht="21">
      <c r="A2" s="2602" t="s">
        <v>458</v>
      </c>
      <c r="B2" s="2602"/>
      <c r="C2" s="2602"/>
      <c r="D2" s="2602"/>
      <c r="E2" s="2602"/>
      <c r="F2" s="2602"/>
      <c r="G2" s="2602"/>
    </row>
    <row r="3" spans="1:7" ht="18">
      <c r="A3" s="2041"/>
      <c r="B3" s="2041"/>
      <c r="C3" s="2041"/>
      <c r="D3" s="2041"/>
      <c r="E3" s="2041"/>
      <c r="F3" s="2041"/>
      <c r="G3" s="2041"/>
    </row>
    <row r="4" spans="1:7" ht="23.25" thickBot="1">
      <c r="A4" s="356"/>
      <c r="B4" s="484"/>
      <c r="C4" s="484"/>
      <c r="D4" s="484"/>
      <c r="E4" s="484"/>
      <c r="F4" s="2565" t="s">
        <v>741</v>
      </c>
      <c r="G4" s="2566"/>
    </row>
    <row r="5" spans="1:7" s="1209" customFormat="1" ht="20.25" customHeight="1" thickTop="1">
      <c r="A5" s="1216" t="s">
        <v>534</v>
      </c>
      <c r="B5" s="1217" t="s">
        <v>457</v>
      </c>
      <c r="C5" s="1217" t="s">
        <v>456</v>
      </c>
      <c r="D5" s="1217" t="s">
        <v>455</v>
      </c>
      <c r="E5" s="1217" t="s">
        <v>454</v>
      </c>
      <c r="F5" s="1217" t="s">
        <v>552</v>
      </c>
      <c r="G5" s="1219" t="s">
        <v>82</v>
      </c>
    </row>
    <row r="6" spans="1:7" ht="18.75" customHeight="1">
      <c r="A6" s="522" t="str">
        <f>'[4]ta 12'!A7</f>
        <v>sf:sL</v>
      </c>
      <c r="B6" s="1414">
        <v>46</v>
      </c>
      <c r="C6" s="1414">
        <v>32</v>
      </c>
      <c r="D6" s="1414">
        <v>37</v>
      </c>
      <c r="E6" s="1414">
        <v>29</v>
      </c>
      <c r="F6" s="1414">
        <v>7</v>
      </c>
      <c r="G6" s="485">
        <v>151</v>
      </c>
    </row>
    <row r="7" spans="1:7" ht="18.75" customHeight="1">
      <c r="A7" s="522" t="str">
        <f>'[4]ta 12'!A8</f>
        <v>tgx'F</v>
      </c>
      <c r="B7" s="479"/>
      <c r="C7" s="479"/>
      <c r="D7" s="479"/>
      <c r="E7" s="479"/>
      <c r="F7" s="479"/>
      <c r="G7" s="485">
        <v>0</v>
      </c>
    </row>
    <row r="8" spans="1:7" ht="18.75" customHeight="1">
      <c r="A8" s="522" t="str">
        <f>'[4]ta 12'!A9</f>
        <v>ndh'ª</v>
      </c>
      <c r="B8" s="479"/>
      <c r="C8" s="479"/>
      <c r="D8" s="479"/>
      <c r="E8" s="479"/>
      <c r="F8" s="479"/>
      <c r="G8" s="485">
        <v>0</v>
      </c>
    </row>
    <row r="9" spans="1:7" ht="18.75" customHeight="1">
      <c r="A9" s="522" t="str">
        <f>'[4]ta 12'!A10</f>
        <v>uf]/vf</v>
      </c>
      <c r="B9" s="479"/>
      <c r="C9" s="479"/>
      <c r="D9" s="479"/>
      <c r="E9" s="479"/>
      <c r="F9" s="479"/>
      <c r="G9" s="485">
        <v>0</v>
      </c>
    </row>
    <row r="10" spans="1:7" ht="18.75" customHeight="1">
      <c r="A10" s="522" t="str">
        <f>'[4]ta 12'!A11</f>
        <v>:ofª\hf</v>
      </c>
      <c r="B10" s="479"/>
      <c r="C10" s="479"/>
      <c r="D10" s="479"/>
      <c r="E10" s="479"/>
      <c r="F10" s="479"/>
      <c r="G10" s="485">
        <v>0</v>
      </c>
    </row>
    <row r="11" spans="1:7" ht="18.75" customHeight="1">
      <c r="A11" s="522" t="str">
        <f>'[4]ta 12'!A12</f>
        <v>jfun'ª</v>
      </c>
      <c r="B11" s="479"/>
      <c r="C11" s="479"/>
      <c r="D11" s="479"/>
      <c r="E11" s="479"/>
      <c r="F11" s="479"/>
      <c r="G11" s="485">
        <v>0</v>
      </c>
    </row>
    <row r="12" spans="1:7" ht="18.75" customHeight="1">
      <c r="A12" s="522" t="str">
        <f>'[4]ta 12'!A13</f>
        <v>ka{t</v>
      </c>
      <c r="B12" s="479"/>
      <c r="C12" s="479"/>
      <c r="D12" s="479"/>
      <c r="E12" s="479"/>
      <c r="F12" s="479"/>
      <c r="G12" s="485">
        <v>0</v>
      </c>
    </row>
    <row r="13" spans="1:7" ht="18.75" customHeight="1">
      <c r="A13" s="522" t="str">
        <f>'[4]ta 12'!A14</f>
        <v>DofUbL</v>
      </c>
      <c r="B13" s="585"/>
      <c r="C13" s="585">
        <v>1</v>
      </c>
      <c r="D13" s="479"/>
      <c r="E13" s="479"/>
      <c r="F13" s="479"/>
      <c r="G13" s="485">
        <v>1</v>
      </c>
    </row>
    <row r="14" spans="1:7" ht="18.75" customHeight="1">
      <c r="A14" s="522" t="s">
        <v>673</v>
      </c>
      <c r="B14" s="585"/>
      <c r="C14" s="585"/>
      <c r="D14" s="479"/>
      <c r="E14" s="479"/>
      <c r="F14" s="479"/>
      <c r="G14" s="485">
        <v>0</v>
      </c>
    </row>
    <row r="15" spans="1:7" ht="18.75" customHeight="1" thickBot="1">
      <c r="A15" s="486" t="s">
        <v>82</v>
      </c>
      <c r="B15" s="487">
        <v>46</v>
      </c>
      <c r="C15" s="487">
        <v>33</v>
      </c>
      <c r="D15" s="487">
        <v>37</v>
      </c>
      <c r="E15" s="487">
        <v>29</v>
      </c>
      <c r="F15" s="487">
        <v>7</v>
      </c>
      <c r="G15" s="752">
        <v>152</v>
      </c>
    </row>
    <row r="16" spans="1:7" ht="18.75" customHeight="1" thickTop="1">
      <c r="A16" s="2604" t="s">
        <v>571</v>
      </c>
      <c r="B16" s="2604"/>
      <c r="C16" s="2604"/>
      <c r="D16" s="2604"/>
      <c r="E16" s="2604"/>
      <c r="F16" s="2604"/>
      <c r="G16" s="2604"/>
    </row>
    <row r="17" spans="1:7" ht="20.100000000000001" customHeight="1">
      <c r="A17" s="2462" t="s">
        <v>539</v>
      </c>
      <c r="B17" s="2462"/>
      <c r="C17" s="2462"/>
      <c r="D17" s="2462"/>
      <c r="E17" s="2462"/>
      <c r="F17" s="2462"/>
      <c r="G17" s="2462"/>
    </row>
  </sheetData>
  <mergeCells count="5">
    <mergeCell ref="A1:G1"/>
    <mergeCell ref="A2:G2"/>
    <mergeCell ref="F4:G4"/>
    <mergeCell ref="A16:G16"/>
    <mergeCell ref="A17:G17"/>
  </mergeCells>
  <printOptions horizontalCentered="1"/>
  <pageMargins left="0.70866141732283472" right="0.39370078740157483" top="0.98425196850393704" bottom="0" header="0" footer="0.31496062992125984"/>
  <pageSetup paperSize="9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>
  <dimension ref="A1:F20"/>
  <sheetViews>
    <sheetView view="pageBreakPreview" zoomScaleSheetLayoutView="100" workbookViewId="0">
      <selection activeCell="H1" sqref="H1:O1048576"/>
    </sheetView>
  </sheetViews>
  <sheetFormatPr defaultColWidth="9.140625" defaultRowHeight="15"/>
  <cols>
    <col min="1" max="1" width="13.42578125" style="451" customWidth="1"/>
    <col min="2" max="6" width="14.28515625" style="451" customWidth="1"/>
    <col min="7" max="16384" width="9.140625" style="451"/>
  </cols>
  <sheetData>
    <row r="1" spans="1:6" ht="18" customHeight="1">
      <c r="A1" s="2558" t="s">
        <v>540</v>
      </c>
      <c r="B1" s="2558"/>
      <c r="C1" s="2558"/>
      <c r="D1" s="2558"/>
      <c r="E1" s="2558"/>
      <c r="F1" s="2558"/>
    </row>
    <row r="2" spans="1:6" s="1927" customFormat="1" ht="18" customHeight="1">
      <c r="A2" s="2677" t="s">
        <v>541</v>
      </c>
      <c r="B2" s="2677"/>
      <c r="C2" s="2677"/>
      <c r="D2" s="2677"/>
      <c r="E2" s="2677"/>
      <c r="F2" s="2677"/>
    </row>
    <row r="3" spans="1:6" ht="18" customHeight="1">
      <c r="A3" s="2042"/>
      <c r="B3" s="2042"/>
      <c r="C3" s="2042"/>
      <c r="D3" s="2042"/>
      <c r="E3" s="2042"/>
      <c r="F3" s="2042"/>
    </row>
    <row r="4" spans="1:6" ht="17.25" thickBot="1">
      <c r="A4" s="489"/>
      <c r="B4" s="489"/>
      <c r="C4" s="489"/>
      <c r="D4" s="489"/>
      <c r="E4" s="2559" t="s">
        <v>470</v>
      </c>
      <c r="F4" s="2559"/>
    </row>
    <row r="5" spans="1:6" s="1209" customFormat="1" ht="16.5" thickTop="1">
      <c r="A5" s="2518" t="s">
        <v>534</v>
      </c>
      <c r="B5" s="2570" t="s">
        <v>462</v>
      </c>
      <c r="C5" s="2570"/>
      <c r="D5" s="2571" t="s">
        <v>461</v>
      </c>
      <c r="E5" s="2571"/>
      <c r="F5" s="2572" t="s">
        <v>222</v>
      </c>
    </row>
    <row r="6" spans="1:6" s="1209" customFormat="1">
      <c r="A6" s="2519"/>
      <c r="B6" s="1224" t="s">
        <v>90</v>
      </c>
      <c r="C6" s="1224" t="s">
        <v>91</v>
      </c>
      <c r="D6" s="1224" t="s">
        <v>90</v>
      </c>
      <c r="E6" s="1224" t="s">
        <v>91</v>
      </c>
      <c r="F6" s="2573"/>
    </row>
    <row r="7" spans="1:6" s="1209" customFormat="1" ht="30">
      <c r="A7" s="2519"/>
      <c r="B7" s="1896" t="s">
        <v>725</v>
      </c>
      <c r="C7" s="1896" t="s">
        <v>737</v>
      </c>
      <c r="D7" s="1896" t="s">
        <v>725</v>
      </c>
      <c r="E7" s="1896" t="s">
        <v>737</v>
      </c>
      <c r="F7" s="2573"/>
    </row>
    <row r="8" spans="1:6" ht="17.25" customHeight="1">
      <c r="A8" s="522" t="str">
        <f>'[4]ta 12'!A7</f>
        <v>sf:sL</v>
      </c>
      <c r="B8" s="1414" t="s">
        <v>788</v>
      </c>
      <c r="C8" s="1414" t="s">
        <v>788</v>
      </c>
      <c r="D8" s="1414" t="s">
        <v>788</v>
      </c>
      <c r="E8" s="1414" t="s">
        <v>788</v>
      </c>
      <c r="F8" s="1114"/>
    </row>
    <row r="9" spans="1:6" ht="17.25" customHeight="1">
      <c r="A9" s="522" t="str">
        <f>'[4]ta 12'!A8</f>
        <v>tgx'F</v>
      </c>
      <c r="B9" s="1414">
        <v>30</v>
      </c>
      <c r="C9" s="1414">
        <v>30</v>
      </c>
      <c r="D9" s="1424">
        <v>253.006</v>
      </c>
      <c r="E9" s="1414">
        <v>230</v>
      </c>
      <c r="F9" s="983">
        <v>-9.0930649866011066</v>
      </c>
    </row>
    <row r="10" spans="1:6" ht="17.25" customHeight="1">
      <c r="A10" s="522" t="str">
        <f>'[4]ta 12'!A9</f>
        <v>ndh'ª</v>
      </c>
      <c r="B10" s="1414">
        <v>30</v>
      </c>
      <c r="C10" s="1414">
        <v>40</v>
      </c>
      <c r="D10" s="1424">
        <v>310.00900000000001</v>
      </c>
      <c r="E10" s="1414">
        <v>390</v>
      </c>
      <c r="F10" s="983">
        <v>25.802799273569477</v>
      </c>
    </row>
    <row r="11" spans="1:6" ht="17.25" customHeight="1">
      <c r="A11" s="522" t="str">
        <f>'[4]ta 12'!A10</f>
        <v>uf]/vf</v>
      </c>
      <c r="B11" s="1414">
        <v>30</v>
      </c>
      <c r="C11" s="1414">
        <v>50</v>
      </c>
      <c r="D11" s="1424">
        <v>830</v>
      </c>
      <c r="E11" s="1414">
        <v>400</v>
      </c>
      <c r="F11" s="983">
        <v>-51.807228915662648</v>
      </c>
    </row>
    <row r="12" spans="1:6" ht="17.25" customHeight="1">
      <c r="A12" s="522" t="str">
        <f>'[4]ta 12'!A11</f>
        <v>:ofª\hf</v>
      </c>
      <c r="B12" s="1414">
        <v>30</v>
      </c>
      <c r="C12" s="1414">
        <v>30</v>
      </c>
      <c r="D12" s="1424">
        <v>270</v>
      </c>
      <c r="E12" s="1414">
        <v>240</v>
      </c>
      <c r="F12" s="983">
        <v>-11.111111111111114</v>
      </c>
    </row>
    <row r="13" spans="1:6" ht="17.25" customHeight="1">
      <c r="A13" s="522" t="str">
        <f>'[4]ta 12'!A12</f>
        <v>jfun'ª</v>
      </c>
      <c r="B13" s="1414">
        <v>30</v>
      </c>
      <c r="C13" s="1414">
        <v>40</v>
      </c>
      <c r="D13" s="1424">
        <v>435.02499999999998</v>
      </c>
      <c r="E13" s="1414">
        <v>330</v>
      </c>
      <c r="F13" s="983">
        <v>-24.142290672949827</v>
      </c>
    </row>
    <row r="14" spans="1:6" ht="17.25" customHeight="1">
      <c r="A14" s="522" t="str">
        <f>'[4]ta 12'!A14</f>
        <v>DofUbL</v>
      </c>
      <c r="B14" s="1414">
        <v>25</v>
      </c>
      <c r="C14" s="1414">
        <v>25</v>
      </c>
      <c r="D14" s="1424">
        <v>100</v>
      </c>
      <c r="E14" s="1414">
        <v>125</v>
      </c>
      <c r="F14" s="983">
        <v>25</v>
      </c>
    </row>
    <row r="15" spans="1:6" ht="17.25" customHeight="1">
      <c r="A15" s="522" t="str">
        <f>'[4]ta 12'!A13</f>
        <v>ka{t</v>
      </c>
      <c r="B15" s="1414" t="s">
        <v>788</v>
      </c>
      <c r="C15" s="1414" t="s">
        <v>788</v>
      </c>
      <c r="D15" s="1414" t="s">
        <v>788</v>
      </c>
      <c r="E15" s="1414" t="s">
        <v>788</v>
      </c>
      <c r="F15" s="983"/>
    </row>
    <row r="16" spans="1:6" ht="17.25" customHeight="1">
      <c r="A16" s="2089" t="s">
        <v>787</v>
      </c>
      <c r="B16" s="1414">
        <v>25</v>
      </c>
      <c r="C16" s="1414">
        <v>25</v>
      </c>
      <c r="D16" s="1414" t="s">
        <v>788</v>
      </c>
      <c r="E16" s="1414" t="s">
        <v>788</v>
      </c>
      <c r="F16" s="2090"/>
    </row>
    <row r="17" spans="1:6" ht="17.25" customHeight="1">
      <c r="A17" s="522" t="s">
        <v>673</v>
      </c>
      <c r="B17" s="1414">
        <v>25</v>
      </c>
      <c r="C17" s="1414">
        <v>25</v>
      </c>
      <c r="D17" s="1424">
        <v>34</v>
      </c>
      <c r="E17" s="1414" t="s">
        <v>788</v>
      </c>
      <c r="F17" s="983"/>
    </row>
    <row r="18" spans="1:6" ht="17.25" customHeight="1" thickBot="1">
      <c r="A18" s="486" t="s">
        <v>82</v>
      </c>
      <c r="B18" s="482">
        <v>225</v>
      </c>
      <c r="C18" s="482">
        <v>265</v>
      </c>
      <c r="D18" s="482">
        <v>2232.04</v>
      </c>
      <c r="E18" s="1354">
        <v>1715</v>
      </c>
      <c r="F18" s="984">
        <v>-23.164459418289994</v>
      </c>
    </row>
    <row r="19" spans="1:6" ht="15.75" thickTop="1">
      <c r="A19" s="2676" t="str">
        <f>'[4]ta 14'!A14:G14</f>
        <v>&gt;f]t M g]kfn /fi6« a}+s, kf]v/f sfof{no .</v>
      </c>
      <c r="B19" s="2676"/>
      <c r="C19" s="2676"/>
      <c r="D19" s="2676"/>
      <c r="E19" s="2676"/>
      <c r="F19" s="2676"/>
    </row>
    <row r="20" spans="1:6">
      <c r="A20" s="2604" t="s">
        <v>572</v>
      </c>
      <c r="B20" s="2604"/>
      <c r="C20" s="2604"/>
      <c r="D20" s="2604"/>
      <c r="E20" s="2604"/>
      <c r="F20" s="2604"/>
    </row>
  </sheetData>
  <mergeCells count="9">
    <mergeCell ref="A19:F19"/>
    <mergeCell ref="A20:F20"/>
    <mergeCell ref="A1:F1"/>
    <mergeCell ref="A2:F2"/>
    <mergeCell ref="E4:F4"/>
    <mergeCell ref="A5:A7"/>
    <mergeCell ref="B5:C5"/>
    <mergeCell ref="D5:E5"/>
    <mergeCell ref="F5:F7"/>
  </mergeCells>
  <printOptions horizontalCentered="1"/>
  <pageMargins left="0.59055118110236227" right="0.35433070866141736" top="0.98425196850393704" bottom="0" header="0" footer="0"/>
  <pageSetup paperSize="9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>
  <dimension ref="A1:F11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1.140625" style="451" customWidth="1"/>
    <col min="2" max="6" width="13.7109375" style="451" customWidth="1"/>
    <col min="7" max="16384" width="9.140625" style="451"/>
  </cols>
  <sheetData>
    <row r="1" spans="1:6" ht="18">
      <c r="A1" s="2575" t="s">
        <v>474</v>
      </c>
      <c r="B1" s="2575"/>
      <c r="C1" s="2575"/>
      <c r="D1" s="2575"/>
      <c r="E1" s="2575"/>
      <c r="F1" s="2575"/>
    </row>
    <row r="2" spans="1:6" s="1927" customFormat="1" ht="21">
      <c r="A2" s="2607" t="s">
        <v>471</v>
      </c>
      <c r="B2" s="2607"/>
      <c r="C2" s="2607"/>
      <c r="D2" s="2607"/>
      <c r="E2" s="2607"/>
      <c r="F2" s="2607"/>
    </row>
    <row r="3" spans="1:6" ht="18">
      <c r="A3" s="2043"/>
      <c r="B3" s="2043"/>
      <c r="C3" s="2043"/>
      <c r="D3" s="2043"/>
      <c r="E3" s="2043"/>
      <c r="F3" s="2043"/>
    </row>
    <row r="4" spans="1:6" ht="18.75" thickBot="1">
      <c r="A4" s="492"/>
      <c r="B4" s="492"/>
      <c r="C4" s="492"/>
      <c r="D4" s="492"/>
      <c r="E4" s="492"/>
      <c r="F4" s="517" t="s">
        <v>470</v>
      </c>
    </row>
    <row r="5" spans="1:6" s="1209" customFormat="1" ht="15.75" thickTop="1">
      <c r="A5" s="2518" t="s">
        <v>81</v>
      </c>
      <c r="B5" s="1226" t="s">
        <v>87</v>
      </c>
      <c r="C5" s="1226" t="s">
        <v>90</v>
      </c>
      <c r="D5" s="1226" t="s">
        <v>91</v>
      </c>
      <c r="E5" s="2581" t="s">
        <v>469</v>
      </c>
      <c r="F5" s="2582" t="s">
        <v>468</v>
      </c>
    </row>
    <row r="6" spans="1:6" s="1209" customFormat="1" ht="30">
      <c r="A6" s="2519"/>
      <c r="B6" s="1364" t="s">
        <v>669</v>
      </c>
      <c r="C6" s="1364" t="s">
        <v>725</v>
      </c>
      <c r="D6" s="1302" t="s">
        <v>737</v>
      </c>
      <c r="E6" s="2508"/>
      <c r="F6" s="2509"/>
    </row>
    <row r="7" spans="1:6" ht="18.75" customHeight="1">
      <c r="A7" s="494" t="s">
        <v>555</v>
      </c>
      <c r="B7" s="1425">
        <v>10.58</v>
      </c>
      <c r="C7" s="1425">
        <v>82.01</v>
      </c>
      <c r="D7" s="1425">
        <v>118.65</v>
      </c>
      <c r="E7" s="499">
        <v>675.14177693761826</v>
      </c>
      <c r="F7" s="983">
        <v>44.677478356297996</v>
      </c>
    </row>
    <row r="8" spans="1:6" ht="18.75" customHeight="1">
      <c r="A8" s="494" t="s">
        <v>466</v>
      </c>
      <c r="B8" s="1425">
        <v>23.07</v>
      </c>
      <c r="C8" s="1425">
        <v>58.74</v>
      </c>
      <c r="D8" s="1425">
        <v>72.64</v>
      </c>
      <c r="E8" s="499">
        <v>154.61638491547464</v>
      </c>
      <c r="F8" s="983">
        <v>23.663602315287704</v>
      </c>
    </row>
    <row r="9" spans="1:6" ht="18.75" customHeight="1">
      <c r="A9" s="496" t="s">
        <v>158</v>
      </c>
      <c r="B9" s="1425">
        <v>53.23</v>
      </c>
      <c r="C9" s="1425">
        <v>100.05</v>
      </c>
      <c r="D9" s="1425">
        <v>107.5</v>
      </c>
      <c r="E9" s="499">
        <v>87.957918467029884</v>
      </c>
      <c r="F9" s="983">
        <v>7.446276861569217</v>
      </c>
    </row>
    <row r="10" spans="1:6" ht="18.75" customHeight="1" thickBot="1">
      <c r="A10" s="481" t="s">
        <v>82</v>
      </c>
      <c r="B10" s="987">
        <v>86.88</v>
      </c>
      <c r="C10" s="987">
        <v>240.8</v>
      </c>
      <c r="D10" s="987">
        <v>298.79000000000002</v>
      </c>
      <c r="E10" s="989">
        <v>177.16390423572744</v>
      </c>
      <c r="F10" s="990">
        <v>24.082225913621258</v>
      </c>
    </row>
    <row r="11" spans="1:6" ht="26.25" customHeight="1" thickTop="1">
      <c r="A11" s="2678" t="s">
        <v>573</v>
      </c>
      <c r="B11" s="2678"/>
      <c r="C11" s="2678"/>
      <c r="D11" s="2678"/>
    </row>
  </sheetData>
  <mergeCells count="6">
    <mergeCell ref="A11:D11"/>
    <mergeCell ref="A1:F1"/>
    <mergeCell ref="A2:F2"/>
    <mergeCell ref="A5:A6"/>
    <mergeCell ref="E5:E6"/>
    <mergeCell ref="F5:F6"/>
  </mergeCells>
  <printOptions horizontalCentered="1"/>
  <pageMargins left="0.95" right="0" top="1" bottom="0" header="0" footer="0"/>
  <pageSetup paperSize="9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>
  <dimension ref="A1:F12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9.42578125" style="451" customWidth="1"/>
    <col min="2" max="4" width="13.140625" style="451" customWidth="1"/>
    <col min="5" max="6" width="13.7109375" style="451" customWidth="1"/>
    <col min="7" max="16384" width="9.140625" style="451"/>
  </cols>
  <sheetData>
    <row r="1" spans="1:6" ht="18">
      <c r="A1" s="2558" t="s">
        <v>483</v>
      </c>
      <c r="B1" s="2558"/>
      <c r="C1" s="2558"/>
      <c r="D1" s="2558"/>
      <c r="E1" s="2558"/>
      <c r="F1" s="2558"/>
    </row>
    <row r="2" spans="1:6" s="1927" customFormat="1" ht="21">
      <c r="A2" s="2602" t="s">
        <v>481</v>
      </c>
      <c r="B2" s="2602"/>
      <c r="C2" s="2602"/>
      <c r="D2" s="2602"/>
      <c r="E2" s="2602"/>
      <c r="F2" s="2602"/>
    </row>
    <row r="3" spans="1:6" ht="18">
      <c r="A3" s="2041"/>
      <c r="B3" s="2041"/>
      <c r="C3" s="2041"/>
      <c r="D3" s="2041"/>
      <c r="E3" s="2041"/>
      <c r="F3" s="2041"/>
    </row>
    <row r="4" spans="1:6" ht="18.75" thickBot="1">
      <c r="A4" s="475"/>
      <c r="B4" s="475"/>
      <c r="C4" s="475"/>
      <c r="D4" s="475"/>
      <c r="E4" s="475"/>
      <c r="F4" s="443" t="s">
        <v>470</v>
      </c>
    </row>
    <row r="5" spans="1:6" s="1209" customFormat="1" ht="16.5" thickTop="1">
      <c r="A5" s="2578" t="s">
        <v>81</v>
      </c>
      <c r="B5" s="2580" t="s">
        <v>82</v>
      </c>
      <c r="C5" s="2580"/>
      <c r="D5" s="2580"/>
      <c r="E5" s="2581" t="s">
        <v>469</v>
      </c>
      <c r="F5" s="2582" t="s">
        <v>468</v>
      </c>
    </row>
    <row r="6" spans="1:6" s="1209" customFormat="1" ht="45">
      <c r="A6" s="2579"/>
      <c r="B6" s="1364" t="s">
        <v>669</v>
      </c>
      <c r="C6" s="1364" t="s">
        <v>725</v>
      </c>
      <c r="D6" s="1302" t="s">
        <v>737</v>
      </c>
      <c r="E6" s="2508"/>
      <c r="F6" s="2509"/>
    </row>
    <row r="7" spans="1:6" s="500" customFormat="1" ht="21.75" customHeight="1">
      <c r="A7" s="498" t="s">
        <v>479</v>
      </c>
      <c r="B7" s="1425">
        <v>0.16</v>
      </c>
      <c r="C7" s="1425">
        <v>0.19</v>
      </c>
      <c r="D7" s="1425">
        <v>0.7</v>
      </c>
      <c r="E7" s="499">
        <v>18.75</v>
      </c>
      <c r="F7" s="983">
        <v>268.42105263157896</v>
      </c>
    </row>
    <row r="8" spans="1:6" s="500" customFormat="1" ht="21.75" customHeight="1">
      <c r="A8" s="498" t="s">
        <v>478</v>
      </c>
      <c r="B8" s="1425">
        <v>15.07</v>
      </c>
      <c r="C8" s="1425">
        <v>25.89</v>
      </c>
      <c r="D8" s="1425">
        <v>25.14</v>
      </c>
      <c r="E8" s="499">
        <v>71.798274717982736</v>
      </c>
      <c r="F8" s="983">
        <v>-2.8968713789107881</v>
      </c>
    </row>
    <row r="9" spans="1:6" s="500" customFormat="1" ht="33" customHeight="1">
      <c r="A9" s="498" t="s">
        <v>477</v>
      </c>
      <c r="B9" s="1425">
        <v>42.89</v>
      </c>
      <c r="C9" s="1425">
        <v>52.8</v>
      </c>
      <c r="D9" s="1425">
        <v>20</v>
      </c>
      <c r="E9" s="499">
        <v>23.10561902541383</v>
      </c>
      <c r="F9" s="983">
        <v>-62.121212121212125</v>
      </c>
    </row>
    <row r="10" spans="1:6" s="500" customFormat="1" ht="33" customHeight="1" thickBot="1">
      <c r="A10" s="501" t="s">
        <v>476</v>
      </c>
      <c r="B10" s="1425">
        <v>0</v>
      </c>
      <c r="C10" s="1425">
        <v>0</v>
      </c>
      <c r="D10" s="1425">
        <v>0</v>
      </c>
      <c r="E10" s="502"/>
      <c r="F10" s="503"/>
    </row>
    <row r="11" spans="1:6" ht="22.5" customHeight="1" thickTop="1">
      <c r="A11" s="2574" t="s">
        <v>573</v>
      </c>
      <c r="B11" s="2574"/>
      <c r="C11" s="2574"/>
      <c r="D11" s="2574"/>
      <c r="E11" s="523"/>
      <c r="F11" s="523"/>
    </row>
    <row r="12" spans="1:6" ht="15.75">
      <c r="A12" s="504" t="s">
        <v>223</v>
      </c>
    </row>
  </sheetData>
  <mergeCells count="7">
    <mergeCell ref="A11:D11"/>
    <mergeCell ref="A1:F1"/>
    <mergeCell ref="A2:F2"/>
    <mergeCell ref="A5:A6"/>
    <mergeCell ref="B5:D5"/>
    <mergeCell ref="E5:E6"/>
    <mergeCell ref="F5:F6"/>
  </mergeCells>
  <printOptions horizontalCentered="1"/>
  <pageMargins left="0.59055118110236227" right="0.31496062992125984" top="0.98425196850393704" bottom="0" header="0" footer="0"/>
  <pageSetup paperSize="9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view="pageBreakPreview" zoomScale="70" zoomScaleSheetLayoutView="70" workbookViewId="0">
      <selection sqref="A1:XFD1"/>
    </sheetView>
  </sheetViews>
  <sheetFormatPr defaultColWidth="9.140625" defaultRowHeight="15"/>
  <cols>
    <col min="1" max="1" width="21.5703125" style="451" customWidth="1"/>
    <col min="2" max="3" width="14.5703125" style="451" customWidth="1"/>
    <col min="4" max="4" width="14.28515625" style="451" customWidth="1"/>
    <col min="5" max="6" width="14.5703125" style="451" customWidth="1"/>
    <col min="7" max="7" width="14.28515625" style="451" customWidth="1"/>
    <col min="8" max="9" width="14.5703125" style="451" customWidth="1"/>
    <col min="10" max="10" width="14.28515625" style="451" customWidth="1"/>
    <col min="11" max="12" width="14.5703125" style="451" customWidth="1"/>
    <col min="13" max="13" width="14.28515625" style="451" customWidth="1"/>
    <col min="14" max="15" width="14.5703125" style="451" customWidth="1"/>
    <col min="16" max="16" width="14.28515625" style="451" customWidth="1"/>
    <col min="17" max="16384" width="9.140625" style="451"/>
  </cols>
  <sheetData>
    <row r="1" spans="1:16" s="1930" customFormat="1" ht="31.5">
      <c r="A1" s="2679" t="s">
        <v>545</v>
      </c>
      <c r="B1" s="2679"/>
      <c r="C1" s="2679"/>
      <c r="D1" s="2679"/>
      <c r="E1" s="2679"/>
      <c r="F1" s="2679"/>
      <c r="G1" s="2679"/>
      <c r="H1" s="2679"/>
      <c r="I1" s="2679"/>
      <c r="J1" s="2679"/>
      <c r="K1" s="2679"/>
      <c r="L1" s="2679"/>
      <c r="M1" s="2679"/>
      <c r="N1" s="2679"/>
      <c r="O1" s="2679"/>
      <c r="P1" s="2679"/>
    </row>
    <row r="2" spans="1:16" s="1979" customFormat="1" ht="34.5" thickBot="1">
      <c r="A2" s="2680" t="s">
        <v>488</v>
      </c>
      <c r="B2" s="2680"/>
      <c r="C2" s="2680"/>
      <c r="D2" s="2680"/>
      <c r="E2" s="2680"/>
      <c r="F2" s="2680"/>
      <c r="G2" s="2680"/>
      <c r="H2" s="2680"/>
      <c r="I2" s="2680"/>
      <c r="J2" s="2680"/>
      <c r="K2" s="2680"/>
      <c r="L2" s="2680"/>
      <c r="M2" s="2680"/>
      <c r="N2" s="2680"/>
      <c r="O2" s="2680"/>
      <c r="P2" s="2680"/>
    </row>
    <row r="3" spans="1:16" s="1209" customFormat="1" ht="18.75" customHeight="1" thickTop="1">
      <c r="A3" s="2518" t="s">
        <v>81</v>
      </c>
      <c r="B3" s="2520" t="s">
        <v>273</v>
      </c>
      <c r="C3" s="2520"/>
      <c r="D3" s="2520"/>
      <c r="E3" s="2681" t="s">
        <v>278</v>
      </c>
      <c r="F3" s="2681"/>
      <c r="G3" s="2681"/>
      <c r="H3" s="2520" t="s">
        <v>279</v>
      </c>
      <c r="I3" s="2520"/>
      <c r="J3" s="2520"/>
      <c r="K3" s="2520" t="s">
        <v>274</v>
      </c>
      <c r="L3" s="2520"/>
      <c r="M3" s="2520"/>
      <c r="N3" s="2520" t="s">
        <v>390</v>
      </c>
      <c r="O3" s="2520"/>
      <c r="P3" s="2521"/>
    </row>
    <row r="4" spans="1:16" s="1209" customFormat="1" ht="18.75" customHeight="1">
      <c r="A4" s="2519"/>
      <c r="B4" s="1211" t="s">
        <v>727</v>
      </c>
      <c r="C4" s="1211" t="s">
        <v>742</v>
      </c>
      <c r="D4" s="1222" t="s">
        <v>222</v>
      </c>
      <c r="E4" s="1211" t="str">
        <f>B4</f>
        <v>@)&amp;% c;f/ d;fGt</v>
      </c>
      <c r="F4" s="1211" t="str">
        <f>C4</f>
        <v>@)&amp;^ c;f/ d;fGt</v>
      </c>
      <c r="G4" s="1222" t="s">
        <v>222</v>
      </c>
      <c r="H4" s="1211" t="str">
        <f>B4</f>
        <v>@)&amp;% c;f/ d;fGt</v>
      </c>
      <c r="I4" s="1211" t="str">
        <f>C4</f>
        <v>@)&amp;^ c;f/ d;fGt</v>
      </c>
      <c r="J4" s="1222" t="s">
        <v>222</v>
      </c>
      <c r="K4" s="1211" t="str">
        <f>B4</f>
        <v>@)&amp;% c;f/ d;fGt</v>
      </c>
      <c r="L4" s="1211" t="str">
        <f>C4</f>
        <v>@)&amp;^ c;f/ d;fGt</v>
      </c>
      <c r="M4" s="1222" t="s">
        <v>222</v>
      </c>
      <c r="N4" s="1211" t="str">
        <f>B4</f>
        <v>@)&amp;% c;f/ d;fGt</v>
      </c>
      <c r="O4" s="1211" t="str">
        <f>C4</f>
        <v>@)&amp;^ c;f/ d;fGt</v>
      </c>
      <c r="P4" s="1210" t="s">
        <v>222</v>
      </c>
    </row>
    <row r="5" spans="1:16" ht="18.75" customHeight="1">
      <c r="A5" s="760" t="s">
        <v>485</v>
      </c>
      <c r="B5" s="1771">
        <v>731.5</v>
      </c>
      <c r="C5" s="1771">
        <v>842</v>
      </c>
      <c r="D5" s="646">
        <v>15.10594668489405</v>
      </c>
      <c r="E5" s="2091">
        <v>2346.5</v>
      </c>
      <c r="F5" s="2091">
        <v>828.87</v>
      </c>
      <c r="G5" s="646">
        <v>-64.676326443639468</v>
      </c>
      <c r="H5" s="1772">
        <v>778.95</v>
      </c>
      <c r="I5" s="1772">
        <v>893.68</v>
      </c>
      <c r="J5" s="646">
        <v>14.728801591886494</v>
      </c>
      <c r="K5" s="923">
        <v>182.2</v>
      </c>
      <c r="L5" s="923">
        <v>436.85</v>
      </c>
      <c r="M5" s="646">
        <v>139.76399560922067</v>
      </c>
      <c r="N5" s="923">
        <v>54</v>
      </c>
      <c r="O5" s="923">
        <v>54</v>
      </c>
      <c r="P5" s="933">
        <v>0</v>
      </c>
    </row>
    <row r="6" spans="1:16" ht="18.75" customHeight="1" thickBot="1">
      <c r="A6" s="761" t="s">
        <v>484</v>
      </c>
      <c r="B6" s="2092">
        <v>554.29999999999995</v>
      </c>
      <c r="C6" s="2092">
        <v>644.94000000000005</v>
      </c>
      <c r="D6" s="647">
        <v>16.352155872271339</v>
      </c>
      <c r="E6" s="2093">
        <v>350.20100000000002</v>
      </c>
      <c r="F6" s="2093">
        <v>257.17</v>
      </c>
      <c r="G6" s="647">
        <v>-26.565029797173622</v>
      </c>
      <c r="H6" s="2094">
        <v>35.950000000000003</v>
      </c>
      <c r="I6" s="2094">
        <v>48.18</v>
      </c>
      <c r="J6" s="647">
        <v>34.019471488177999</v>
      </c>
      <c r="K6" s="924">
        <v>31</v>
      </c>
      <c r="L6" s="924">
        <v>31.47</v>
      </c>
      <c r="M6" s="647">
        <v>1.5161290322580641</v>
      </c>
      <c r="N6" s="924">
        <v>117.6</v>
      </c>
      <c r="O6" s="924">
        <v>117.6</v>
      </c>
      <c r="P6" s="934">
        <v>0</v>
      </c>
    </row>
    <row r="7" spans="1:16" ht="13.5" customHeight="1" thickTop="1" thickBot="1">
      <c r="J7" s="454"/>
      <c r="K7" s="454"/>
      <c r="L7" s="454"/>
      <c r="M7" s="454"/>
    </row>
    <row r="8" spans="1:16" s="1209" customFormat="1" ht="18.75" customHeight="1" thickTop="1">
      <c r="A8" s="2518" t="s">
        <v>81</v>
      </c>
      <c r="B8" s="2520" t="s">
        <v>569</v>
      </c>
      <c r="C8" s="2520"/>
      <c r="D8" s="2520"/>
      <c r="E8" s="2520" t="s">
        <v>275</v>
      </c>
      <c r="F8" s="2520"/>
      <c r="G8" s="2520"/>
      <c r="H8" s="2520" t="s">
        <v>280</v>
      </c>
      <c r="I8" s="2520"/>
      <c r="J8" s="2520"/>
      <c r="K8" s="2520" t="s">
        <v>673</v>
      </c>
      <c r="L8" s="2520"/>
      <c r="M8" s="2520"/>
      <c r="N8" s="2520" t="s">
        <v>212</v>
      </c>
      <c r="O8" s="2520"/>
      <c r="P8" s="2521"/>
    </row>
    <row r="9" spans="1:16" s="1209" customFormat="1" ht="18.75" customHeight="1">
      <c r="A9" s="2519"/>
      <c r="B9" s="1211" t="str">
        <f>B4</f>
        <v>@)&amp;% c;f/ d;fGt</v>
      </c>
      <c r="C9" s="1211" t="str">
        <f>C4</f>
        <v>@)&amp;^ c;f/ d;fGt</v>
      </c>
      <c r="D9" s="1222" t="s">
        <v>222</v>
      </c>
      <c r="E9" s="1211" t="str">
        <f>B4</f>
        <v>@)&amp;% c;f/ d;fGt</v>
      </c>
      <c r="F9" s="1211" t="str">
        <f>C4</f>
        <v>@)&amp;^ c;f/ d;fGt</v>
      </c>
      <c r="G9" s="1222" t="s">
        <v>222</v>
      </c>
      <c r="H9" s="1211" t="str">
        <f>B4</f>
        <v>@)&amp;% c;f/ d;fGt</v>
      </c>
      <c r="I9" s="1211" t="str">
        <f>C4</f>
        <v>@)&amp;^ c;f/ d;fGt</v>
      </c>
      <c r="J9" s="1222" t="s">
        <v>222</v>
      </c>
      <c r="K9" s="1211" t="str">
        <f>B4</f>
        <v>@)&amp;% c;f/ d;fGt</v>
      </c>
      <c r="L9" s="1211" t="str">
        <f>C4</f>
        <v>@)&amp;^ c;f/ d;fGt</v>
      </c>
      <c r="M9" s="1222" t="s">
        <v>222</v>
      </c>
      <c r="N9" s="1211" t="str">
        <f>B4</f>
        <v>@)&amp;% c;f/ d;fGt</v>
      </c>
      <c r="O9" s="1211" t="str">
        <f>C4</f>
        <v>@)&amp;^ c;f/ d;fGt</v>
      </c>
      <c r="P9" s="1210" t="s">
        <v>222</v>
      </c>
    </row>
    <row r="10" spans="1:16" ht="18.75" customHeight="1">
      <c r="A10" s="760" t="s">
        <v>485</v>
      </c>
      <c r="B10" s="2096">
        <v>1259.42</v>
      </c>
      <c r="C10" s="2097">
        <v>466.72</v>
      </c>
      <c r="D10" s="646">
        <v>-62.941671563100478</v>
      </c>
      <c r="E10" s="1774">
        <v>980</v>
      </c>
      <c r="F10" s="1774">
        <v>1000</v>
      </c>
      <c r="G10" s="646">
        <v>2.0408163265306172</v>
      </c>
      <c r="H10" s="920">
        <v>676.61</v>
      </c>
      <c r="I10" s="920">
        <v>1016</v>
      </c>
      <c r="J10" s="919">
        <v>50.160358256602763</v>
      </c>
      <c r="K10" s="1773">
        <v>107.7</v>
      </c>
      <c r="L10" s="1773">
        <v>145</v>
      </c>
      <c r="M10" s="919">
        <v>34.633240482822657</v>
      </c>
      <c r="N10" s="920">
        <v>7116.8799999999992</v>
      </c>
      <c r="O10" s="920">
        <v>4374.3999999999996</v>
      </c>
      <c r="P10" s="925">
        <v>-38.534863591911062</v>
      </c>
    </row>
    <row r="11" spans="1:16" ht="18.75" customHeight="1" thickBot="1">
      <c r="A11" s="761" t="s">
        <v>484</v>
      </c>
      <c r="B11" s="2098">
        <v>83</v>
      </c>
      <c r="C11" s="2099">
        <v>48.48</v>
      </c>
      <c r="D11" s="647">
        <v>-41.590361445783145</v>
      </c>
      <c r="E11" s="1603">
        <v>51</v>
      </c>
      <c r="F11" s="1603">
        <v>64.099999999999994</v>
      </c>
      <c r="G11" s="647">
        <v>25.686274509803923</v>
      </c>
      <c r="H11" s="992">
        <v>3.6</v>
      </c>
      <c r="I11" s="992">
        <v>15.3</v>
      </c>
      <c r="J11" s="926">
        <v>325</v>
      </c>
      <c r="K11" s="2095">
        <v>12.3</v>
      </c>
      <c r="L11" s="2095">
        <v>12.3</v>
      </c>
      <c r="M11" s="926">
        <v>0</v>
      </c>
      <c r="N11" s="992">
        <v>601.65099999999995</v>
      </c>
      <c r="O11" s="992">
        <v>546.12</v>
      </c>
      <c r="P11" s="927">
        <v>-9.2297694178186163</v>
      </c>
    </row>
    <row r="12" spans="1:16" ht="12.75" customHeight="1" thickTop="1" thickBot="1"/>
    <row r="13" spans="1:16" ht="16.5" thickTop="1">
      <c r="A13" s="2518" t="s">
        <v>81</v>
      </c>
      <c r="B13" s="2520" t="s">
        <v>126</v>
      </c>
      <c r="C13" s="2520"/>
      <c r="D13" s="2521"/>
    </row>
    <row r="14" spans="1:16" ht="15.75">
      <c r="A14" s="2519"/>
      <c r="B14" s="1211" t="str">
        <f>B4</f>
        <v>@)&amp;% c;f/ d;fGt</v>
      </c>
      <c r="C14" s="1211" t="str">
        <f>C4</f>
        <v>@)&amp;^ c;f/ d;fGt</v>
      </c>
      <c r="D14" s="1210" t="s">
        <v>222</v>
      </c>
      <c r="F14" s="454"/>
      <c r="G14" s="454"/>
      <c r="H14" s="454"/>
      <c r="I14" s="454"/>
      <c r="J14" s="454"/>
    </row>
    <row r="15" spans="1:16" s="460" customFormat="1" ht="18.75" customHeight="1">
      <c r="A15" s="458" t="s">
        <v>487</v>
      </c>
      <c r="B15" s="991">
        <v>195724</v>
      </c>
      <c r="C15" s="991">
        <v>219660</v>
      </c>
      <c r="D15" s="998">
        <v>12.229465982710352</v>
      </c>
      <c r="E15" s="459"/>
      <c r="F15" s="2295"/>
      <c r="G15" s="2295"/>
      <c r="H15" s="2295"/>
      <c r="I15" s="2295"/>
      <c r="J15" s="2296"/>
    </row>
    <row r="16" spans="1:16" ht="18.75" customHeight="1">
      <c r="A16" s="461" t="s">
        <v>486</v>
      </c>
      <c r="B16" s="1770">
        <v>148591</v>
      </c>
      <c r="C16" s="587">
        <v>168014</v>
      </c>
      <c r="D16" s="941">
        <v>13.071451164606202</v>
      </c>
      <c r="E16" s="462"/>
      <c r="F16" s="2295"/>
      <c r="G16" s="2295"/>
      <c r="H16" s="2295"/>
      <c r="I16" s="2295"/>
      <c r="J16" s="454"/>
    </row>
    <row r="17" spans="1:10" ht="18.75" customHeight="1" thickBot="1">
      <c r="A17" s="529" t="s">
        <v>158</v>
      </c>
      <c r="B17" s="938">
        <v>47133</v>
      </c>
      <c r="C17" s="938">
        <v>51646</v>
      </c>
      <c r="D17" s="945">
        <v>9.5750323552500305</v>
      </c>
      <c r="F17" s="2295"/>
      <c r="G17" s="2295"/>
      <c r="H17" s="2295"/>
      <c r="I17" s="2295"/>
      <c r="J17" s="454"/>
    </row>
    <row r="18" spans="1:10" ht="20.25" customHeight="1" thickTop="1">
      <c r="A18" s="459" t="s">
        <v>546</v>
      </c>
      <c r="F18" s="454"/>
      <c r="G18" s="454"/>
      <c r="H18" s="459"/>
      <c r="I18" s="459"/>
      <c r="J18" s="454"/>
    </row>
    <row r="19" spans="1:10">
      <c r="A19" s="462" t="s">
        <v>602</v>
      </c>
      <c r="H19" s="462"/>
      <c r="I19" s="462"/>
    </row>
    <row r="20" spans="1:10">
      <c r="A20" s="530" t="s">
        <v>597</v>
      </c>
    </row>
  </sheetData>
  <mergeCells count="16">
    <mergeCell ref="N8:P8"/>
    <mergeCell ref="A1:P1"/>
    <mergeCell ref="A2:P2"/>
    <mergeCell ref="A3:A4"/>
    <mergeCell ref="B3:D3"/>
    <mergeCell ref="E3:G3"/>
    <mergeCell ref="H3:J3"/>
    <mergeCell ref="K3:M3"/>
    <mergeCell ref="N3:P3"/>
    <mergeCell ref="K8:M8"/>
    <mergeCell ref="H8:J8"/>
    <mergeCell ref="A13:A14"/>
    <mergeCell ref="B13:D13"/>
    <mergeCell ref="A8:A9"/>
    <mergeCell ref="B8:D8"/>
    <mergeCell ref="E8:G8"/>
  </mergeCells>
  <printOptions horizontalCentered="1"/>
  <pageMargins left="0.39370078740157483" right="0.39370078740157483" top="0.78740157480314965" bottom="0" header="0" footer="0.31496062992125984"/>
  <pageSetup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3"/>
  <sheetViews>
    <sheetView view="pageBreakPreview" zoomScale="80" zoomScaleSheetLayoutView="80" workbookViewId="0">
      <selection activeCell="A27" sqref="A27:F41"/>
    </sheetView>
  </sheetViews>
  <sheetFormatPr defaultRowHeight="12.75"/>
  <cols>
    <col min="1" max="1" width="20" customWidth="1"/>
    <col min="2" max="2" width="11.7109375" bestFit="1" customWidth="1"/>
    <col min="3" max="3" width="16" customWidth="1"/>
    <col min="4" max="4" width="18.5703125" customWidth="1"/>
    <col min="5" max="5" width="14.85546875" customWidth="1"/>
    <col min="6" max="6" width="16" customWidth="1"/>
  </cols>
  <sheetData>
    <row r="1" spans="1:6" ht="18">
      <c r="A1" s="2371" t="s">
        <v>291</v>
      </c>
      <c r="B1" s="2371"/>
      <c r="C1" s="2371"/>
      <c r="D1" s="2371"/>
      <c r="E1" s="2371"/>
      <c r="F1" s="2371"/>
    </row>
    <row r="2" spans="1:6" ht="18">
      <c r="A2" s="2371" t="s">
        <v>47</v>
      </c>
      <c r="B2" s="2371"/>
      <c r="C2" s="2371"/>
      <c r="D2" s="2371"/>
      <c r="E2" s="2371"/>
      <c r="F2" s="2371"/>
    </row>
    <row r="3" spans="1:6" ht="18.75" thickBot="1">
      <c r="A3" s="4" t="s">
        <v>48</v>
      </c>
      <c r="B3" s="4"/>
    </row>
    <row r="4" spans="1:6" s="1054" customFormat="1" ht="54" customHeight="1" thickTop="1">
      <c r="A4" s="1352" t="s">
        <v>81</v>
      </c>
      <c r="B4" s="1351" t="s">
        <v>26</v>
      </c>
      <c r="C4" s="1351" t="s">
        <v>664</v>
      </c>
      <c r="D4" s="1351" t="s">
        <v>665</v>
      </c>
      <c r="E4" s="1351" t="s">
        <v>662</v>
      </c>
      <c r="F4" s="1068" t="s">
        <v>663</v>
      </c>
    </row>
    <row r="5" spans="1:6" s="5" customFormat="1" ht="20.100000000000001" customHeight="1">
      <c r="A5" s="156" t="s">
        <v>50</v>
      </c>
      <c r="B5" s="6" t="s">
        <v>40</v>
      </c>
      <c r="C5" s="773">
        <v>8662.9279999999999</v>
      </c>
      <c r="D5" s="773">
        <v>18000</v>
      </c>
      <c r="E5" s="701">
        <v>56.8</v>
      </c>
      <c r="F5" s="1793">
        <v>48.127377777777774</v>
      </c>
    </row>
    <row r="6" spans="1:6" s="5" customFormat="1" ht="20.100000000000001" customHeight="1">
      <c r="A6" s="293" t="s">
        <v>355</v>
      </c>
      <c r="B6" s="97" t="s">
        <v>40</v>
      </c>
      <c r="C6" s="1040">
        <v>92561.53</v>
      </c>
      <c r="D6" s="1040">
        <v>168348.4</v>
      </c>
      <c r="E6" s="1869">
        <v>60.1</v>
      </c>
      <c r="F6" s="1793">
        <v>54.9821263522552</v>
      </c>
    </row>
    <row r="7" spans="1:6" s="5" customFormat="1" ht="20.100000000000001" customHeight="1">
      <c r="A7" s="156" t="s">
        <v>234</v>
      </c>
      <c r="B7" s="6" t="s">
        <v>40</v>
      </c>
      <c r="C7" s="1866">
        <v>23767.26</v>
      </c>
      <c r="D7" s="1866">
        <v>75174</v>
      </c>
      <c r="E7" s="701">
        <v>14.8</v>
      </c>
      <c r="F7" s="1793">
        <v>31.616330114135206</v>
      </c>
    </row>
    <row r="8" spans="1:6" s="5" customFormat="1" ht="20.100000000000001" customHeight="1">
      <c r="A8" s="156" t="s">
        <v>235</v>
      </c>
      <c r="B8" s="6" t="s">
        <v>40</v>
      </c>
      <c r="C8" s="1866">
        <v>102716.29000000001</v>
      </c>
      <c r="D8" s="1866">
        <v>225976</v>
      </c>
      <c r="E8" s="701">
        <v>44.1</v>
      </c>
      <c r="F8" s="1793">
        <v>45.454512868623219</v>
      </c>
    </row>
    <row r="9" spans="1:6" s="5" customFormat="1" ht="20.100000000000001" customHeight="1">
      <c r="A9" s="156" t="s">
        <v>51</v>
      </c>
      <c r="B9" s="6" t="s">
        <v>40</v>
      </c>
      <c r="C9" s="1866">
        <v>11666.18</v>
      </c>
      <c r="D9" s="1866">
        <v>19980</v>
      </c>
      <c r="E9" s="701">
        <v>63.7</v>
      </c>
      <c r="F9" s="1793">
        <v>58.389289289289295</v>
      </c>
    </row>
    <row r="10" spans="1:6" s="5" customFormat="1" ht="20.100000000000001" customHeight="1">
      <c r="A10" s="156" t="s">
        <v>52</v>
      </c>
      <c r="B10" s="6" t="s">
        <v>40</v>
      </c>
      <c r="C10" s="1866">
        <v>131009.84999999999</v>
      </c>
      <c r="D10" s="1866">
        <v>257575</v>
      </c>
      <c r="E10" s="701">
        <v>51.7</v>
      </c>
      <c r="F10" s="1793">
        <v>50.8627972435213</v>
      </c>
    </row>
    <row r="11" spans="1:6" s="5" customFormat="1" ht="20.100000000000001" customHeight="1">
      <c r="A11" s="156" t="s">
        <v>53</v>
      </c>
      <c r="B11" s="6" t="s">
        <v>40</v>
      </c>
      <c r="C11" s="1866">
        <v>71015.754000000001</v>
      </c>
      <c r="D11" s="1866">
        <v>93450</v>
      </c>
      <c r="E11" s="701">
        <v>73.400000000000006</v>
      </c>
      <c r="F11" s="1793">
        <v>75.99331621187801</v>
      </c>
    </row>
    <row r="12" spans="1:6" s="5" customFormat="1" ht="20.100000000000001" customHeight="1">
      <c r="A12" s="293" t="s">
        <v>111</v>
      </c>
      <c r="B12" s="97" t="s">
        <v>40</v>
      </c>
      <c r="C12" s="1040">
        <v>170435</v>
      </c>
      <c r="D12" s="1040">
        <v>297400</v>
      </c>
      <c r="E12" s="1869">
        <v>58.4</v>
      </c>
      <c r="F12" s="1793">
        <v>57.308338937457968</v>
      </c>
    </row>
    <row r="13" spans="1:6" s="5" customFormat="1" ht="20.100000000000001" customHeight="1">
      <c r="A13" s="156" t="s">
        <v>54</v>
      </c>
      <c r="B13" s="6" t="s">
        <v>40</v>
      </c>
      <c r="C13" s="1866">
        <v>4826</v>
      </c>
      <c r="D13" s="1866">
        <v>7350</v>
      </c>
      <c r="E13" s="701">
        <v>82.4</v>
      </c>
      <c r="F13" s="1793">
        <v>65.659863945578238</v>
      </c>
    </row>
    <row r="14" spans="1:6" s="5" customFormat="1" ht="20.100000000000001" customHeight="1">
      <c r="A14" s="156" t="s">
        <v>378</v>
      </c>
      <c r="B14" s="6" t="s">
        <v>99</v>
      </c>
      <c r="C14" s="1866">
        <v>247176.28999999998</v>
      </c>
      <c r="D14" s="1866">
        <v>670207</v>
      </c>
      <c r="E14" s="701">
        <v>50.2</v>
      </c>
      <c r="F14" s="1793">
        <v>36.880589131417601</v>
      </c>
    </row>
    <row r="15" spans="1:6" s="5" customFormat="1" ht="20.100000000000001" customHeight="1">
      <c r="A15" s="156" t="s">
        <v>112</v>
      </c>
      <c r="B15" s="6" t="s">
        <v>99</v>
      </c>
      <c r="C15" s="1866">
        <v>11709559.239999998</v>
      </c>
      <c r="D15" s="1866">
        <v>14868835.17</v>
      </c>
      <c r="E15" s="701">
        <v>58.8</v>
      </c>
      <c r="F15" s="1793">
        <v>78.752364298352759</v>
      </c>
    </row>
    <row r="16" spans="1:6" s="5" customFormat="1" ht="20.100000000000001" customHeight="1">
      <c r="A16" s="156" t="s">
        <v>254</v>
      </c>
      <c r="B16" s="6" t="s">
        <v>99</v>
      </c>
      <c r="C16" s="1866">
        <v>810313.83799999999</v>
      </c>
      <c r="D16" s="1866">
        <v>813080</v>
      </c>
      <c r="E16" s="701">
        <v>86.3</v>
      </c>
      <c r="F16" s="1793">
        <v>99.659792148374081</v>
      </c>
    </row>
    <row r="17" spans="1:6" s="5" customFormat="1" ht="20.100000000000001" customHeight="1">
      <c r="A17" s="156" t="s">
        <v>55</v>
      </c>
      <c r="B17" s="6" t="s">
        <v>103</v>
      </c>
      <c r="C17" s="1866">
        <v>6256.8749999999991</v>
      </c>
      <c r="D17" s="1866">
        <v>17039</v>
      </c>
      <c r="E17" s="701">
        <v>46.1</v>
      </c>
      <c r="F17" s="1793">
        <v>36.720904982686768</v>
      </c>
    </row>
    <row r="18" spans="1:6" s="5" customFormat="1" ht="20.100000000000001" hidden="1" customHeight="1">
      <c r="A18" s="1834" t="s">
        <v>56</v>
      </c>
      <c r="B18" s="1835" t="s">
        <v>100</v>
      </c>
      <c r="C18" s="1866">
        <v>0</v>
      </c>
      <c r="D18" s="1866">
        <v>0</v>
      </c>
      <c r="E18" s="1836"/>
      <c r="F18" s="1837"/>
    </row>
    <row r="19" spans="1:6" s="5" customFormat="1" ht="20.100000000000001" hidden="1" customHeight="1">
      <c r="A19" s="156" t="s">
        <v>57</v>
      </c>
      <c r="B19" s="6" t="s">
        <v>42</v>
      </c>
      <c r="C19" s="1866">
        <v>0</v>
      </c>
      <c r="D19" s="1866">
        <v>0</v>
      </c>
      <c r="E19" s="701"/>
      <c r="F19" s="1793"/>
    </row>
    <row r="20" spans="1:6" s="5" customFormat="1" ht="20.100000000000001" customHeight="1">
      <c r="A20" s="156" t="s">
        <v>58</v>
      </c>
      <c r="B20" s="6" t="s">
        <v>101</v>
      </c>
      <c r="C20" s="1866">
        <v>43459.093000000001</v>
      </c>
      <c r="D20" s="1866">
        <v>75136</v>
      </c>
      <c r="E20" s="701">
        <v>99.1</v>
      </c>
      <c r="F20" s="1793">
        <v>57.840573094122661</v>
      </c>
    </row>
    <row r="21" spans="1:6" s="5" customFormat="1" ht="20.100000000000001" customHeight="1">
      <c r="A21" s="293" t="s">
        <v>59</v>
      </c>
      <c r="B21" s="6" t="s">
        <v>101</v>
      </c>
      <c r="C21" s="1866">
        <v>477.10199999999998</v>
      </c>
      <c r="D21" s="1866">
        <v>754</v>
      </c>
      <c r="E21" s="701">
        <v>63.2</v>
      </c>
      <c r="F21" s="1793">
        <v>63.276127320954899</v>
      </c>
    </row>
    <row r="22" spans="1:6" s="5" customFormat="1" ht="20.100000000000001" customHeight="1">
      <c r="A22" s="156" t="s">
        <v>60</v>
      </c>
      <c r="B22" s="6" t="s">
        <v>40</v>
      </c>
      <c r="C22" s="1866">
        <v>33203.35</v>
      </c>
      <c r="D22" s="1866">
        <v>66050</v>
      </c>
      <c r="E22" s="701">
        <v>38.5</v>
      </c>
      <c r="F22" s="1793">
        <v>50.270022710068133</v>
      </c>
    </row>
    <row r="23" spans="1:6" s="5" customFormat="1" ht="20.100000000000001" customHeight="1">
      <c r="A23" s="156" t="s">
        <v>61</v>
      </c>
      <c r="B23" s="6" t="s">
        <v>40</v>
      </c>
      <c r="C23" s="1866">
        <v>21720.07</v>
      </c>
      <c r="D23" s="1866">
        <v>40793.800000000003</v>
      </c>
      <c r="E23" s="701">
        <v>56.2</v>
      </c>
      <c r="F23" s="1793">
        <v>53.243556618897969</v>
      </c>
    </row>
    <row r="24" spans="1:6" s="5" customFormat="1" ht="20.100000000000001" customHeight="1">
      <c r="A24" s="156" t="s">
        <v>62</v>
      </c>
      <c r="B24" s="6" t="s">
        <v>102</v>
      </c>
      <c r="C24" s="1866">
        <v>64.075999999999993</v>
      </c>
      <c r="D24" s="1866">
        <v>75.099999999999994</v>
      </c>
      <c r="E24" s="701">
        <v>46.2</v>
      </c>
      <c r="F24" s="1793">
        <v>85.32090545938749</v>
      </c>
    </row>
    <row r="25" spans="1:6" s="5" customFormat="1" ht="20.100000000000001" customHeight="1">
      <c r="A25" s="156" t="s">
        <v>63</v>
      </c>
      <c r="B25" s="6" t="s">
        <v>40</v>
      </c>
      <c r="C25" s="1866">
        <v>2415821.2799999998</v>
      </c>
      <c r="D25" s="1866">
        <v>5987025</v>
      </c>
      <c r="E25" s="701">
        <v>74.599999999999994</v>
      </c>
      <c r="F25" s="1793">
        <v>40.350946922720382</v>
      </c>
    </row>
    <row r="26" spans="1:6" s="5" customFormat="1" ht="20.100000000000001" customHeight="1">
      <c r="A26" s="156" t="s">
        <v>64</v>
      </c>
      <c r="B26" s="6" t="s">
        <v>40</v>
      </c>
      <c r="C26" s="1866">
        <v>562977.77500000002</v>
      </c>
      <c r="D26" s="1866">
        <v>915500</v>
      </c>
      <c r="E26" s="701">
        <v>63.6</v>
      </c>
      <c r="F26" s="1793">
        <v>61.494022392135449</v>
      </c>
    </row>
    <row r="27" spans="1:6" s="5" customFormat="1" ht="20.100000000000001" customHeight="1">
      <c r="A27" s="293" t="s">
        <v>65</v>
      </c>
      <c r="B27" s="97" t="s">
        <v>40</v>
      </c>
      <c r="C27" s="1040">
        <v>1973.49</v>
      </c>
      <c r="D27" s="1040">
        <v>6450</v>
      </c>
      <c r="E27" s="1869">
        <v>65</v>
      </c>
      <c r="F27" s="1793">
        <v>30.596744186046511</v>
      </c>
    </row>
    <row r="28" spans="1:6" s="5" customFormat="1" ht="20.100000000000001" customHeight="1">
      <c r="A28" s="1788" t="s">
        <v>792</v>
      </c>
      <c r="B28" s="1789" t="s">
        <v>793</v>
      </c>
      <c r="C28" s="1040">
        <v>57487.998</v>
      </c>
      <c r="D28" s="1040">
        <v>114675</v>
      </c>
      <c r="E28" s="2779"/>
      <c r="F28" s="1793">
        <v>50.131238718116414</v>
      </c>
    </row>
    <row r="29" spans="1:6" s="5" customFormat="1" ht="20.100000000000001" customHeight="1">
      <c r="A29" s="1788" t="s">
        <v>172</v>
      </c>
      <c r="B29" s="1789" t="s">
        <v>40</v>
      </c>
      <c r="C29" s="1040">
        <v>3284.33</v>
      </c>
      <c r="D29" s="1040">
        <v>5300</v>
      </c>
      <c r="E29" s="2779"/>
      <c r="F29" s="1793">
        <v>61.968490566037737</v>
      </c>
    </row>
    <row r="30" spans="1:6" s="5" customFormat="1" ht="20.100000000000001" customHeight="1">
      <c r="A30" s="1788" t="s">
        <v>162</v>
      </c>
      <c r="B30" s="1789" t="s">
        <v>163</v>
      </c>
      <c r="C30" s="1040">
        <v>6</v>
      </c>
      <c r="D30" s="1040">
        <v>29</v>
      </c>
      <c r="E30" s="2779"/>
      <c r="F30" s="1793">
        <v>20.689655172413794</v>
      </c>
    </row>
    <row r="31" spans="1:6" s="5" customFormat="1" ht="20.100000000000001" customHeight="1">
      <c r="A31" s="1788" t="s">
        <v>154</v>
      </c>
      <c r="B31" s="1789" t="s">
        <v>40</v>
      </c>
      <c r="C31" s="1040">
        <v>23939</v>
      </c>
      <c r="D31" s="1040">
        <v>34680</v>
      </c>
      <c r="E31" s="2779"/>
      <c r="F31" s="1793">
        <v>69.028258362168387</v>
      </c>
    </row>
    <row r="32" spans="1:6" s="5" customFormat="1" ht="20.100000000000001" customHeight="1">
      <c r="A32" s="1788" t="s">
        <v>113</v>
      </c>
      <c r="B32" s="1789" t="s">
        <v>794</v>
      </c>
      <c r="C32" s="1040">
        <v>35491.695999999996</v>
      </c>
      <c r="D32" s="1040">
        <v>46300</v>
      </c>
      <c r="E32" s="2779"/>
      <c r="F32" s="1793">
        <v>76.655930885529145</v>
      </c>
    </row>
    <row r="33" spans="1:6" s="5" customFormat="1" ht="20.100000000000001" customHeight="1">
      <c r="A33" s="1788" t="s">
        <v>114</v>
      </c>
      <c r="B33" s="1789" t="s">
        <v>40</v>
      </c>
      <c r="C33" s="1040">
        <v>43428</v>
      </c>
      <c r="D33" s="1040">
        <v>65440</v>
      </c>
      <c r="E33" s="2779"/>
      <c r="F33" s="1793">
        <v>66.363080684596582</v>
      </c>
    </row>
    <row r="34" spans="1:6" s="5" customFormat="1" ht="20.100000000000001" customHeight="1">
      <c r="A34" s="1788" t="s">
        <v>115</v>
      </c>
      <c r="B34" s="1789" t="s">
        <v>101</v>
      </c>
      <c r="C34" s="1040">
        <v>676.64199999999994</v>
      </c>
      <c r="D34" s="1040">
        <v>1025</v>
      </c>
      <c r="E34" s="2779"/>
      <c r="F34" s="1793">
        <v>66.013853658536576</v>
      </c>
    </row>
    <row r="35" spans="1:6" s="5" customFormat="1" ht="20.100000000000001" customHeight="1">
      <c r="A35" s="2770" t="s">
        <v>116</v>
      </c>
      <c r="B35" s="1789" t="s">
        <v>795</v>
      </c>
      <c r="C35" s="1040">
        <v>9136</v>
      </c>
      <c r="D35" s="1040">
        <v>13000</v>
      </c>
      <c r="E35" s="2779"/>
      <c r="F35" s="1793">
        <v>70.276923076923083</v>
      </c>
    </row>
    <row r="36" spans="1:6" s="5" customFormat="1" ht="20.100000000000001" customHeight="1">
      <c r="A36" s="1788" t="s">
        <v>117</v>
      </c>
      <c r="B36" s="1789" t="s">
        <v>40</v>
      </c>
      <c r="C36" s="1040">
        <v>12078.43</v>
      </c>
      <c r="D36" s="1040">
        <v>22000</v>
      </c>
      <c r="E36" s="2779"/>
      <c r="F36" s="1793">
        <v>54.901954545454544</v>
      </c>
    </row>
    <row r="37" spans="1:6" s="5" customFormat="1" ht="20.100000000000001" customHeight="1">
      <c r="A37" s="1788" t="s">
        <v>796</v>
      </c>
      <c r="B37" s="1789" t="s">
        <v>40</v>
      </c>
      <c r="C37" s="1040">
        <v>60709.847000000002</v>
      </c>
      <c r="D37" s="1040">
        <v>103000</v>
      </c>
      <c r="E37" s="2779"/>
      <c r="F37" s="1793">
        <v>58.941599029126209</v>
      </c>
    </row>
    <row r="38" spans="1:6" s="5" customFormat="1" ht="20.100000000000001" customHeight="1">
      <c r="A38" s="2771" t="s">
        <v>816</v>
      </c>
      <c r="B38" s="1789" t="s">
        <v>40</v>
      </c>
      <c r="C38" s="1040">
        <v>108549</v>
      </c>
      <c r="D38" s="1040">
        <v>115000</v>
      </c>
      <c r="E38" s="2779"/>
      <c r="F38" s="1793">
        <v>94.390434782608708</v>
      </c>
    </row>
    <row r="39" spans="1:6" s="5" customFormat="1" ht="20.100000000000001" customHeight="1">
      <c r="A39" s="1788" t="s">
        <v>118</v>
      </c>
      <c r="B39" s="1789" t="s">
        <v>40</v>
      </c>
      <c r="C39" s="1040">
        <v>72500.606</v>
      </c>
      <c r="D39" s="1040">
        <v>131930</v>
      </c>
      <c r="E39" s="2779"/>
      <c r="F39" s="1793">
        <v>54.953843704995073</v>
      </c>
    </row>
    <row r="40" spans="1:6" s="5" customFormat="1" ht="20.100000000000001" customHeight="1">
      <c r="A40" s="1788" t="s">
        <v>797</v>
      </c>
      <c r="B40" s="1789" t="s">
        <v>41</v>
      </c>
      <c r="C40" s="1040">
        <v>38</v>
      </c>
      <c r="D40" s="1040">
        <v>240</v>
      </c>
      <c r="E40" s="2779"/>
      <c r="F40" s="1793">
        <v>15.833333333333332</v>
      </c>
    </row>
    <row r="41" spans="1:6" ht="18" customHeight="1" thickBot="1">
      <c r="A41" s="2772" t="s">
        <v>66</v>
      </c>
      <c r="B41" s="2773"/>
      <c r="C41" s="2773"/>
      <c r="D41" s="2773"/>
      <c r="E41" s="2780">
        <v>59.7</v>
      </c>
      <c r="F41" s="2781">
        <v>57.145561721338829</v>
      </c>
    </row>
    <row r="42" spans="1:6" ht="15.75" thickTop="1">
      <c r="A42" s="2370" t="s">
        <v>324</v>
      </c>
      <c r="B42" s="2370"/>
      <c r="C42" s="2370"/>
      <c r="D42" s="2370"/>
      <c r="E42" s="628"/>
    </row>
    <row r="43" spans="1:6" ht="14.25">
      <c r="A43" s="2312" t="s">
        <v>815</v>
      </c>
      <c r="B43" s="2312"/>
      <c r="C43" s="2312"/>
      <c r="D43" s="2312"/>
      <c r="E43" s="2312"/>
    </row>
  </sheetData>
  <mergeCells count="5">
    <mergeCell ref="A42:D42"/>
    <mergeCell ref="A41:D41"/>
    <mergeCell ref="A2:F2"/>
    <mergeCell ref="A1:F1"/>
    <mergeCell ref="A43:E43"/>
  </mergeCells>
  <phoneticPr fontId="0" type="noConversion"/>
  <printOptions horizontalCentered="1"/>
  <pageMargins left="1" right="0" top="1" bottom="0" header="0" footer="0"/>
  <pageSetup paperSize="9" scale="81" orientation="portrait" r:id="rId1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zoomScaleSheetLayoutView="100" workbookViewId="0">
      <selection sqref="A1:XFD1"/>
    </sheetView>
  </sheetViews>
  <sheetFormatPr defaultColWidth="9.140625" defaultRowHeight="15"/>
  <cols>
    <col min="1" max="1" width="33.7109375" style="451" customWidth="1"/>
    <col min="2" max="13" width="14.28515625" style="451" customWidth="1"/>
    <col min="14" max="251" width="9.140625" style="451"/>
    <col min="252" max="252" width="33.7109375" style="451" customWidth="1"/>
    <col min="253" max="255" width="16.7109375" style="451" customWidth="1"/>
    <col min="256" max="16384" width="9.140625" style="451"/>
  </cols>
  <sheetData>
    <row r="1" spans="1:13" s="1929" customFormat="1" ht="26.25">
      <c r="A1" s="2105" t="s">
        <v>547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6"/>
      <c r="M1" s="2106"/>
    </row>
    <row r="2" spans="1:13" s="1926" customFormat="1" ht="29.25" thickBot="1">
      <c r="A2" s="1986" t="s">
        <v>501</v>
      </c>
      <c r="B2" s="1986"/>
      <c r="C2" s="1986"/>
      <c r="D2" s="1986"/>
      <c r="E2" s="1986"/>
      <c r="F2" s="1986"/>
      <c r="G2" s="1986"/>
      <c r="H2" s="1986"/>
      <c r="I2" s="1986"/>
      <c r="J2" s="1986"/>
      <c r="K2" s="1986"/>
      <c r="L2" s="1987"/>
      <c r="M2" s="1987"/>
    </row>
    <row r="3" spans="1:13" s="1209" customFormat="1" ht="16.5" thickTop="1">
      <c r="A3" s="2518" t="s">
        <v>81</v>
      </c>
      <c r="B3" s="2520" t="s">
        <v>273</v>
      </c>
      <c r="C3" s="2520"/>
      <c r="D3" s="2520" t="s">
        <v>578</v>
      </c>
      <c r="E3" s="2520"/>
      <c r="F3" s="2520" t="s">
        <v>577</v>
      </c>
      <c r="G3" s="2520"/>
      <c r="H3" s="2520" t="s">
        <v>274</v>
      </c>
      <c r="I3" s="2520"/>
      <c r="J3" s="2520" t="s">
        <v>576</v>
      </c>
      <c r="K3" s="2520"/>
      <c r="L3" s="2520" t="s">
        <v>680</v>
      </c>
      <c r="M3" s="2521"/>
    </row>
    <row r="4" spans="1:13" s="1209" customFormat="1" ht="15.75">
      <c r="A4" s="2519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211" t="str">
        <f>C4</f>
        <v>@)&amp;^ c;f/ d;fGt</v>
      </c>
      <c r="J4" s="1211" t="str">
        <f>B4</f>
        <v>@)&amp;% c;f/ d;fGt</v>
      </c>
      <c r="K4" s="1211" t="str">
        <f>C4</f>
        <v>@)&amp;^ c;f/ d;fGt</v>
      </c>
      <c r="L4" s="1211" t="str">
        <f>B4</f>
        <v>@)&amp;% c;f/ d;fGt</v>
      </c>
      <c r="M4" s="1932" t="str">
        <f>C4</f>
        <v>@)&amp;^ c;f/ d;fGt</v>
      </c>
    </row>
    <row r="5" spans="1:13" ht="14.25" customHeight="1">
      <c r="A5" s="463" t="s">
        <v>500</v>
      </c>
      <c r="B5" s="637"/>
      <c r="C5" s="637"/>
      <c r="D5" s="587"/>
      <c r="E5" s="587"/>
      <c r="F5" s="587"/>
      <c r="G5" s="587"/>
      <c r="H5" s="587"/>
      <c r="I5" s="587"/>
      <c r="J5" s="587"/>
      <c r="K5" s="587"/>
      <c r="L5" s="637"/>
      <c r="M5" s="936"/>
    </row>
    <row r="6" spans="1:13" ht="14.25" customHeight="1">
      <c r="A6" s="464" t="s">
        <v>498</v>
      </c>
      <c r="B6" s="1417">
        <v>400</v>
      </c>
      <c r="C6" s="1417">
        <v>374</v>
      </c>
      <c r="D6" s="1417">
        <v>484</v>
      </c>
      <c r="E6" s="1417">
        <v>484</v>
      </c>
      <c r="F6" s="1417">
        <v>348</v>
      </c>
      <c r="G6" s="1417">
        <v>348</v>
      </c>
      <c r="H6" s="1417">
        <v>434</v>
      </c>
      <c r="I6" s="1417">
        <v>420</v>
      </c>
      <c r="J6" s="1417">
        <v>511</v>
      </c>
      <c r="K6" s="1417">
        <v>505</v>
      </c>
      <c r="L6" s="1417">
        <v>525</v>
      </c>
      <c r="M6" s="2100">
        <v>525</v>
      </c>
    </row>
    <row r="7" spans="1:13" ht="14.25" customHeight="1">
      <c r="A7" s="464" t="s">
        <v>492</v>
      </c>
      <c r="B7" s="1417">
        <v>54784</v>
      </c>
      <c r="C7" s="1417">
        <v>58319</v>
      </c>
      <c r="D7" s="1417">
        <v>51084</v>
      </c>
      <c r="E7" s="1417">
        <v>51084</v>
      </c>
      <c r="F7" s="1417">
        <v>31180</v>
      </c>
      <c r="G7" s="1417">
        <v>35604</v>
      </c>
      <c r="H7" s="1417">
        <v>53899</v>
      </c>
      <c r="I7" s="1417">
        <v>51553</v>
      </c>
      <c r="J7" s="1417">
        <v>40661</v>
      </c>
      <c r="K7" s="1417">
        <v>38250</v>
      </c>
      <c r="L7" s="1417">
        <v>67546</v>
      </c>
      <c r="M7" s="2100">
        <v>77666</v>
      </c>
    </row>
    <row r="8" spans="1:13" ht="14.25" customHeight="1">
      <c r="A8" s="464" t="s">
        <v>491</v>
      </c>
      <c r="B8" s="1417">
        <v>3706</v>
      </c>
      <c r="C8" s="1417">
        <v>3706</v>
      </c>
      <c r="D8" s="1417">
        <v>3005</v>
      </c>
      <c r="E8" s="1417">
        <v>3022</v>
      </c>
      <c r="F8" s="1417">
        <v>2053</v>
      </c>
      <c r="G8" s="1417">
        <v>2053</v>
      </c>
      <c r="H8" s="1417">
        <v>2608</v>
      </c>
      <c r="I8" s="1417">
        <v>2608</v>
      </c>
      <c r="J8" s="1417">
        <v>2994</v>
      </c>
      <c r="K8" s="1417">
        <v>2950</v>
      </c>
      <c r="L8" s="1417">
        <v>2656</v>
      </c>
      <c r="M8" s="2100">
        <v>2656</v>
      </c>
    </row>
    <row r="9" spans="1:13" ht="14.25" customHeight="1">
      <c r="A9" s="465" t="s">
        <v>499</v>
      </c>
      <c r="B9" s="1417"/>
      <c r="C9" s="1417"/>
      <c r="D9" s="1417"/>
      <c r="E9" s="1417"/>
      <c r="F9" s="1417"/>
      <c r="G9" s="1417"/>
      <c r="H9" s="1426"/>
      <c r="I9" s="1426"/>
      <c r="J9" s="1417"/>
      <c r="K9" s="1417"/>
      <c r="L9" s="1417"/>
      <c r="M9" s="2100"/>
    </row>
    <row r="10" spans="1:13" ht="14.25" customHeight="1">
      <c r="A10" s="464" t="s">
        <v>498</v>
      </c>
      <c r="B10" s="1417">
        <v>228</v>
      </c>
      <c r="C10" s="1417">
        <v>228</v>
      </c>
      <c r="D10" s="1417">
        <v>125</v>
      </c>
      <c r="E10" s="1417">
        <v>125</v>
      </c>
      <c r="F10" s="1417">
        <v>41</v>
      </c>
      <c r="G10" s="1417">
        <v>41</v>
      </c>
      <c r="H10" s="1417">
        <v>46</v>
      </c>
      <c r="I10" s="1417">
        <v>44</v>
      </c>
      <c r="J10" s="1417">
        <v>87</v>
      </c>
      <c r="K10" s="1417">
        <v>87</v>
      </c>
      <c r="L10" s="1417">
        <v>64</v>
      </c>
      <c r="M10" s="2100">
        <v>64</v>
      </c>
    </row>
    <row r="11" spans="1:13" ht="14.25" customHeight="1">
      <c r="A11" s="464" t="s">
        <v>492</v>
      </c>
      <c r="B11" s="1417">
        <v>97483</v>
      </c>
      <c r="C11" s="1417">
        <v>83671</v>
      </c>
      <c r="D11" s="1417">
        <v>19976</v>
      </c>
      <c r="E11" s="1417">
        <v>19976</v>
      </c>
      <c r="F11" s="1417">
        <v>9755</v>
      </c>
      <c r="G11" s="1417">
        <v>8151</v>
      </c>
      <c r="H11" s="1417">
        <v>7553</v>
      </c>
      <c r="I11" s="1417">
        <v>6830</v>
      </c>
      <c r="J11" s="1417">
        <v>12486</v>
      </c>
      <c r="K11" s="1417">
        <v>14365</v>
      </c>
      <c r="L11" s="1417">
        <v>15656</v>
      </c>
      <c r="M11" s="2100">
        <v>13075</v>
      </c>
    </row>
    <row r="12" spans="1:13" ht="14.25" customHeight="1">
      <c r="A12" s="464" t="s">
        <v>491</v>
      </c>
      <c r="B12" s="1417">
        <v>3898</v>
      </c>
      <c r="C12" s="1417">
        <v>3958</v>
      </c>
      <c r="D12" s="1417">
        <v>1875</v>
      </c>
      <c r="E12" s="1417">
        <v>1875</v>
      </c>
      <c r="F12" s="1417">
        <v>604</v>
      </c>
      <c r="G12" s="1417">
        <v>888</v>
      </c>
      <c r="H12" s="1417"/>
      <c r="I12" s="1417"/>
      <c r="J12" s="1417">
        <v>1287</v>
      </c>
      <c r="K12" s="1417">
        <v>1287</v>
      </c>
      <c r="L12" s="1417">
        <v>795</v>
      </c>
      <c r="M12" s="2100">
        <v>807</v>
      </c>
    </row>
    <row r="13" spans="1:13" ht="14.25" customHeight="1">
      <c r="A13" s="466" t="s">
        <v>497</v>
      </c>
      <c r="B13" s="1417"/>
      <c r="C13" s="1417"/>
      <c r="D13" s="1417"/>
      <c r="E13" s="1417"/>
      <c r="F13" s="1417"/>
      <c r="G13" s="1417"/>
      <c r="H13" s="1417"/>
      <c r="I13" s="1417"/>
      <c r="J13" s="1417"/>
      <c r="K13" s="1417"/>
      <c r="L13" s="1417"/>
      <c r="M13" s="2100"/>
    </row>
    <row r="14" spans="1:13" ht="14.25" customHeight="1">
      <c r="A14" s="464" t="s">
        <v>496</v>
      </c>
      <c r="B14" s="1417">
        <v>14</v>
      </c>
      <c r="C14" s="1417">
        <v>15</v>
      </c>
      <c r="D14" s="1417">
        <v>3</v>
      </c>
      <c r="E14" s="1417">
        <v>3</v>
      </c>
      <c r="F14" s="1417">
        <v>2</v>
      </c>
      <c r="G14" s="1417">
        <v>2</v>
      </c>
      <c r="H14" s="1417">
        <v>4</v>
      </c>
      <c r="I14" s="1417">
        <v>11</v>
      </c>
      <c r="J14" s="1417">
        <v>3</v>
      </c>
      <c r="K14" s="1417">
        <v>3</v>
      </c>
      <c r="L14" s="1417">
        <v>5</v>
      </c>
      <c r="M14" s="2100">
        <v>5</v>
      </c>
    </row>
    <row r="15" spans="1:13" ht="14.25" customHeight="1">
      <c r="A15" s="464" t="s">
        <v>495</v>
      </c>
      <c r="B15" s="1422">
        <v>1350</v>
      </c>
      <c r="C15" s="1422">
        <v>1389</v>
      </c>
      <c r="D15" s="1417">
        <v>380</v>
      </c>
      <c r="E15" s="1422">
        <v>365</v>
      </c>
      <c r="F15" s="1417">
        <v>148</v>
      </c>
      <c r="G15" s="1422">
        <v>109</v>
      </c>
      <c r="H15" s="1422">
        <v>284</v>
      </c>
      <c r="I15" s="1422">
        <v>529</v>
      </c>
      <c r="J15" s="1422">
        <v>312</v>
      </c>
      <c r="K15" s="1422">
        <v>312</v>
      </c>
      <c r="L15" s="1422">
        <v>491</v>
      </c>
      <c r="M15" s="2101">
        <v>491</v>
      </c>
    </row>
    <row r="16" spans="1:13" ht="14.25" customHeight="1">
      <c r="A16" s="464" t="s">
        <v>491</v>
      </c>
      <c r="B16" s="1422">
        <v>162</v>
      </c>
      <c r="C16" s="1422">
        <v>170</v>
      </c>
      <c r="D16" s="1417">
        <v>19</v>
      </c>
      <c r="E16" s="1422">
        <v>19</v>
      </c>
      <c r="F16" s="1417">
        <v>9</v>
      </c>
      <c r="G16" s="1422">
        <v>12</v>
      </c>
      <c r="H16" s="1422">
        <v>12</v>
      </c>
      <c r="I16" s="1422">
        <v>80</v>
      </c>
      <c r="J16" s="1422">
        <v>20</v>
      </c>
      <c r="K16" s="1422">
        <v>20</v>
      </c>
      <c r="L16" s="1422">
        <v>25</v>
      </c>
      <c r="M16" s="2101">
        <v>25</v>
      </c>
    </row>
    <row r="17" spans="1:13" ht="14.25" customHeight="1">
      <c r="A17" s="466" t="s">
        <v>494</v>
      </c>
      <c r="B17" s="1422"/>
      <c r="C17" s="1422"/>
      <c r="D17" s="1417"/>
      <c r="E17" s="1422"/>
      <c r="F17" s="1417"/>
      <c r="G17" s="1422"/>
      <c r="H17" s="1422"/>
      <c r="I17" s="1422"/>
      <c r="J17" s="587"/>
      <c r="K17" s="587"/>
      <c r="L17" s="587"/>
      <c r="M17" s="588"/>
    </row>
    <row r="18" spans="1:13" ht="14.25" customHeight="1">
      <c r="A18" s="464" t="s">
        <v>493</v>
      </c>
      <c r="B18" s="1422">
        <v>21</v>
      </c>
      <c r="C18" s="1422">
        <v>18</v>
      </c>
      <c r="D18" s="1417"/>
      <c r="E18" s="1422">
        <v>3</v>
      </c>
      <c r="F18" s="1417"/>
      <c r="G18" s="1422"/>
      <c r="H18" s="1422"/>
      <c r="I18" s="1422">
        <v>2</v>
      </c>
      <c r="J18" s="587"/>
      <c r="K18" s="587"/>
      <c r="L18" s="587"/>
      <c r="M18" s="588"/>
    </row>
    <row r="19" spans="1:13" ht="14.25" customHeight="1">
      <c r="A19" s="464" t="s">
        <v>492</v>
      </c>
      <c r="B19" s="1422">
        <v>24579</v>
      </c>
      <c r="C19" s="1422">
        <v>25585</v>
      </c>
      <c r="D19" s="1417"/>
      <c r="E19" s="1422">
        <v>3030</v>
      </c>
      <c r="F19" s="1417"/>
      <c r="G19" s="1422"/>
      <c r="H19" s="1422"/>
      <c r="I19" s="1422">
        <v>1536</v>
      </c>
      <c r="J19" s="587"/>
      <c r="K19" s="587"/>
      <c r="L19" s="587"/>
      <c r="M19" s="588"/>
    </row>
    <row r="20" spans="1:13" ht="14.25" customHeight="1" thickBot="1">
      <c r="A20" s="468" t="s">
        <v>491</v>
      </c>
      <c r="B20" s="2102">
        <v>1579</v>
      </c>
      <c r="C20" s="2102">
        <v>1628</v>
      </c>
      <c r="D20" s="2103"/>
      <c r="E20" s="2102">
        <v>106</v>
      </c>
      <c r="F20" s="2103"/>
      <c r="G20" s="2102"/>
      <c r="H20" s="2102"/>
      <c r="I20" s="2102">
        <v>95</v>
      </c>
      <c r="J20" s="938"/>
      <c r="K20" s="938"/>
      <c r="L20" s="938"/>
      <c r="M20" s="939"/>
    </row>
    <row r="21" spans="1:13" ht="17.25" thickTop="1" thickBot="1">
      <c r="A21" s="470"/>
      <c r="B21" s="454"/>
      <c r="C21" s="454"/>
    </row>
    <row r="22" spans="1:13" ht="16.5" thickTop="1">
      <c r="A22" s="2518" t="s">
        <v>81</v>
      </c>
      <c r="B22" s="1898" t="s">
        <v>575</v>
      </c>
      <c r="C22" s="1898"/>
      <c r="D22" s="2520" t="s">
        <v>280</v>
      </c>
      <c r="E22" s="2520"/>
      <c r="F22" s="2520" t="s">
        <v>673</v>
      </c>
      <c r="G22" s="2520"/>
      <c r="H22" s="2520" t="s">
        <v>82</v>
      </c>
      <c r="I22" s="2520"/>
      <c r="J22" s="2521"/>
      <c r="K22" s="506"/>
      <c r="M22" s="506"/>
    </row>
    <row r="23" spans="1:13" ht="15.75">
      <c r="A23" s="2519"/>
      <c r="B23" s="1211" t="str">
        <f>B4</f>
        <v>@)&amp;% c;f/ d;fGt</v>
      </c>
      <c r="C23" s="1211" t="str">
        <f>C4</f>
        <v>@)&amp;^ c;f/ d;fGt</v>
      </c>
      <c r="D23" s="1211" t="str">
        <f>B4</f>
        <v>@)&amp;% c;f/ d;fGt</v>
      </c>
      <c r="E23" s="1211" t="str">
        <f>C4</f>
        <v>@)&amp;^ c;f/ d;fGt</v>
      </c>
      <c r="F23" s="1211" t="str">
        <f>B4</f>
        <v>@)&amp;% c;f/ d;fGt</v>
      </c>
      <c r="G23" s="1211" t="str">
        <f>C4</f>
        <v>@)&amp;^ c;f/ d;fGt</v>
      </c>
      <c r="H23" s="1211" t="str">
        <f>B4</f>
        <v>@)&amp;% c;f/ d;fGt</v>
      </c>
      <c r="I23" s="1211" t="str">
        <f>C4</f>
        <v>@)&amp;^ c;f/ d;fGt</v>
      </c>
      <c r="J23" s="1210" t="s">
        <v>222</v>
      </c>
      <c r="K23" s="507"/>
      <c r="L23" s="507"/>
    </row>
    <row r="24" spans="1:13" ht="14.25" customHeight="1">
      <c r="A24" s="463" t="s">
        <v>500</v>
      </c>
      <c r="B24" s="637"/>
      <c r="C24" s="637"/>
      <c r="D24" s="587"/>
      <c r="E24" s="587"/>
      <c r="F24" s="587"/>
      <c r="G24" s="587"/>
      <c r="H24" s="587"/>
      <c r="I24" s="587"/>
      <c r="J24" s="941"/>
      <c r="K24" s="524"/>
      <c r="L24" s="524"/>
    </row>
    <row r="25" spans="1:13" ht="14.25" customHeight="1">
      <c r="A25" s="471" t="s">
        <v>498</v>
      </c>
      <c r="B25" s="1417">
        <v>348</v>
      </c>
      <c r="C25" s="1417">
        <v>310</v>
      </c>
      <c r="D25" s="1417">
        <v>234</v>
      </c>
      <c r="E25" s="1417">
        <v>234</v>
      </c>
      <c r="F25" s="1417">
        <v>55</v>
      </c>
      <c r="G25" s="1417">
        <v>54</v>
      </c>
      <c r="H25" s="1042">
        <v>3339</v>
      </c>
      <c r="I25" s="1042">
        <v>3254</v>
      </c>
      <c r="J25" s="941">
        <v>-2.5456723569931086</v>
      </c>
      <c r="K25" s="524"/>
      <c r="L25" s="524"/>
    </row>
    <row r="26" spans="1:13" ht="14.25" customHeight="1">
      <c r="A26" s="471" t="s">
        <v>492</v>
      </c>
      <c r="B26" s="1417"/>
      <c r="C26" s="1417">
        <v>30100</v>
      </c>
      <c r="D26" s="1417">
        <v>22321</v>
      </c>
      <c r="E26" s="1417">
        <v>23201</v>
      </c>
      <c r="F26" s="1417">
        <v>2310</v>
      </c>
      <c r="G26" s="1417">
        <v>2535</v>
      </c>
      <c r="H26" s="1042">
        <v>323785</v>
      </c>
      <c r="I26" s="1042">
        <v>368312</v>
      </c>
      <c r="J26" s="941">
        <v>13.752026807912657</v>
      </c>
      <c r="K26" s="524"/>
      <c r="L26" s="524"/>
    </row>
    <row r="27" spans="1:13" ht="14.25" customHeight="1">
      <c r="A27" s="471" t="s">
        <v>491</v>
      </c>
      <c r="B27" s="1417">
        <v>2053</v>
      </c>
      <c r="C27" s="1417">
        <v>1976</v>
      </c>
      <c r="D27" s="1417">
        <v>1280</v>
      </c>
      <c r="E27" s="1417">
        <v>1280</v>
      </c>
      <c r="F27" s="1417">
        <v>335</v>
      </c>
      <c r="G27" s="1417">
        <v>337</v>
      </c>
      <c r="H27" s="1042">
        <v>20690</v>
      </c>
      <c r="I27" s="1042">
        <v>20588</v>
      </c>
      <c r="J27" s="941">
        <v>-0.4929917834702735</v>
      </c>
      <c r="K27" s="524"/>
      <c r="L27" s="524"/>
    </row>
    <row r="28" spans="1:13" ht="14.25" customHeight="1">
      <c r="A28" s="465" t="s">
        <v>499</v>
      </c>
      <c r="B28" s="1417"/>
      <c r="C28" s="1417"/>
      <c r="D28" s="1417"/>
      <c r="E28" s="1417"/>
      <c r="F28" s="1417"/>
      <c r="G28" s="1417"/>
      <c r="H28" s="1043"/>
      <c r="I28" s="1042"/>
      <c r="J28" s="941"/>
      <c r="K28" s="524"/>
      <c r="L28" s="524"/>
    </row>
    <row r="29" spans="1:13" ht="14.25" customHeight="1">
      <c r="A29" s="471" t="s">
        <v>498</v>
      </c>
      <c r="B29" s="1417">
        <v>41</v>
      </c>
      <c r="C29" s="1417">
        <v>41</v>
      </c>
      <c r="D29" s="1417">
        <v>26</v>
      </c>
      <c r="E29" s="1417">
        <v>26</v>
      </c>
      <c r="F29" s="1417">
        <v>4</v>
      </c>
      <c r="G29" s="1417">
        <v>4</v>
      </c>
      <c r="H29" s="1043">
        <v>662</v>
      </c>
      <c r="I29" s="1042">
        <v>660</v>
      </c>
      <c r="J29" s="941">
        <v>-0.30211480362537202</v>
      </c>
      <c r="K29" s="524"/>
      <c r="L29" s="524"/>
    </row>
    <row r="30" spans="1:13" ht="14.25" customHeight="1">
      <c r="A30" s="471" t="s">
        <v>492</v>
      </c>
      <c r="B30" s="1417"/>
      <c r="C30" s="1417">
        <v>7105</v>
      </c>
      <c r="D30" s="1417">
        <v>6250</v>
      </c>
      <c r="E30" s="1417">
        <v>6246</v>
      </c>
      <c r="F30" s="1417">
        <v>584</v>
      </c>
      <c r="G30" s="1417">
        <v>630</v>
      </c>
      <c r="H30" s="1043">
        <v>169743</v>
      </c>
      <c r="I30" s="1042">
        <v>160049</v>
      </c>
      <c r="J30" s="941">
        <v>-5.7109866091679748</v>
      </c>
      <c r="K30" s="524"/>
      <c r="L30" s="524"/>
    </row>
    <row r="31" spans="1:13" ht="14.25" customHeight="1">
      <c r="A31" s="471" t="s">
        <v>491</v>
      </c>
      <c r="B31" s="1417">
        <v>490</v>
      </c>
      <c r="C31" s="1417">
        <v>490</v>
      </c>
      <c r="D31" s="1417">
        <v>305</v>
      </c>
      <c r="E31" s="1417">
        <v>305</v>
      </c>
      <c r="F31" s="1417">
        <v>39</v>
      </c>
      <c r="G31" s="1417">
        <v>42</v>
      </c>
      <c r="H31" s="1043">
        <v>9293</v>
      </c>
      <c r="I31" s="1042">
        <v>9652</v>
      </c>
      <c r="J31" s="941">
        <v>3.8631227805875312</v>
      </c>
      <c r="K31" s="524"/>
      <c r="L31" s="524"/>
    </row>
    <row r="32" spans="1:13" ht="14.25" customHeight="1">
      <c r="A32" s="466" t="s">
        <v>497</v>
      </c>
      <c r="B32" s="1417"/>
      <c r="C32" s="1417"/>
      <c r="D32" s="1417"/>
      <c r="E32" s="1417"/>
      <c r="F32" s="1417"/>
      <c r="G32" s="1417"/>
      <c r="H32" s="1043"/>
      <c r="I32" s="1042"/>
      <c r="J32" s="941"/>
      <c r="K32" s="524"/>
      <c r="L32" s="524"/>
    </row>
    <row r="33" spans="1:12" ht="14.25" customHeight="1">
      <c r="A33" s="471" t="s">
        <v>496</v>
      </c>
      <c r="B33" s="1417">
        <v>2</v>
      </c>
      <c r="C33" s="1417">
        <v>7</v>
      </c>
      <c r="D33" s="1417">
        <v>2</v>
      </c>
      <c r="E33" s="1417">
        <v>5</v>
      </c>
      <c r="F33" s="1417">
        <v>1</v>
      </c>
      <c r="G33" s="1417">
        <v>1</v>
      </c>
      <c r="H33" s="1043">
        <v>36</v>
      </c>
      <c r="I33" s="1042">
        <v>52</v>
      </c>
      <c r="J33" s="941">
        <v>44.444444444444429</v>
      </c>
      <c r="K33" s="524"/>
      <c r="L33" s="524"/>
    </row>
    <row r="34" spans="1:12" ht="14.25" customHeight="1">
      <c r="A34" s="471" t="s">
        <v>495</v>
      </c>
      <c r="B34" s="1422">
        <v>148</v>
      </c>
      <c r="C34" s="1422">
        <v>160</v>
      </c>
      <c r="D34" s="1422">
        <v>198</v>
      </c>
      <c r="E34" s="1422">
        <v>240</v>
      </c>
      <c r="F34" s="1422">
        <v>112</v>
      </c>
      <c r="G34" s="1422">
        <v>134</v>
      </c>
      <c r="H34" s="1043">
        <v>3423</v>
      </c>
      <c r="I34" s="1042">
        <v>3729</v>
      </c>
      <c r="J34" s="941">
        <v>8.9395267309377573</v>
      </c>
      <c r="K34" s="524"/>
      <c r="L34" s="524"/>
    </row>
    <row r="35" spans="1:12" ht="14.25" customHeight="1">
      <c r="A35" s="471" t="s">
        <v>491</v>
      </c>
      <c r="B35" s="1422">
        <v>9</v>
      </c>
      <c r="C35" s="1422">
        <v>9</v>
      </c>
      <c r="D35" s="1422">
        <v>12</v>
      </c>
      <c r="E35" s="1422">
        <v>20</v>
      </c>
      <c r="F35" s="1422">
        <v>31</v>
      </c>
      <c r="G35" s="1422">
        <v>41</v>
      </c>
      <c r="H35" s="1043">
        <v>299</v>
      </c>
      <c r="I35" s="1042">
        <v>396</v>
      </c>
      <c r="J35" s="941">
        <v>32.441471571906362</v>
      </c>
      <c r="K35" s="524"/>
      <c r="L35" s="524"/>
    </row>
    <row r="36" spans="1:12" ht="14.25" customHeight="1">
      <c r="A36" s="466" t="s">
        <v>494</v>
      </c>
      <c r="B36" s="1422"/>
      <c r="C36" s="1422"/>
      <c r="D36" s="1422"/>
      <c r="E36" s="1422"/>
      <c r="F36" s="1422"/>
      <c r="G36" s="1422"/>
      <c r="H36" s="1043"/>
      <c r="I36" s="1042"/>
      <c r="J36" s="941"/>
      <c r="K36" s="524"/>
      <c r="L36" s="524"/>
    </row>
    <row r="37" spans="1:12" ht="14.25" customHeight="1">
      <c r="A37" s="471" t="s">
        <v>493</v>
      </c>
      <c r="B37" s="1422">
        <v>2</v>
      </c>
      <c r="C37" s="1422">
        <v>2</v>
      </c>
      <c r="D37" s="1422"/>
      <c r="E37" s="1422">
        <v>3</v>
      </c>
      <c r="F37" s="1422"/>
      <c r="G37" s="1422"/>
      <c r="H37" s="1043">
        <v>23</v>
      </c>
      <c r="I37" s="1042">
        <v>28</v>
      </c>
      <c r="J37" s="941">
        <v>21.739130434782624</v>
      </c>
      <c r="K37" s="524"/>
      <c r="L37" s="524"/>
    </row>
    <row r="38" spans="1:12" ht="14.25" customHeight="1">
      <c r="A38" s="471" t="s">
        <v>492</v>
      </c>
      <c r="B38" s="1422">
        <v>537</v>
      </c>
      <c r="C38" s="1422">
        <v>546</v>
      </c>
      <c r="D38" s="1422"/>
      <c r="E38" s="1422">
        <v>773</v>
      </c>
      <c r="F38" s="1422"/>
      <c r="G38" s="1422"/>
      <c r="H38" s="1043">
        <v>25116</v>
      </c>
      <c r="I38" s="1042">
        <v>31470</v>
      </c>
      <c r="J38" s="941">
        <v>25.298614429049209</v>
      </c>
      <c r="K38" s="524"/>
      <c r="L38" s="524"/>
    </row>
    <row r="39" spans="1:12" ht="14.25" customHeight="1" thickBot="1">
      <c r="A39" s="472" t="s">
        <v>491</v>
      </c>
      <c r="B39" s="2102">
        <v>50</v>
      </c>
      <c r="C39" s="2102">
        <v>50</v>
      </c>
      <c r="D39" s="2102"/>
      <c r="E39" s="2102">
        <v>63</v>
      </c>
      <c r="F39" s="2102"/>
      <c r="G39" s="2102"/>
      <c r="H39" s="2104">
        <v>1629</v>
      </c>
      <c r="I39" s="1044">
        <v>1942</v>
      </c>
      <c r="J39" s="945">
        <v>19.21424186617557</v>
      </c>
      <c r="K39" s="524"/>
      <c r="L39" s="524"/>
    </row>
    <row r="40" spans="1:12" ht="14.25" customHeight="1" thickTop="1">
      <c r="A40" s="473" t="s">
        <v>574</v>
      </c>
    </row>
    <row r="41" spans="1:12" ht="14.25" customHeight="1">
      <c r="A41" s="474" t="s">
        <v>503</v>
      </c>
    </row>
  </sheetData>
  <mergeCells count="11">
    <mergeCell ref="A22:A23"/>
    <mergeCell ref="D22:E22"/>
    <mergeCell ref="F22:G22"/>
    <mergeCell ref="H22:J22"/>
    <mergeCell ref="L3:M3"/>
    <mergeCell ref="A3:A4"/>
    <mergeCell ref="B3:C3"/>
    <mergeCell ref="D3:E3"/>
    <mergeCell ref="F3:G3"/>
    <mergeCell ref="H3:I3"/>
    <mergeCell ref="J3:K3"/>
  </mergeCells>
  <printOptions horizontalCentered="1"/>
  <pageMargins left="0.39370078740157483" right="0.39370078740157483" top="0.78740157480314965" bottom="0" header="0" footer="0"/>
  <pageSetup paperSize="9" scale="69" orientation="landscape" r:id="rId1"/>
</worksheet>
</file>

<file path=xl/worksheets/sheet1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view="pageBreakPreview" zoomScaleSheetLayoutView="100" workbookViewId="0">
      <selection activeCell="H16" sqref="H16"/>
    </sheetView>
  </sheetViews>
  <sheetFormatPr defaultColWidth="9.140625" defaultRowHeight="15"/>
  <cols>
    <col min="1" max="1" width="29" style="451" customWidth="1"/>
    <col min="2" max="13" width="14.28515625" style="451" customWidth="1"/>
    <col min="14" max="251" width="9.140625" style="451"/>
    <col min="252" max="252" width="33.7109375" style="451" customWidth="1"/>
    <col min="253" max="255" width="16.7109375" style="451" customWidth="1"/>
    <col min="256" max="16384" width="9.140625" style="451"/>
  </cols>
  <sheetData>
    <row r="1" spans="1:13" s="1929" customFormat="1" ht="26.25">
      <c r="A1" s="2105" t="s">
        <v>550</v>
      </c>
      <c r="B1" s="2105"/>
      <c r="C1" s="2105"/>
      <c r="D1" s="2105"/>
      <c r="E1" s="2105"/>
      <c r="F1" s="2105"/>
      <c r="G1" s="2105"/>
      <c r="H1" s="2105"/>
      <c r="I1" s="2105"/>
      <c r="J1" s="2105"/>
      <c r="K1" s="2105"/>
      <c r="L1" s="2106"/>
      <c r="M1" s="2106"/>
    </row>
    <row r="2" spans="1:13" s="1926" customFormat="1" ht="29.25" thickBot="1">
      <c r="A2" s="1986" t="s">
        <v>512</v>
      </c>
      <c r="B2" s="1986"/>
      <c r="C2" s="1986"/>
      <c r="D2" s="1986"/>
      <c r="E2" s="1986"/>
      <c r="F2" s="1986"/>
      <c r="G2" s="1986"/>
      <c r="H2" s="1986"/>
      <c r="I2" s="1986"/>
      <c r="J2" s="1986"/>
      <c r="K2" s="1986"/>
      <c r="L2" s="1987"/>
      <c r="M2" s="1987"/>
    </row>
    <row r="3" spans="1:13" s="1209" customFormat="1" ht="16.5" thickTop="1">
      <c r="A3" s="2523" t="s">
        <v>81</v>
      </c>
      <c r="B3" s="2520" t="s">
        <v>273</v>
      </c>
      <c r="C3" s="2520"/>
      <c r="D3" s="2520" t="s">
        <v>578</v>
      </c>
      <c r="E3" s="2520"/>
      <c r="F3" s="2520" t="s">
        <v>577</v>
      </c>
      <c r="G3" s="2520"/>
      <c r="H3" s="2520" t="s">
        <v>274</v>
      </c>
      <c r="I3" s="2520"/>
      <c r="J3" s="2520" t="s">
        <v>576</v>
      </c>
      <c r="K3" s="2520"/>
      <c r="L3" s="2520" t="s">
        <v>569</v>
      </c>
      <c r="M3" s="2521"/>
    </row>
    <row r="4" spans="1:13" s="1209" customFormat="1" ht="15.75">
      <c r="A4" s="2524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211" t="str">
        <f>C4</f>
        <v>@)&amp;^ c;f/ d;fGt</v>
      </c>
      <c r="J4" s="1211" t="str">
        <f>B4</f>
        <v>@)&amp;% c;f/ d;fGt</v>
      </c>
      <c r="K4" s="1211" t="str">
        <f>C4</f>
        <v>@)&amp;^ c;f/ d;fGt</v>
      </c>
      <c r="L4" s="1211" t="str">
        <f>B4</f>
        <v>@)&amp;% c;f/ d;fGt</v>
      </c>
      <c r="M4" s="1932" t="str">
        <f>C4</f>
        <v>@)&amp;^ c;f/ d;fGt</v>
      </c>
    </row>
    <row r="5" spans="1:13" ht="16.5">
      <c r="A5" s="463" t="s">
        <v>511</v>
      </c>
      <c r="B5" s="637"/>
      <c r="C5" s="637"/>
      <c r="D5" s="587"/>
      <c r="E5" s="587"/>
      <c r="F5" s="587"/>
      <c r="G5" s="587"/>
      <c r="H5" s="587"/>
      <c r="I5" s="587"/>
      <c r="J5" s="587"/>
      <c r="K5" s="587"/>
      <c r="L5" s="936"/>
      <c r="M5" s="936"/>
    </row>
    <row r="6" spans="1:13" ht="15.75">
      <c r="A6" s="464" t="s">
        <v>509</v>
      </c>
      <c r="B6" s="1423">
        <v>22</v>
      </c>
      <c r="C6" s="1423">
        <v>22</v>
      </c>
      <c r="D6" s="1423">
        <v>3</v>
      </c>
      <c r="E6" s="1423">
        <v>4</v>
      </c>
      <c r="F6" s="1423">
        <v>2</v>
      </c>
      <c r="G6" s="1423">
        <v>2</v>
      </c>
      <c r="H6" s="1423">
        <v>2</v>
      </c>
      <c r="I6" s="1423">
        <v>2</v>
      </c>
      <c r="J6" s="1423">
        <v>6</v>
      </c>
      <c r="K6" s="1423">
        <v>5</v>
      </c>
      <c r="L6" s="1423">
        <v>1</v>
      </c>
      <c r="M6" s="2107">
        <v>4</v>
      </c>
    </row>
    <row r="7" spans="1:13" ht="15.75">
      <c r="A7" s="464" t="s">
        <v>508</v>
      </c>
      <c r="B7" s="1423">
        <v>175</v>
      </c>
      <c r="C7" s="1423">
        <v>175</v>
      </c>
      <c r="D7" s="1423">
        <v>18</v>
      </c>
      <c r="E7" s="1423">
        <v>20</v>
      </c>
      <c r="F7" s="1423">
        <v>15</v>
      </c>
      <c r="G7" s="1423">
        <v>21</v>
      </c>
      <c r="H7" s="1423">
        <v>21</v>
      </c>
      <c r="I7" s="1423">
        <v>21</v>
      </c>
      <c r="J7" s="1423">
        <v>26</v>
      </c>
      <c r="K7" s="1423">
        <v>15</v>
      </c>
      <c r="L7" s="1423">
        <v>22</v>
      </c>
      <c r="M7" s="2107">
        <v>40</v>
      </c>
    </row>
    <row r="8" spans="1:13" ht="15.75">
      <c r="A8" s="464" t="s">
        <v>507</v>
      </c>
      <c r="B8" s="1423">
        <v>1470</v>
      </c>
      <c r="C8" s="1423">
        <v>1470</v>
      </c>
      <c r="D8" s="1423">
        <v>45</v>
      </c>
      <c r="E8" s="1423">
        <v>60</v>
      </c>
      <c r="F8" s="1423">
        <v>66</v>
      </c>
      <c r="G8" s="1423">
        <v>66</v>
      </c>
      <c r="H8" s="1423">
        <v>65</v>
      </c>
      <c r="I8" s="1423">
        <v>74</v>
      </c>
      <c r="J8" s="1423">
        <v>134</v>
      </c>
      <c r="K8" s="1423">
        <v>75</v>
      </c>
      <c r="L8" s="1423">
        <v>59</v>
      </c>
      <c r="M8" s="2107">
        <v>68</v>
      </c>
    </row>
    <row r="9" spans="1:13" ht="15.75">
      <c r="A9" s="465" t="s">
        <v>510</v>
      </c>
      <c r="B9" s="1423"/>
      <c r="C9" s="1423"/>
      <c r="D9" s="1423"/>
      <c r="E9" s="1423"/>
      <c r="F9" s="1423"/>
      <c r="G9" s="1423"/>
      <c r="H9" s="1423"/>
      <c r="I9" s="1423"/>
      <c r="J9" s="1423"/>
      <c r="K9" s="1423"/>
      <c r="L9" s="1423"/>
      <c r="M9" s="2107"/>
    </row>
    <row r="10" spans="1:13" ht="15.75">
      <c r="A10" s="464" t="s">
        <v>509</v>
      </c>
      <c r="B10" s="1423">
        <v>37</v>
      </c>
      <c r="C10" s="1423">
        <v>37</v>
      </c>
      <c r="D10" s="1423">
        <v>11</v>
      </c>
      <c r="E10" s="1423">
        <v>11</v>
      </c>
      <c r="F10" s="1423">
        <v>7</v>
      </c>
      <c r="G10" s="1423">
        <v>7</v>
      </c>
      <c r="H10" s="1423">
        <v>5</v>
      </c>
      <c r="I10" s="1423">
        <v>5</v>
      </c>
      <c r="J10" s="1423">
        <v>3</v>
      </c>
      <c r="K10" s="1423">
        <v>2</v>
      </c>
      <c r="L10" s="1423">
        <v>2</v>
      </c>
      <c r="M10" s="2107">
        <v>2</v>
      </c>
    </row>
    <row r="11" spans="1:13" ht="15.75">
      <c r="A11" s="464" t="s">
        <v>508</v>
      </c>
      <c r="B11" s="1423">
        <v>595</v>
      </c>
      <c r="C11" s="1423">
        <v>595</v>
      </c>
      <c r="D11" s="1423">
        <v>21</v>
      </c>
      <c r="E11" s="1423">
        <v>21</v>
      </c>
      <c r="F11" s="1423">
        <v>14</v>
      </c>
      <c r="G11" s="1423">
        <v>12</v>
      </c>
      <c r="H11" s="1423">
        <v>5</v>
      </c>
      <c r="I11" s="1423">
        <v>5</v>
      </c>
      <c r="J11" s="1423">
        <v>4</v>
      </c>
      <c r="K11" s="1423">
        <v>2</v>
      </c>
      <c r="L11" s="1423">
        <v>6</v>
      </c>
      <c r="M11" s="2107">
        <v>4</v>
      </c>
    </row>
    <row r="12" spans="1:13" ht="16.5" thickBot="1">
      <c r="A12" s="468" t="s">
        <v>507</v>
      </c>
      <c r="B12" s="2108">
        <v>2765</v>
      </c>
      <c r="C12" s="2108">
        <v>2765</v>
      </c>
      <c r="D12" s="2108">
        <v>160</v>
      </c>
      <c r="E12" s="2108">
        <v>160</v>
      </c>
      <c r="F12" s="2108">
        <v>113</v>
      </c>
      <c r="G12" s="2108">
        <v>113</v>
      </c>
      <c r="H12" s="2108">
        <v>75</v>
      </c>
      <c r="I12" s="2108">
        <v>75</v>
      </c>
      <c r="J12" s="2108">
        <v>45</v>
      </c>
      <c r="K12" s="2108">
        <v>30</v>
      </c>
      <c r="L12" s="2108">
        <v>30</v>
      </c>
      <c r="M12" s="2109">
        <v>30</v>
      </c>
    </row>
    <row r="13" spans="1:13" ht="17.25" thickTop="1" thickBot="1">
      <c r="A13" s="470"/>
      <c r="B13" s="454"/>
      <c r="C13" s="454"/>
    </row>
    <row r="14" spans="1:13" ht="16.5" thickTop="1">
      <c r="A14" s="2518" t="s">
        <v>81</v>
      </c>
      <c r="B14" s="2520" t="s">
        <v>575</v>
      </c>
      <c r="C14" s="2520"/>
      <c r="D14" s="2520" t="s">
        <v>280</v>
      </c>
      <c r="E14" s="2520"/>
      <c r="F14" s="2520" t="s">
        <v>673</v>
      </c>
      <c r="G14" s="2520"/>
      <c r="H14" s="2520" t="s">
        <v>82</v>
      </c>
      <c r="I14" s="2520"/>
      <c r="J14" s="2521"/>
    </row>
    <row r="15" spans="1:13" ht="15.75">
      <c r="A15" s="2519"/>
      <c r="B15" s="1211" t="str">
        <f>B4</f>
        <v>@)&amp;% c;f/ d;fGt</v>
      </c>
      <c r="C15" s="1211" t="str">
        <f>C4</f>
        <v>@)&amp;^ c;f/ d;fGt</v>
      </c>
      <c r="D15" s="1211" t="str">
        <f>B4</f>
        <v>@)&amp;% c;f/ d;fGt</v>
      </c>
      <c r="E15" s="1211" t="str">
        <f>C4</f>
        <v>@)&amp;^ c;f/ d;fGt</v>
      </c>
      <c r="F15" s="1211" t="str">
        <f>B4</f>
        <v>@)&amp;% c;f/ d;fGt</v>
      </c>
      <c r="G15" s="1211" t="str">
        <f>C4</f>
        <v>@)&amp;^ c;f/ d;fGt</v>
      </c>
      <c r="H15" s="1211" t="str">
        <f>B4</f>
        <v>@)&amp;% c;f/ d;fGt</v>
      </c>
      <c r="I15" s="1211" t="str">
        <f>C4</f>
        <v>@)&amp;^ c;f/ d;fGt</v>
      </c>
      <c r="J15" s="1210" t="s">
        <v>222</v>
      </c>
    </row>
    <row r="16" spans="1:13" ht="16.5">
      <c r="A16" s="463" t="s">
        <v>511</v>
      </c>
      <c r="B16" s="587"/>
      <c r="C16" s="587"/>
      <c r="D16" s="587"/>
      <c r="E16" s="587"/>
      <c r="F16" s="587"/>
      <c r="G16" s="587"/>
      <c r="H16" s="587"/>
      <c r="I16" s="587"/>
      <c r="J16" s="941"/>
    </row>
    <row r="17" spans="1:11" ht="16.5">
      <c r="A17" s="464" t="s">
        <v>509</v>
      </c>
      <c r="B17" s="1423">
        <v>1</v>
      </c>
      <c r="C17" s="1423">
        <v>1</v>
      </c>
      <c r="D17" s="1423">
        <v>1</v>
      </c>
      <c r="E17" s="1423">
        <v>1</v>
      </c>
      <c r="F17" s="1423">
        <v>1</v>
      </c>
      <c r="G17" s="1423">
        <v>1</v>
      </c>
      <c r="H17" s="587">
        <v>39</v>
      </c>
      <c r="I17" s="587">
        <v>42</v>
      </c>
      <c r="J17" s="941">
        <v>7.6923076923076934</v>
      </c>
    </row>
    <row r="18" spans="1:11" ht="16.5">
      <c r="A18" s="464" t="s">
        <v>508</v>
      </c>
      <c r="B18" s="1423">
        <v>7</v>
      </c>
      <c r="C18" s="1423">
        <v>10</v>
      </c>
      <c r="D18" s="1423">
        <v>12</v>
      </c>
      <c r="E18" s="1423">
        <v>15</v>
      </c>
      <c r="F18" s="1423">
        <v>6</v>
      </c>
      <c r="G18" s="1423">
        <v>4</v>
      </c>
      <c r="H18" s="587">
        <v>302</v>
      </c>
      <c r="I18" s="587">
        <v>321</v>
      </c>
      <c r="J18" s="941">
        <v>6.2913907284768129</v>
      </c>
      <c r="K18" s="640"/>
    </row>
    <row r="19" spans="1:11" ht="16.5">
      <c r="A19" s="464" t="s">
        <v>507</v>
      </c>
      <c r="B19" s="1423">
        <v>15</v>
      </c>
      <c r="C19" s="1423">
        <v>21</v>
      </c>
      <c r="D19" s="1423">
        <v>40</v>
      </c>
      <c r="E19" s="1423">
        <v>40</v>
      </c>
      <c r="F19" s="1423">
        <v>18</v>
      </c>
      <c r="G19" s="1423">
        <v>15</v>
      </c>
      <c r="H19" s="587">
        <v>1912</v>
      </c>
      <c r="I19" s="587">
        <v>1889</v>
      </c>
      <c r="J19" s="941">
        <v>-1.2029288702928795</v>
      </c>
    </row>
    <row r="20" spans="1:11" ht="16.5">
      <c r="A20" s="465" t="s">
        <v>510</v>
      </c>
      <c r="B20" s="1423"/>
      <c r="C20" s="1423"/>
      <c r="D20" s="1423"/>
      <c r="E20" s="1423"/>
      <c r="F20" s="971"/>
      <c r="G20" s="971"/>
      <c r="H20" s="587"/>
      <c r="I20" s="587"/>
      <c r="J20" s="941"/>
    </row>
    <row r="21" spans="1:11" ht="16.5">
      <c r="A21" s="464" t="s">
        <v>509</v>
      </c>
      <c r="B21" s="1423">
        <v>1</v>
      </c>
      <c r="C21" s="1423">
        <v>1</v>
      </c>
      <c r="D21" s="1423">
        <v>1</v>
      </c>
      <c r="E21" s="1423">
        <v>0</v>
      </c>
      <c r="F21" s="971"/>
      <c r="G21" s="971"/>
      <c r="H21" s="587">
        <v>67</v>
      </c>
      <c r="I21" s="587">
        <v>65</v>
      </c>
      <c r="J21" s="941">
        <v>-2.9850746268656678</v>
      </c>
    </row>
    <row r="22" spans="1:11" ht="16.5">
      <c r="A22" s="464" t="s">
        <v>508</v>
      </c>
      <c r="B22" s="1423">
        <v>1</v>
      </c>
      <c r="C22" s="1423">
        <v>3</v>
      </c>
      <c r="D22" s="1423">
        <v>1</v>
      </c>
      <c r="E22" s="1423">
        <v>0</v>
      </c>
      <c r="F22" s="971"/>
      <c r="G22" s="971"/>
      <c r="H22" s="587">
        <v>647</v>
      </c>
      <c r="I22" s="587">
        <v>642</v>
      </c>
      <c r="J22" s="941">
        <v>-0.77279752704791349</v>
      </c>
    </row>
    <row r="23" spans="1:11" ht="17.25" thickBot="1">
      <c r="A23" s="468" t="s">
        <v>507</v>
      </c>
      <c r="B23" s="2108">
        <v>15</v>
      </c>
      <c r="C23" s="2108">
        <v>18</v>
      </c>
      <c r="D23" s="2108">
        <v>15</v>
      </c>
      <c r="E23" s="2108">
        <v>0</v>
      </c>
      <c r="F23" s="1427"/>
      <c r="G23" s="1427"/>
      <c r="H23" s="938">
        <v>3218</v>
      </c>
      <c r="I23" s="938">
        <v>3191</v>
      </c>
      <c r="J23" s="945">
        <v>-0.83903045369795848</v>
      </c>
    </row>
    <row r="24" spans="1:11" ht="16.5" thickTop="1">
      <c r="A24" s="473" t="s">
        <v>683</v>
      </c>
      <c r="H24" s="525"/>
      <c r="I24" s="525"/>
    </row>
  </sheetData>
  <mergeCells count="12">
    <mergeCell ref="L3:M3"/>
    <mergeCell ref="A14:A15"/>
    <mergeCell ref="D14:E14"/>
    <mergeCell ref="F14:G14"/>
    <mergeCell ref="H14:J14"/>
    <mergeCell ref="B14:C14"/>
    <mergeCell ref="A3:A4"/>
    <mergeCell ref="B3:C3"/>
    <mergeCell ref="D3:E3"/>
    <mergeCell ref="F3:G3"/>
    <mergeCell ref="H3:I3"/>
    <mergeCell ref="J3:K3"/>
  </mergeCells>
  <printOptions horizontalCentered="1"/>
  <pageMargins left="0.39370078740157483" right="0.39370078740157483" top="0.78740157480314965" bottom="0" header="0" footer="0"/>
  <pageSetup paperSize="9" scale="70" orientation="landscape" horizontalDpi="300" verticalDpi="300" r:id="rId1"/>
</worksheet>
</file>

<file path=xl/worksheets/sheet142.xml><?xml version="1.0" encoding="utf-8"?>
<worksheet xmlns="http://schemas.openxmlformats.org/spreadsheetml/2006/main" xmlns:r="http://schemas.openxmlformats.org/officeDocument/2006/relationships">
  <sheetPr>
    <tabColor rgb="FF00B050"/>
  </sheetPr>
  <dimension ref="A11:J24"/>
  <sheetViews>
    <sheetView view="pageBreakPreview" zoomScale="85" zoomScaleSheetLayoutView="85" workbookViewId="0">
      <selection activeCell="A6" sqref="A6:XFD8"/>
    </sheetView>
  </sheetViews>
  <sheetFormatPr defaultColWidth="9.140625" defaultRowHeight="12.75"/>
  <cols>
    <col min="1" max="16384" width="9.140625" style="51"/>
  </cols>
  <sheetData>
    <row r="11" spans="7:9">
      <c r="G11" s="71"/>
      <c r="H11" s="71"/>
      <c r="I11" s="71"/>
    </row>
    <row r="12" spans="7:9">
      <c r="G12" s="71"/>
      <c r="H12" s="71"/>
      <c r="I12" s="71"/>
    </row>
    <row r="13" spans="7:9">
      <c r="G13" s="71"/>
      <c r="H13" s="71"/>
      <c r="I13" s="71"/>
    </row>
    <row r="14" spans="7:9">
      <c r="G14" s="71"/>
      <c r="H14" s="71"/>
      <c r="I14" s="71"/>
    </row>
    <row r="15" spans="7:9">
      <c r="G15" s="71"/>
      <c r="H15" s="71"/>
      <c r="I15" s="71"/>
    </row>
    <row r="24" spans="1:10" ht="39.75">
      <c r="A24" s="2453" t="s">
        <v>127</v>
      </c>
      <c r="B24" s="2453"/>
      <c r="C24" s="2453"/>
      <c r="D24" s="2453"/>
      <c r="E24" s="2453"/>
      <c r="F24" s="2453"/>
      <c r="G24" s="2453"/>
      <c r="H24" s="2453"/>
      <c r="I24" s="2453"/>
      <c r="J24" s="2453"/>
    </row>
  </sheetData>
  <mergeCells count="1">
    <mergeCell ref="A24:J24"/>
  </mergeCells>
  <pageMargins left="0.7" right="0.7" top="0.75" bottom="0.75" header="0.3" footer="0.3"/>
  <pageSetup orientation="portrait" horizontalDpi="300" verticalDpi="300" r:id="rId1"/>
</worksheet>
</file>

<file path=xl/worksheets/sheet1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A61"/>
  <sheetViews>
    <sheetView view="pageBreakPreview" zoomScale="55" zoomScaleSheetLayoutView="55" workbookViewId="0">
      <pane xSplit="1" topLeftCell="B1" activePane="topRight" state="frozen"/>
      <selection pane="topRight" activeCell="M31" sqref="M31"/>
    </sheetView>
  </sheetViews>
  <sheetFormatPr defaultColWidth="13.42578125" defaultRowHeight="12.75"/>
  <cols>
    <col min="1" max="1" width="18.28515625" customWidth="1"/>
    <col min="2" max="4" width="13.85546875" style="74" customWidth="1"/>
    <col min="5" max="6" width="13.85546875" style="841" customWidth="1"/>
    <col min="7" max="9" width="13.85546875" customWidth="1"/>
    <col min="10" max="11" width="13.85546875" style="838" customWidth="1"/>
    <col min="12" max="14" width="13.85546875" customWidth="1"/>
    <col min="15" max="16" width="13.85546875" style="838" customWidth="1"/>
    <col min="17" max="19" width="13.85546875" customWidth="1"/>
    <col min="20" max="21" width="13.85546875" style="838" customWidth="1"/>
    <col min="22" max="246" width="8.7109375" customWidth="1"/>
    <col min="247" max="247" width="23.85546875" customWidth="1"/>
    <col min="248" max="248" width="13.28515625" customWidth="1"/>
    <col min="249" max="249" width="13.140625" customWidth="1"/>
    <col min="250" max="250" width="13" customWidth="1"/>
    <col min="251" max="251" width="13.140625" customWidth="1"/>
    <col min="252" max="252" width="13.42578125" customWidth="1"/>
    <col min="253" max="253" width="14" customWidth="1"/>
    <col min="254" max="254" width="13.5703125" customWidth="1"/>
    <col min="255" max="255" width="13" customWidth="1"/>
  </cols>
  <sheetData>
    <row r="1" spans="1:209" s="1913" customFormat="1" ht="33">
      <c r="A1" s="1938" t="s">
        <v>301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2113"/>
      <c r="R1" s="2113"/>
      <c r="S1" s="2113"/>
      <c r="T1" s="2114"/>
      <c r="U1" s="2114"/>
      <c r="V1" s="1912"/>
      <c r="W1" s="1912"/>
      <c r="X1" s="1912"/>
      <c r="Y1" s="1912"/>
      <c r="Z1" s="1912"/>
      <c r="AA1" s="1912"/>
      <c r="AB1" s="1912"/>
      <c r="AC1" s="1912"/>
      <c r="AD1" s="1912"/>
      <c r="AE1" s="1912"/>
      <c r="AF1" s="1912"/>
      <c r="AG1" s="1912"/>
      <c r="AH1" s="1912"/>
      <c r="AI1" s="1912"/>
      <c r="AJ1" s="1912"/>
      <c r="AK1" s="1912"/>
      <c r="AL1" s="1912"/>
      <c r="AM1" s="1912"/>
      <c r="AN1" s="1912"/>
      <c r="AO1" s="1912"/>
      <c r="AP1" s="1912"/>
      <c r="AQ1" s="1912"/>
      <c r="AR1" s="1912"/>
      <c r="AS1" s="1912"/>
      <c r="AT1" s="1912"/>
      <c r="AU1" s="1912"/>
      <c r="AV1" s="1912"/>
      <c r="AW1" s="1912"/>
      <c r="AX1" s="1912"/>
      <c r="AY1" s="1912"/>
      <c r="AZ1" s="1912"/>
      <c r="BA1" s="1912"/>
      <c r="BB1" s="1912"/>
      <c r="BC1" s="1912"/>
      <c r="BD1" s="1912"/>
      <c r="BE1" s="1912"/>
      <c r="BF1" s="1912"/>
      <c r="BG1" s="1912"/>
      <c r="BH1" s="1912"/>
      <c r="BI1" s="1912"/>
      <c r="BJ1" s="1912"/>
      <c r="BK1" s="1912"/>
      <c r="BL1" s="1912"/>
      <c r="BM1" s="1912"/>
      <c r="BN1" s="1912"/>
      <c r="BO1" s="1912"/>
      <c r="BP1" s="1912"/>
      <c r="BQ1" s="1912"/>
      <c r="BR1" s="1912"/>
      <c r="BS1" s="1912"/>
      <c r="BT1" s="1912"/>
      <c r="BU1" s="1912"/>
      <c r="BV1" s="1912"/>
      <c r="BW1" s="1912"/>
      <c r="BX1" s="1912"/>
      <c r="BY1" s="1912"/>
      <c r="BZ1" s="1912"/>
      <c r="CA1" s="1912"/>
      <c r="CB1" s="1912"/>
      <c r="CC1" s="1912"/>
      <c r="CD1" s="1912"/>
      <c r="CE1" s="1912"/>
      <c r="CF1" s="1912"/>
      <c r="CG1" s="1912"/>
      <c r="CH1" s="1912"/>
      <c r="CI1" s="1912"/>
      <c r="CJ1" s="1912"/>
      <c r="CK1" s="1912"/>
      <c r="CL1" s="1912"/>
      <c r="CM1" s="1912"/>
      <c r="CN1" s="1912"/>
      <c r="CO1" s="1912"/>
      <c r="CP1" s="1912"/>
      <c r="CQ1" s="1912"/>
      <c r="CR1" s="1912"/>
      <c r="CS1" s="1912"/>
      <c r="CT1" s="1912"/>
      <c r="CU1" s="1912"/>
      <c r="CV1" s="1912"/>
      <c r="CW1" s="1912"/>
      <c r="CX1" s="1912"/>
      <c r="CY1" s="1912"/>
      <c r="CZ1" s="1912"/>
      <c r="DA1" s="1912"/>
      <c r="DB1" s="1912"/>
      <c r="DC1" s="1912"/>
      <c r="DD1" s="1912"/>
      <c r="DE1" s="1912"/>
      <c r="DF1" s="1912"/>
      <c r="DG1" s="1912"/>
      <c r="DH1" s="1912"/>
      <c r="DI1" s="1912"/>
      <c r="DJ1" s="1912"/>
      <c r="DK1" s="1912"/>
      <c r="DL1" s="1912"/>
      <c r="DM1" s="1912"/>
      <c r="DN1" s="1912"/>
      <c r="DO1" s="1912"/>
      <c r="DP1" s="1912"/>
      <c r="DQ1" s="1912"/>
      <c r="DR1" s="1912"/>
      <c r="DS1" s="1912"/>
      <c r="DT1" s="1912"/>
      <c r="DU1" s="1912"/>
      <c r="DV1" s="1912"/>
      <c r="DW1" s="1912"/>
      <c r="DX1" s="1912"/>
      <c r="DY1" s="1912"/>
      <c r="DZ1" s="1912"/>
      <c r="EA1" s="1912"/>
      <c r="EB1" s="1912"/>
      <c r="EC1" s="1912"/>
      <c r="ED1" s="1912"/>
      <c r="EE1" s="1912"/>
      <c r="EF1" s="1912"/>
      <c r="EG1" s="1912"/>
      <c r="EH1" s="1912"/>
      <c r="EI1" s="1912"/>
      <c r="EJ1" s="1912"/>
      <c r="EK1" s="1912"/>
      <c r="EL1" s="1912"/>
      <c r="EM1" s="1912"/>
      <c r="EN1" s="1912"/>
      <c r="EO1" s="1912"/>
      <c r="EP1" s="1912"/>
      <c r="EQ1" s="1912"/>
      <c r="ER1" s="1912"/>
      <c r="ES1" s="1912"/>
      <c r="ET1" s="1912"/>
      <c r="EU1" s="1912"/>
      <c r="EV1" s="1912"/>
      <c r="EW1" s="1912"/>
      <c r="EX1" s="1912"/>
      <c r="EY1" s="1912"/>
      <c r="EZ1" s="1912"/>
      <c r="FA1" s="1912"/>
      <c r="FB1" s="1912"/>
      <c r="FC1" s="1912"/>
      <c r="FD1" s="1912"/>
      <c r="FE1" s="1912"/>
      <c r="FF1" s="1912"/>
      <c r="FG1" s="1912"/>
      <c r="FH1" s="1912"/>
      <c r="FI1" s="1912"/>
      <c r="FJ1" s="1912"/>
      <c r="FK1" s="1912"/>
      <c r="FL1" s="1912"/>
      <c r="FM1" s="1912"/>
      <c r="FN1" s="1912"/>
      <c r="FO1" s="1912"/>
      <c r="FP1" s="1912"/>
      <c r="FQ1" s="1912"/>
      <c r="FR1" s="1912"/>
      <c r="FS1" s="1912"/>
      <c r="FT1" s="1912"/>
      <c r="FU1" s="1912"/>
      <c r="FV1" s="1912"/>
      <c r="FW1" s="1912"/>
      <c r="FX1" s="1912"/>
      <c r="FY1" s="1912"/>
      <c r="FZ1" s="1912"/>
      <c r="GA1" s="1912"/>
      <c r="GB1" s="1912"/>
      <c r="GC1" s="1912"/>
      <c r="GD1" s="1912"/>
      <c r="GE1" s="1912"/>
      <c r="GF1" s="1912"/>
    </row>
    <row r="2" spans="1:209" s="1917" customFormat="1" ht="34.5">
      <c r="A2" s="1948" t="s">
        <v>255</v>
      </c>
      <c r="B2" s="1948"/>
      <c r="C2" s="1948"/>
      <c r="D2" s="1948"/>
      <c r="E2" s="1948"/>
      <c r="F2" s="1948"/>
      <c r="G2" s="1948"/>
      <c r="H2" s="1948"/>
      <c r="I2" s="1948"/>
      <c r="J2" s="1948"/>
      <c r="K2" s="1948"/>
      <c r="L2" s="1948"/>
      <c r="M2" s="1948"/>
      <c r="N2" s="1948"/>
      <c r="O2" s="1948"/>
      <c r="P2" s="1948"/>
      <c r="Q2" s="2115"/>
      <c r="R2" s="2115"/>
      <c r="S2" s="2115"/>
      <c r="T2" s="2116"/>
      <c r="U2" s="2116"/>
      <c r="V2" s="1916"/>
      <c r="W2" s="1916"/>
      <c r="X2" s="1916"/>
      <c r="Y2" s="1916"/>
      <c r="Z2" s="1916"/>
      <c r="AA2" s="1916"/>
      <c r="AB2" s="1916"/>
      <c r="AC2" s="1916"/>
      <c r="AD2" s="1916"/>
      <c r="AE2" s="1916"/>
      <c r="AF2" s="1916"/>
      <c r="AG2" s="1916"/>
      <c r="AH2" s="1916"/>
      <c r="AI2" s="1916"/>
      <c r="AJ2" s="1916"/>
      <c r="AK2" s="1916"/>
      <c r="AL2" s="1916"/>
      <c r="AM2" s="1916"/>
      <c r="AN2" s="1916"/>
      <c r="AO2" s="1916"/>
      <c r="AP2" s="1916"/>
      <c r="AQ2" s="1916"/>
      <c r="AR2" s="1916"/>
      <c r="AS2" s="1916"/>
      <c r="AT2" s="1916"/>
      <c r="AU2" s="1916"/>
      <c r="AV2" s="1916"/>
      <c r="AW2" s="1916"/>
      <c r="AX2" s="1916"/>
      <c r="AY2" s="1916"/>
      <c r="AZ2" s="1916"/>
      <c r="BA2" s="1916"/>
      <c r="BB2" s="1916"/>
      <c r="BC2" s="1916"/>
      <c r="BD2" s="1916"/>
      <c r="BE2" s="1916"/>
      <c r="BF2" s="1916"/>
      <c r="BG2" s="1916"/>
      <c r="BH2" s="1916"/>
      <c r="BI2" s="1916"/>
      <c r="BJ2" s="1916"/>
      <c r="BK2" s="1916"/>
      <c r="BL2" s="1916"/>
      <c r="BM2" s="1916"/>
      <c r="BN2" s="1916"/>
      <c r="BO2" s="1916"/>
      <c r="BP2" s="1916"/>
      <c r="BQ2" s="1916"/>
      <c r="BR2" s="1916"/>
      <c r="BS2" s="1916"/>
      <c r="BT2" s="1916"/>
      <c r="BU2" s="1916"/>
      <c r="BV2" s="1916"/>
      <c r="BW2" s="1916"/>
      <c r="BX2" s="1916"/>
      <c r="BY2" s="1916"/>
      <c r="BZ2" s="1916"/>
      <c r="CA2" s="1916"/>
      <c r="CB2" s="1916"/>
      <c r="CC2" s="1916"/>
      <c r="CD2" s="1916"/>
      <c r="CE2" s="1916"/>
      <c r="CF2" s="1916"/>
      <c r="CG2" s="1916"/>
      <c r="CH2" s="1916"/>
      <c r="CI2" s="1916"/>
      <c r="CJ2" s="1916"/>
      <c r="CK2" s="1916"/>
      <c r="CL2" s="1916"/>
      <c r="CM2" s="1916"/>
      <c r="CN2" s="1916"/>
      <c r="CO2" s="1916"/>
      <c r="CP2" s="1916"/>
      <c r="CQ2" s="1916"/>
      <c r="CR2" s="1916"/>
      <c r="CS2" s="1916"/>
      <c r="CT2" s="1916"/>
      <c r="CU2" s="1916"/>
      <c r="CV2" s="1916"/>
      <c r="CW2" s="1916"/>
      <c r="CX2" s="1916"/>
      <c r="CY2" s="1916"/>
      <c r="CZ2" s="1916"/>
      <c r="DA2" s="1916"/>
      <c r="DB2" s="1916"/>
      <c r="DC2" s="1916"/>
      <c r="DD2" s="1916"/>
      <c r="DE2" s="1916"/>
      <c r="DF2" s="1916"/>
      <c r="DG2" s="1916"/>
      <c r="DH2" s="1916"/>
      <c r="DI2" s="1916"/>
      <c r="DJ2" s="1916"/>
      <c r="DK2" s="1916"/>
      <c r="DL2" s="1916"/>
      <c r="DM2" s="1916"/>
      <c r="DN2" s="1916"/>
      <c r="DO2" s="1916"/>
      <c r="DP2" s="1916"/>
      <c r="DQ2" s="1916"/>
      <c r="DR2" s="1916"/>
      <c r="DS2" s="1916"/>
      <c r="DT2" s="1916"/>
      <c r="DU2" s="1916"/>
      <c r="DV2" s="1916"/>
      <c r="DW2" s="1916"/>
      <c r="DX2" s="1916"/>
      <c r="DY2" s="1916"/>
      <c r="DZ2" s="1916"/>
      <c r="EA2" s="1916"/>
      <c r="EB2" s="1916"/>
      <c r="EC2" s="1916"/>
      <c r="ED2" s="1916"/>
      <c r="EE2" s="1916"/>
      <c r="EF2" s="1916"/>
      <c r="EG2" s="1916"/>
      <c r="EH2" s="1916"/>
      <c r="EI2" s="1916"/>
      <c r="EJ2" s="1916"/>
      <c r="EK2" s="1916"/>
      <c r="EL2" s="1916"/>
      <c r="EM2" s="1916"/>
      <c r="EN2" s="1916"/>
      <c r="EO2" s="1916"/>
      <c r="EP2" s="1916"/>
      <c r="EQ2" s="1916"/>
      <c r="ER2" s="1916"/>
      <c r="ES2" s="1916"/>
      <c r="ET2" s="1916"/>
      <c r="EU2" s="1916"/>
      <c r="EV2" s="1916"/>
      <c r="EW2" s="1916"/>
      <c r="EX2" s="1916"/>
      <c r="EY2" s="1916"/>
      <c r="EZ2" s="1916"/>
      <c r="FA2" s="1916"/>
      <c r="FB2" s="1916"/>
      <c r="FC2" s="1916"/>
      <c r="FD2" s="1916"/>
      <c r="FE2" s="1916"/>
      <c r="FF2" s="1916"/>
      <c r="FG2" s="1916"/>
      <c r="FH2" s="1916"/>
      <c r="FI2" s="1916"/>
      <c r="FJ2" s="1916"/>
      <c r="FK2" s="1916"/>
      <c r="FL2" s="1916"/>
      <c r="FM2" s="1916"/>
      <c r="FN2" s="1916"/>
      <c r="FO2" s="1916"/>
      <c r="FP2" s="1916"/>
      <c r="FQ2" s="1916"/>
      <c r="FR2" s="1916"/>
      <c r="FS2" s="1916"/>
      <c r="FT2" s="1916"/>
      <c r="FU2" s="1916"/>
      <c r="FV2" s="1916"/>
      <c r="FW2" s="1916"/>
      <c r="FX2" s="1916"/>
      <c r="FY2" s="1916"/>
      <c r="FZ2" s="1916"/>
      <c r="GA2" s="1916"/>
      <c r="GB2" s="1916"/>
      <c r="GC2" s="1916"/>
      <c r="GD2" s="1916"/>
      <c r="GE2" s="1916"/>
      <c r="GF2" s="1916"/>
    </row>
    <row r="3" spans="1:209" s="1913" customFormat="1" ht="33.75" thickBot="1">
      <c r="A3" s="1938"/>
      <c r="B3" s="2110"/>
      <c r="C3" s="2110"/>
      <c r="D3" s="2110"/>
      <c r="E3" s="2111"/>
      <c r="F3" s="2111"/>
      <c r="G3" s="1938"/>
      <c r="H3" s="1938"/>
      <c r="I3" s="1938"/>
      <c r="J3" s="2112"/>
      <c r="K3" s="2112"/>
      <c r="L3" s="1938"/>
      <c r="M3" s="1938"/>
      <c r="N3" s="2682"/>
      <c r="O3" s="2682"/>
      <c r="P3" s="2682"/>
      <c r="Q3" s="1938"/>
      <c r="R3" s="1938"/>
      <c r="S3" s="2682" t="s">
        <v>256</v>
      </c>
      <c r="T3" s="2682"/>
      <c r="U3" s="2682"/>
      <c r="V3" s="1912"/>
      <c r="W3" s="1912"/>
      <c r="X3" s="1912"/>
      <c r="Y3" s="1912"/>
      <c r="Z3" s="1912"/>
      <c r="AA3" s="1912"/>
      <c r="AB3" s="1912"/>
      <c r="AC3" s="1912"/>
      <c r="AD3" s="1912"/>
      <c r="AE3" s="1912"/>
      <c r="AF3" s="1912"/>
      <c r="AG3" s="1912"/>
      <c r="AH3" s="1912"/>
      <c r="AI3" s="1912"/>
      <c r="AJ3" s="1912"/>
      <c r="AK3" s="1912"/>
      <c r="AL3" s="1912"/>
      <c r="AM3" s="1912"/>
      <c r="AN3" s="1912"/>
      <c r="AO3" s="1912"/>
      <c r="AP3" s="1912"/>
      <c r="AQ3" s="1912"/>
      <c r="AR3" s="1912"/>
      <c r="AS3" s="1912"/>
      <c r="AT3" s="1912"/>
      <c r="AU3" s="1912"/>
      <c r="AV3" s="1912"/>
      <c r="AW3" s="1912"/>
      <c r="AX3" s="1912"/>
      <c r="AY3" s="1912"/>
      <c r="AZ3" s="1912"/>
      <c r="BA3" s="1912"/>
      <c r="BB3" s="1912"/>
      <c r="BC3" s="1912"/>
      <c r="BD3" s="1912"/>
      <c r="BE3" s="1912"/>
      <c r="BF3" s="1912"/>
      <c r="BG3" s="1912"/>
      <c r="BH3" s="1912"/>
      <c r="BI3" s="1912"/>
      <c r="BJ3" s="1912"/>
      <c r="BK3" s="1912"/>
      <c r="BL3" s="1912"/>
      <c r="BM3" s="1912"/>
      <c r="BN3" s="1912"/>
      <c r="BO3" s="1912"/>
      <c r="BP3" s="1912"/>
      <c r="BQ3" s="1912"/>
      <c r="BR3" s="1912"/>
      <c r="BS3" s="1912"/>
      <c r="BT3" s="1912"/>
      <c r="BU3" s="1912"/>
      <c r="BV3" s="1912"/>
      <c r="BW3" s="1912"/>
      <c r="BX3" s="1912"/>
      <c r="BY3" s="1912"/>
      <c r="BZ3" s="1912"/>
      <c r="CA3" s="1912"/>
      <c r="CB3" s="1912"/>
      <c r="CC3" s="1912"/>
      <c r="CD3" s="1912"/>
      <c r="CE3" s="1912"/>
      <c r="CF3" s="1912"/>
      <c r="CG3" s="1912"/>
      <c r="CH3" s="1912"/>
      <c r="CI3" s="1912"/>
      <c r="CJ3" s="1912"/>
      <c r="CK3" s="1912"/>
      <c r="CL3" s="1912"/>
      <c r="CM3" s="1912"/>
      <c r="CN3" s="1912"/>
      <c r="CO3" s="1912"/>
      <c r="CP3" s="1912"/>
      <c r="CQ3" s="1912"/>
      <c r="CR3" s="1912"/>
      <c r="CS3" s="1912"/>
      <c r="CT3" s="1912"/>
      <c r="CU3" s="1912"/>
      <c r="CV3" s="1912"/>
      <c r="CW3" s="1912"/>
      <c r="CX3" s="1912"/>
      <c r="CY3" s="1912"/>
      <c r="CZ3" s="1912"/>
      <c r="DA3" s="1912"/>
      <c r="DB3" s="1912"/>
      <c r="DC3" s="1912"/>
      <c r="DD3" s="1912"/>
      <c r="DE3" s="1912"/>
      <c r="DF3" s="1912"/>
      <c r="DG3" s="1912"/>
      <c r="DH3" s="1912"/>
      <c r="DI3" s="1912"/>
      <c r="DJ3" s="1912"/>
      <c r="DK3" s="1912"/>
      <c r="DL3" s="1912"/>
      <c r="DM3" s="1912"/>
      <c r="DN3" s="1912"/>
      <c r="DO3" s="1912"/>
      <c r="DP3" s="1912"/>
      <c r="DQ3" s="1912"/>
      <c r="DR3" s="1912"/>
      <c r="DS3" s="1912"/>
      <c r="DT3" s="1912"/>
      <c r="DU3" s="1912"/>
      <c r="DV3" s="1912"/>
      <c r="DW3" s="1912"/>
      <c r="DX3" s="1912"/>
      <c r="DY3" s="1912"/>
      <c r="DZ3" s="1912"/>
      <c r="EA3" s="1912"/>
      <c r="EB3" s="1912"/>
      <c r="EC3" s="1912"/>
      <c r="ED3" s="1912"/>
      <c r="EE3" s="1912"/>
      <c r="EF3" s="1912"/>
      <c r="EG3" s="1912"/>
      <c r="EH3" s="1912"/>
      <c r="EI3" s="1912"/>
      <c r="EJ3" s="1912"/>
      <c r="EK3" s="1912"/>
      <c r="EL3" s="1912"/>
      <c r="EM3" s="1912"/>
      <c r="EN3" s="1912"/>
      <c r="EO3" s="1912"/>
      <c r="EP3" s="1912"/>
      <c r="EQ3" s="1912"/>
      <c r="ER3" s="1912"/>
      <c r="ES3" s="1912"/>
      <c r="ET3" s="1912"/>
      <c r="EU3" s="1912"/>
      <c r="EV3" s="1912"/>
      <c r="EW3" s="1912"/>
      <c r="EX3" s="1912"/>
      <c r="EY3" s="1912"/>
      <c r="EZ3" s="1912"/>
      <c r="FA3" s="1912"/>
      <c r="FB3" s="1912"/>
      <c r="FC3" s="1912"/>
      <c r="FD3" s="1912"/>
      <c r="FE3" s="1912"/>
      <c r="FF3" s="1912"/>
      <c r="FG3" s="1912"/>
      <c r="FH3" s="1912"/>
      <c r="FI3" s="1912"/>
      <c r="FJ3" s="1912"/>
      <c r="FK3" s="1912"/>
      <c r="FL3" s="1912"/>
      <c r="FM3" s="1912"/>
      <c r="FN3" s="1912"/>
      <c r="FO3" s="1912"/>
      <c r="FP3" s="1912"/>
      <c r="FQ3" s="1912"/>
      <c r="FR3" s="1912"/>
      <c r="FS3" s="1912"/>
      <c r="FT3" s="1912"/>
      <c r="FU3" s="1912"/>
      <c r="FV3" s="1912"/>
      <c r="FW3" s="1912"/>
      <c r="FX3" s="1912"/>
      <c r="FY3" s="1912"/>
      <c r="FZ3" s="1912"/>
      <c r="GA3" s="1912"/>
      <c r="GB3" s="1912"/>
      <c r="GC3" s="1912"/>
      <c r="GD3" s="1912"/>
      <c r="GE3" s="1912"/>
      <c r="GF3" s="1912"/>
    </row>
    <row r="4" spans="1:209" s="1054" customFormat="1" ht="16.5" customHeight="1" thickTop="1">
      <c r="A4" s="2315" t="s">
        <v>263</v>
      </c>
      <c r="B4" s="2584" t="s">
        <v>257</v>
      </c>
      <c r="C4" s="2584"/>
      <c r="D4" s="2584"/>
      <c r="E4" s="2584"/>
      <c r="F4" s="2584"/>
      <c r="G4" s="2584" t="s">
        <v>258</v>
      </c>
      <c r="H4" s="2584"/>
      <c r="I4" s="2584"/>
      <c r="J4" s="2584"/>
      <c r="K4" s="2584"/>
      <c r="L4" s="2584" t="s">
        <v>259</v>
      </c>
      <c r="M4" s="2584"/>
      <c r="N4" s="2584"/>
      <c r="O4" s="2584"/>
      <c r="P4" s="2584"/>
      <c r="Q4" s="2584" t="s">
        <v>260</v>
      </c>
      <c r="R4" s="2584"/>
      <c r="S4" s="2584"/>
      <c r="T4" s="2584"/>
      <c r="U4" s="2585"/>
      <c r="V4" s="1056"/>
      <c r="W4" s="1056"/>
      <c r="X4" s="1056"/>
      <c r="Y4" s="1056"/>
      <c r="Z4" s="1056"/>
      <c r="AA4" s="1056"/>
      <c r="AB4" s="1056"/>
      <c r="AC4" s="1056"/>
      <c r="AD4" s="1056"/>
      <c r="AE4" s="1056"/>
      <c r="AF4" s="1056"/>
      <c r="AG4" s="1056"/>
      <c r="AH4" s="1056"/>
      <c r="AI4" s="1056"/>
      <c r="AJ4" s="1056"/>
      <c r="AK4" s="1056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  <c r="GQ4" s="1056"/>
      <c r="GR4" s="1056"/>
      <c r="GS4" s="1056"/>
      <c r="GT4" s="1056"/>
      <c r="GU4" s="1056"/>
      <c r="GV4" s="1056"/>
      <c r="GW4" s="1056"/>
      <c r="GX4" s="1056"/>
      <c r="GY4" s="1056"/>
      <c r="GZ4" s="1056"/>
      <c r="HA4" s="1056"/>
    </row>
    <row r="5" spans="1:209" s="1054" customFormat="1" ht="16.5" customHeight="1">
      <c r="A5" s="2316"/>
      <c r="B5" s="1060" t="s">
        <v>87</v>
      </c>
      <c r="C5" s="1060" t="s">
        <v>90</v>
      </c>
      <c r="D5" s="1060" t="s">
        <v>91</v>
      </c>
      <c r="E5" s="2342" t="s">
        <v>88</v>
      </c>
      <c r="F5" s="2342" t="s">
        <v>89</v>
      </c>
      <c r="G5" s="1060" t="s">
        <v>87</v>
      </c>
      <c r="H5" s="1060" t="s">
        <v>90</v>
      </c>
      <c r="I5" s="1060" t="s">
        <v>91</v>
      </c>
      <c r="J5" s="2342" t="s">
        <v>88</v>
      </c>
      <c r="K5" s="2342" t="s">
        <v>89</v>
      </c>
      <c r="L5" s="1060" t="s">
        <v>87</v>
      </c>
      <c r="M5" s="1060" t="s">
        <v>90</v>
      </c>
      <c r="N5" s="1060" t="s">
        <v>91</v>
      </c>
      <c r="O5" s="2342" t="s">
        <v>88</v>
      </c>
      <c r="P5" s="2342" t="s">
        <v>89</v>
      </c>
      <c r="Q5" s="1060" t="s">
        <v>87</v>
      </c>
      <c r="R5" s="1060" t="s">
        <v>90</v>
      </c>
      <c r="S5" s="1060" t="s">
        <v>91</v>
      </c>
      <c r="T5" s="2342" t="s">
        <v>88</v>
      </c>
      <c r="U5" s="2345" t="s">
        <v>89</v>
      </c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5"/>
      <c r="AH5" s="1056"/>
      <c r="AI5" s="1056"/>
      <c r="AJ5" s="1056"/>
      <c r="AK5" s="1056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</row>
    <row r="6" spans="1:209" s="1054" customFormat="1" ht="32.25" customHeight="1">
      <c r="A6" s="2316"/>
      <c r="B6" s="1896" t="s">
        <v>669</v>
      </c>
      <c r="C6" s="1896" t="s">
        <v>725</v>
      </c>
      <c r="D6" s="1896" t="s">
        <v>737</v>
      </c>
      <c r="E6" s="2342"/>
      <c r="F6" s="2342"/>
      <c r="G6" s="1896" t="str">
        <f>B6</f>
        <v xml:space="preserve">cf=j= @)&amp;#÷&amp;$
-;fpg–c;f/_                </v>
      </c>
      <c r="H6" s="1896" t="str">
        <f t="shared" ref="H6:I6" si="0">C6</f>
        <v xml:space="preserve">cf=j= @)&amp;$÷&amp;%
-;fpg–c;f/_                </v>
      </c>
      <c r="I6" s="1896" t="str">
        <f t="shared" si="0"/>
        <v xml:space="preserve">cf=j= @)&amp;%÷&amp;^
-;fpg–c;f/_                </v>
      </c>
      <c r="J6" s="2342"/>
      <c r="K6" s="2342"/>
      <c r="L6" s="1896" t="str">
        <f>B6</f>
        <v xml:space="preserve">cf=j= @)&amp;#÷&amp;$
-;fpg–c;f/_                </v>
      </c>
      <c r="M6" s="1896" t="str">
        <f t="shared" ref="M6:N6" si="1">C6</f>
        <v xml:space="preserve">cf=j= @)&amp;$÷&amp;%
-;fpg–c;f/_                </v>
      </c>
      <c r="N6" s="1896" t="str">
        <f t="shared" si="1"/>
        <v xml:space="preserve">cf=j= @)&amp;%÷&amp;^
-;fpg–c;f/_                </v>
      </c>
      <c r="O6" s="2342"/>
      <c r="P6" s="2342"/>
      <c r="Q6" s="1896" t="str">
        <f>B6</f>
        <v xml:space="preserve">cf=j= @)&amp;#÷&amp;$
-;fpg–c;f/_                </v>
      </c>
      <c r="R6" s="1896" t="str">
        <f t="shared" ref="R6:S6" si="2">C6</f>
        <v xml:space="preserve">cf=j= @)&amp;$÷&amp;%
-;fpg–c;f/_                </v>
      </c>
      <c r="S6" s="1896" t="str">
        <f t="shared" si="2"/>
        <v xml:space="preserve">cf=j= @)&amp;%÷&amp;^
-;fpg–c;f/_                </v>
      </c>
      <c r="T6" s="2342"/>
      <c r="U6" s="2345"/>
      <c r="V6" s="1055"/>
      <c r="W6" s="1055"/>
      <c r="X6" s="1055"/>
      <c r="Y6" s="1055"/>
      <c r="Z6" s="1055"/>
      <c r="AA6" s="1055"/>
      <c r="AB6" s="1055"/>
      <c r="AC6" s="1055"/>
      <c r="AD6" s="1055"/>
      <c r="AE6" s="1055"/>
      <c r="AF6" s="1055"/>
      <c r="AG6" s="1055"/>
      <c r="AH6" s="1056"/>
      <c r="AI6" s="1056"/>
      <c r="AJ6" s="1056"/>
      <c r="AK6" s="1056"/>
      <c r="AL6" s="1056"/>
      <c r="AM6" s="1056"/>
      <c r="AN6" s="1056"/>
      <c r="AO6" s="1056"/>
      <c r="AP6" s="1056"/>
      <c r="AQ6" s="1056"/>
      <c r="AR6" s="1056"/>
      <c r="AS6" s="1056"/>
      <c r="AT6" s="1056"/>
      <c r="AU6" s="1056"/>
      <c r="AV6" s="1056"/>
      <c r="AW6" s="1056"/>
      <c r="AX6" s="1056"/>
      <c r="AY6" s="1056"/>
      <c r="AZ6" s="1056"/>
      <c r="BA6" s="1056"/>
      <c r="BB6" s="1056"/>
      <c r="BC6" s="1056"/>
      <c r="BD6" s="1056"/>
      <c r="BE6" s="1056"/>
      <c r="BF6" s="1056"/>
      <c r="BG6" s="1056"/>
      <c r="BH6" s="1056"/>
      <c r="BI6" s="1056"/>
      <c r="BJ6" s="1056"/>
      <c r="BK6" s="1056"/>
      <c r="BL6" s="1056"/>
      <c r="BM6" s="1056"/>
      <c r="BN6" s="1056"/>
      <c r="BO6" s="1056"/>
      <c r="BP6" s="1056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</row>
    <row r="7" spans="1:209" s="73" customFormat="1" ht="15" customHeight="1">
      <c r="A7" s="128" t="s">
        <v>265</v>
      </c>
      <c r="B7" s="732">
        <v>120896.1</v>
      </c>
      <c r="C7" s="732">
        <v>116944</v>
      </c>
      <c r="D7" s="732">
        <v>115476</v>
      </c>
      <c r="E7" s="689">
        <v>-3.2690053690731133</v>
      </c>
      <c r="F7" s="689">
        <v>-1.2553016828567536</v>
      </c>
      <c r="G7" s="732">
        <v>122841</v>
      </c>
      <c r="H7" s="732">
        <v>121768</v>
      </c>
      <c r="I7" s="732">
        <v>120838.28</v>
      </c>
      <c r="J7" s="689">
        <v>-0.87348686513460905</v>
      </c>
      <c r="K7" s="689">
        <v>-0.76351750870507828</v>
      </c>
      <c r="L7" s="732">
        <v>103430</v>
      </c>
      <c r="M7" s="732">
        <v>105092</v>
      </c>
      <c r="N7" s="732">
        <v>105092</v>
      </c>
      <c r="O7" s="689">
        <v>1.6068838828192895</v>
      </c>
      <c r="P7" s="689">
        <v>0</v>
      </c>
      <c r="Q7" s="732">
        <v>43305</v>
      </c>
      <c r="R7" s="732">
        <v>42726.5</v>
      </c>
      <c r="S7" s="732">
        <v>42426.5</v>
      </c>
      <c r="T7" s="689">
        <v>-1.3358734557210425</v>
      </c>
      <c r="U7" s="690">
        <v>-0.70214035785754447</v>
      </c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</row>
    <row r="8" spans="1:209" ht="13.5" customHeight="1">
      <c r="A8" s="129" t="s">
        <v>3</v>
      </c>
      <c r="B8" s="140">
        <v>69600</v>
      </c>
      <c r="C8" s="140">
        <v>65882</v>
      </c>
      <c r="D8" s="140">
        <v>64213</v>
      </c>
      <c r="E8" s="1532">
        <v>-5.341954022988503</v>
      </c>
      <c r="F8" s="1532">
        <v>-2.5333171427704144</v>
      </c>
      <c r="G8" s="140">
        <v>72000</v>
      </c>
      <c r="H8" s="140">
        <v>68154</v>
      </c>
      <c r="I8" s="140">
        <v>67216</v>
      </c>
      <c r="J8" s="1532">
        <v>-5.3416666666666686</v>
      </c>
      <c r="K8" s="1532">
        <v>-1.3762948616368789</v>
      </c>
      <c r="L8" s="140">
        <v>44740</v>
      </c>
      <c r="M8" s="140">
        <v>46540</v>
      </c>
      <c r="N8" s="140">
        <v>46540</v>
      </c>
      <c r="O8" s="1532">
        <v>4.0232454179705002</v>
      </c>
      <c r="P8" s="1533">
        <v>0</v>
      </c>
      <c r="Q8" s="140">
        <v>8720</v>
      </c>
      <c r="R8" s="140">
        <v>8254</v>
      </c>
      <c r="S8" s="140">
        <v>7954</v>
      </c>
      <c r="T8" s="1863">
        <v>-5.3440366972477165</v>
      </c>
      <c r="U8" s="1864">
        <v>-3.6346014053792146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</row>
    <row r="9" spans="1:209" ht="13.5" customHeight="1">
      <c r="A9" s="129" t="s">
        <v>4</v>
      </c>
      <c r="B9" s="140">
        <v>2490</v>
      </c>
      <c r="C9" s="140">
        <v>2490</v>
      </c>
      <c r="D9" s="140">
        <v>2424</v>
      </c>
      <c r="E9" s="1532">
        <v>0</v>
      </c>
      <c r="F9" s="1532">
        <v>-2.6506024096385516</v>
      </c>
      <c r="G9" s="140">
        <v>1395</v>
      </c>
      <c r="H9" s="140">
        <v>1395</v>
      </c>
      <c r="I9" s="140">
        <v>1396</v>
      </c>
      <c r="J9" s="1532">
        <v>0</v>
      </c>
      <c r="K9" s="1532">
        <v>7.1684587813621192E-2</v>
      </c>
      <c r="L9" s="140">
        <v>10822</v>
      </c>
      <c r="M9" s="140">
        <v>10824</v>
      </c>
      <c r="N9" s="140">
        <v>10824</v>
      </c>
      <c r="O9" s="1532">
        <v>1.8480872297161E-2</v>
      </c>
      <c r="P9" s="1533">
        <v>0</v>
      </c>
      <c r="Q9" s="140">
        <v>21583</v>
      </c>
      <c r="R9" s="140">
        <v>21583</v>
      </c>
      <c r="S9" s="140">
        <v>21583</v>
      </c>
      <c r="T9" s="1863">
        <v>0</v>
      </c>
      <c r="U9" s="1864">
        <v>0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</row>
    <row r="10" spans="1:209" ht="13.5" customHeight="1">
      <c r="A10" s="16" t="s">
        <v>5</v>
      </c>
      <c r="B10" s="140">
        <v>29400</v>
      </c>
      <c r="C10" s="140">
        <v>29400</v>
      </c>
      <c r="D10" s="140">
        <v>29700</v>
      </c>
      <c r="E10" s="1532">
        <v>0</v>
      </c>
      <c r="F10" s="1532">
        <v>1.0204081632653015</v>
      </c>
      <c r="G10" s="140">
        <v>27927</v>
      </c>
      <c r="H10" s="140">
        <v>30700</v>
      </c>
      <c r="I10" s="140">
        <v>30704</v>
      </c>
      <c r="J10" s="1532">
        <v>9.9294589465391851</v>
      </c>
      <c r="K10" s="1532">
        <v>1.302931596092094E-2</v>
      </c>
      <c r="L10" s="140">
        <v>18702</v>
      </c>
      <c r="M10" s="140">
        <v>18690</v>
      </c>
      <c r="N10" s="140">
        <v>18690</v>
      </c>
      <c r="O10" s="1532">
        <v>-6.4164260506899495E-2</v>
      </c>
      <c r="P10" s="1533">
        <v>0</v>
      </c>
      <c r="Q10" s="140">
        <v>6240</v>
      </c>
      <c r="R10" s="140">
        <v>6135</v>
      </c>
      <c r="S10" s="140">
        <v>6135</v>
      </c>
      <c r="T10" s="1863">
        <v>-1.6826923076923066</v>
      </c>
      <c r="U10" s="1864">
        <v>0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</row>
    <row r="11" spans="1:209" ht="13.5" customHeight="1">
      <c r="A11" s="129" t="s">
        <v>6</v>
      </c>
      <c r="B11" s="140">
        <v>44.1</v>
      </c>
      <c r="C11" s="140">
        <v>45</v>
      </c>
      <c r="D11" s="140">
        <v>45</v>
      </c>
      <c r="E11" s="1532">
        <v>2.0408163265306172</v>
      </c>
      <c r="F11" s="1532">
        <v>0</v>
      </c>
      <c r="G11" s="140"/>
      <c r="H11" s="140"/>
      <c r="I11" s="140"/>
      <c r="J11" s="1532"/>
      <c r="K11" s="1532"/>
      <c r="L11" s="140">
        <v>500</v>
      </c>
      <c r="M11" s="140">
        <v>551</v>
      </c>
      <c r="N11" s="140">
        <v>551</v>
      </c>
      <c r="O11" s="1532">
        <v>10.200000000000003</v>
      </c>
      <c r="P11" s="1533">
        <v>0</v>
      </c>
      <c r="Q11" s="140">
        <v>2537</v>
      </c>
      <c r="R11" s="140">
        <v>2537</v>
      </c>
      <c r="S11" s="140">
        <v>2538</v>
      </c>
      <c r="T11" s="1863">
        <v>0</v>
      </c>
      <c r="U11" s="1864">
        <v>3.9416633819485014E-2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</row>
    <row r="12" spans="1:209" ht="13.5" customHeight="1">
      <c r="A12" s="129" t="s">
        <v>7</v>
      </c>
      <c r="B12" s="140">
        <v>120</v>
      </c>
      <c r="C12" s="140">
        <v>120</v>
      </c>
      <c r="D12" s="140">
        <v>120</v>
      </c>
      <c r="E12" s="1532">
        <v>0</v>
      </c>
      <c r="F12" s="1532">
        <v>0</v>
      </c>
      <c r="G12" s="140">
        <v>200</v>
      </c>
      <c r="H12" s="140">
        <v>200</v>
      </c>
      <c r="I12" s="140">
        <v>201</v>
      </c>
      <c r="J12" s="1532">
        <v>0</v>
      </c>
      <c r="K12" s="1532">
        <v>0.49999999999998579</v>
      </c>
      <c r="L12" s="140">
        <v>11</v>
      </c>
      <c r="M12" s="140">
        <v>10</v>
      </c>
      <c r="N12" s="140">
        <v>10</v>
      </c>
      <c r="O12" s="1532">
        <v>-9.0909090909090935</v>
      </c>
      <c r="P12" s="1533">
        <v>0</v>
      </c>
      <c r="Q12" s="140">
        <v>25</v>
      </c>
      <c r="R12" s="140">
        <v>23</v>
      </c>
      <c r="S12" s="140">
        <v>21</v>
      </c>
      <c r="T12" s="1863">
        <v>-8</v>
      </c>
      <c r="U12" s="1864">
        <v>-8.6956521739130466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</row>
    <row r="13" spans="1:209" ht="13.5" customHeight="1">
      <c r="A13" s="129" t="s">
        <v>8</v>
      </c>
      <c r="B13" s="140"/>
      <c r="C13" s="140"/>
      <c r="D13" s="140"/>
      <c r="E13" s="1532">
        <v>0</v>
      </c>
      <c r="F13" s="1532">
        <v>0</v>
      </c>
      <c r="G13" s="140"/>
      <c r="H13" s="140"/>
      <c r="I13" s="140"/>
      <c r="J13" s="1532"/>
      <c r="K13" s="1532"/>
      <c r="L13" s="140">
        <v>100</v>
      </c>
      <c r="M13" s="140">
        <v>100</v>
      </c>
      <c r="N13" s="140">
        <v>100</v>
      </c>
      <c r="O13" s="1532">
        <v>0</v>
      </c>
      <c r="P13" s="1533">
        <v>0</v>
      </c>
      <c r="Q13" s="140">
        <v>449</v>
      </c>
      <c r="R13" s="140">
        <v>449</v>
      </c>
      <c r="S13" s="140">
        <v>444</v>
      </c>
      <c r="T13" s="1863">
        <v>0</v>
      </c>
      <c r="U13" s="1864">
        <v>-1.1135857461024585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</row>
    <row r="14" spans="1:209" ht="13.5" customHeight="1">
      <c r="A14" s="129" t="s">
        <v>9</v>
      </c>
      <c r="B14" s="140">
        <v>3935</v>
      </c>
      <c r="C14" s="140">
        <v>3935</v>
      </c>
      <c r="D14" s="140">
        <v>3930</v>
      </c>
      <c r="E14" s="1532">
        <v>0</v>
      </c>
      <c r="F14" s="1532">
        <v>-0.12706480304956358</v>
      </c>
      <c r="G14" s="140">
        <v>2515</v>
      </c>
      <c r="H14" s="140">
        <v>2515</v>
      </c>
      <c r="I14" s="140">
        <v>2516</v>
      </c>
      <c r="J14" s="1532">
        <v>0</v>
      </c>
      <c r="K14" s="1532">
        <v>3.9761431411534431E-2</v>
      </c>
      <c r="L14" s="140">
        <v>1655</v>
      </c>
      <c r="M14" s="140">
        <v>1660</v>
      </c>
      <c r="N14" s="140">
        <v>1660</v>
      </c>
      <c r="O14" s="1532">
        <v>0.30211480362538623</v>
      </c>
      <c r="P14" s="1533">
        <v>0</v>
      </c>
      <c r="Q14" s="140">
        <v>735</v>
      </c>
      <c r="R14" s="140">
        <v>735</v>
      </c>
      <c r="S14" s="140">
        <v>745</v>
      </c>
      <c r="T14" s="1863">
        <v>0</v>
      </c>
      <c r="U14" s="1864">
        <v>1.3605442176870781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</row>
    <row r="15" spans="1:209" ht="13.5" customHeight="1">
      <c r="A15" s="129" t="s">
        <v>10</v>
      </c>
      <c r="B15" s="140">
        <v>310</v>
      </c>
      <c r="C15" s="140">
        <v>310</v>
      </c>
      <c r="D15" s="140">
        <v>282</v>
      </c>
      <c r="E15" s="1532">
        <v>0</v>
      </c>
      <c r="F15" s="1532">
        <v>-9.0322580645161281</v>
      </c>
      <c r="G15" s="140">
        <v>4930</v>
      </c>
      <c r="H15" s="140">
        <v>4930</v>
      </c>
      <c r="I15" s="140">
        <v>4931</v>
      </c>
      <c r="J15" s="1532">
        <v>0</v>
      </c>
      <c r="K15" s="1532">
        <v>2.0283975659225462E-2</v>
      </c>
      <c r="L15" s="140">
        <v>7388</v>
      </c>
      <c r="M15" s="140">
        <v>7284</v>
      </c>
      <c r="N15" s="140">
        <v>7284</v>
      </c>
      <c r="O15" s="1532">
        <v>-1.4076881429344894</v>
      </c>
      <c r="P15" s="1533">
        <v>0</v>
      </c>
      <c r="Q15" s="140">
        <v>46</v>
      </c>
      <c r="R15" s="140">
        <v>41</v>
      </c>
      <c r="S15" s="140">
        <v>41</v>
      </c>
      <c r="T15" s="1863">
        <v>-10.869565217391312</v>
      </c>
      <c r="U15" s="1864">
        <v>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</row>
    <row r="16" spans="1:209" ht="13.5" customHeight="1">
      <c r="A16" s="129" t="s">
        <v>11</v>
      </c>
      <c r="B16" s="140"/>
      <c r="C16" s="140"/>
      <c r="D16" s="140"/>
      <c r="E16" s="140"/>
      <c r="F16" s="140"/>
      <c r="G16" s="140"/>
      <c r="H16" s="140"/>
      <c r="I16" s="140"/>
      <c r="J16" s="1532"/>
      <c r="K16" s="1532"/>
      <c r="L16" s="140"/>
      <c r="M16" s="140"/>
      <c r="N16" s="140"/>
      <c r="O16" s="1532"/>
      <c r="P16" s="1533"/>
      <c r="Q16" s="140">
        <v>0</v>
      </c>
      <c r="R16" s="140">
        <v>0</v>
      </c>
      <c r="S16" s="140"/>
      <c r="T16" s="1863"/>
      <c r="U16" s="1864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</row>
    <row r="17" spans="1:188" ht="13.5" customHeight="1">
      <c r="A17" s="129" t="s">
        <v>12</v>
      </c>
      <c r="B17" s="140"/>
      <c r="C17" s="140"/>
      <c r="D17" s="140"/>
      <c r="E17" s="140"/>
      <c r="F17" s="140"/>
      <c r="G17" s="140"/>
      <c r="H17" s="140"/>
      <c r="I17" s="140"/>
      <c r="J17" s="1532"/>
      <c r="K17" s="1532"/>
      <c r="L17" s="140"/>
      <c r="M17" s="140"/>
      <c r="N17" s="140"/>
      <c r="O17" s="1532"/>
      <c r="P17" s="1533"/>
      <c r="Q17" s="140">
        <v>0</v>
      </c>
      <c r="R17" s="140">
        <v>0</v>
      </c>
      <c r="S17" s="140"/>
      <c r="T17" s="1863"/>
      <c r="U17" s="1864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</row>
    <row r="18" spans="1:188" ht="13.5" customHeight="1">
      <c r="A18" s="129" t="s">
        <v>13</v>
      </c>
      <c r="B18" s="140"/>
      <c r="C18" s="140"/>
      <c r="D18" s="140"/>
      <c r="E18" s="140"/>
      <c r="F18" s="140"/>
      <c r="G18" s="140"/>
      <c r="H18" s="140"/>
      <c r="I18" s="140"/>
      <c r="J18" s="1532"/>
      <c r="K18" s="1532"/>
      <c r="L18" s="140">
        <v>171</v>
      </c>
      <c r="M18" s="140">
        <v>172</v>
      </c>
      <c r="N18" s="140">
        <v>172</v>
      </c>
      <c r="O18" s="1532">
        <v>0.5847953216374151</v>
      </c>
      <c r="P18" s="1533">
        <v>0</v>
      </c>
      <c r="Q18" s="140">
        <v>305</v>
      </c>
      <c r="R18" s="140">
        <v>305</v>
      </c>
      <c r="S18" s="140">
        <v>301</v>
      </c>
      <c r="T18" s="1863">
        <v>0</v>
      </c>
      <c r="U18" s="1864">
        <v>-1.3114754098360635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</row>
    <row r="19" spans="1:188" ht="13.5" customHeight="1">
      <c r="A19" s="129" t="s">
        <v>14</v>
      </c>
      <c r="B19" s="140">
        <v>7560</v>
      </c>
      <c r="C19" s="140">
        <v>7325</v>
      </c>
      <c r="D19" s="140">
        <v>7325</v>
      </c>
      <c r="E19" s="1532">
        <v>-3.1084656084656075</v>
      </c>
      <c r="F19" s="1532">
        <v>0</v>
      </c>
      <c r="G19" s="140">
        <v>9395</v>
      </c>
      <c r="H19" s="140">
        <v>9395</v>
      </c>
      <c r="I19" s="140">
        <v>9395.19</v>
      </c>
      <c r="J19" s="1532">
        <v>0</v>
      </c>
      <c r="K19" s="1532">
        <v>2.0223523150519895E-3</v>
      </c>
      <c r="L19" s="140">
        <v>11820</v>
      </c>
      <c r="M19" s="140">
        <v>11739</v>
      </c>
      <c r="N19" s="140">
        <v>11739</v>
      </c>
      <c r="O19" s="1532">
        <v>-0.68527918781725816</v>
      </c>
      <c r="P19" s="1533">
        <v>0</v>
      </c>
      <c r="Q19" s="140">
        <v>1429</v>
      </c>
      <c r="R19" s="140">
        <v>1429</v>
      </c>
      <c r="S19" s="140">
        <v>1429</v>
      </c>
      <c r="T19" s="1863">
        <v>0</v>
      </c>
      <c r="U19" s="1864">
        <v>0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</row>
    <row r="20" spans="1:188" ht="13.5" customHeight="1">
      <c r="A20" s="129" t="s">
        <v>15</v>
      </c>
      <c r="B20" s="140">
        <v>7437</v>
      </c>
      <c r="C20" s="140">
        <v>7437</v>
      </c>
      <c r="D20" s="140">
        <v>7437</v>
      </c>
      <c r="E20" s="1532">
        <v>0</v>
      </c>
      <c r="F20" s="1532">
        <v>0</v>
      </c>
      <c r="G20" s="140">
        <v>4479</v>
      </c>
      <c r="H20" s="140">
        <v>4479</v>
      </c>
      <c r="I20" s="140">
        <v>4479.09</v>
      </c>
      <c r="J20" s="1532">
        <v>0</v>
      </c>
      <c r="K20" s="1532">
        <v>2.009377093116882E-3</v>
      </c>
      <c r="L20" s="140">
        <v>7521</v>
      </c>
      <c r="M20" s="140">
        <v>7522</v>
      </c>
      <c r="N20" s="140">
        <v>7522</v>
      </c>
      <c r="O20" s="1532">
        <v>1.3296104241462103E-2</v>
      </c>
      <c r="P20" s="1533">
        <v>0</v>
      </c>
      <c r="Q20" s="140">
        <v>1236</v>
      </c>
      <c r="R20" s="140">
        <v>1235.5</v>
      </c>
      <c r="S20" s="140">
        <v>1235.5</v>
      </c>
      <c r="T20" s="1863">
        <v>-4.0453074433656866E-2</v>
      </c>
      <c r="U20" s="1864">
        <v>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</row>
    <row r="21" spans="1:188" s="73" customFormat="1" ht="15" customHeight="1">
      <c r="A21" s="128" t="s">
        <v>719</v>
      </c>
      <c r="B21" s="732">
        <v>4147</v>
      </c>
      <c r="C21" s="732">
        <v>4154</v>
      </c>
      <c r="D21" s="732">
        <v>4155</v>
      </c>
      <c r="E21" s="1534">
        <v>0.16879672052085937</v>
      </c>
      <c r="F21" s="1534">
        <v>2.4073182474722898E-2</v>
      </c>
      <c r="G21" s="732">
        <v>3453</v>
      </c>
      <c r="H21" s="732">
        <v>3453</v>
      </c>
      <c r="I21" s="732">
        <v>3453.07</v>
      </c>
      <c r="J21" s="1534">
        <v>0</v>
      </c>
      <c r="K21" s="1534">
        <v>2.0272227048963032E-3</v>
      </c>
      <c r="L21" s="732">
        <v>4810</v>
      </c>
      <c r="M21" s="732">
        <v>4819</v>
      </c>
      <c r="N21" s="732">
        <v>4819</v>
      </c>
      <c r="O21" s="1534">
        <v>0.18711018711019278</v>
      </c>
      <c r="P21" s="1535">
        <v>0</v>
      </c>
      <c r="Q21" s="732">
        <v>2075</v>
      </c>
      <c r="R21" s="732">
        <v>2077</v>
      </c>
      <c r="S21" s="732">
        <v>2127</v>
      </c>
      <c r="T21" s="689">
        <v>9.6385542168661686E-2</v>
      </c>
      <c r="U21" s="690">
        <v>2.4073182474723183</v>
      </c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</row>
    <row r="22" spans="1:188" ht="15" customHeight="1">
      <c r="A22" s="129" t="s">
        <v>335</v>
      </c>
      <c r="B22" s="140">
        <v>4147</v>
      </c>
      <c r="C22" s="140">
        <v>4154</v>
      </c>
      <c r="D22" s="140">
        <v>4155</v>
      </c>
      <c r="E22" s="1532">
        <v>0.16879672052085937</v>
      </c>
      <c r="F22" s="1532">
        <v>2.4073182474722898E-2</v>
      </c>
      <c r="G22" s="140">
        <v>3453</v>
      </c>
      <c r="H22" s="140">
        <v>3453</v>
      </c>
      <c r="I22" s="140">
        <v>3453.07</v>
      </c>
      <c r="J22" s="1532">
        <v>0</v>
      </c>
      <c r="K22" s="1532">
        <v>2.0272227048963032E-3</v>
      </c>
      <c r="L22" s="140">
        <v>4810</v>
      </c>
      <c r="M22" s="140">
        <v>4819</v>
      </c>
      <c r="N22" s="140">
        <v>4819</v>
      </c>
      <c r="O22" s="1532">
        <v>0.18711018711019278</v>
      </c>
      <c r="P22" s="1533">
        <v>0</v>
      </c>
      <c r="Q22" s="140">
        <v>2075</v>
      </c>
      <c r="R22" s="140">
        <v>2077</v>
      </c>
      <c r="S22" s="140">
        <v>2127</v>
      </c>
      <c r="T22" s="1863">
        <v>9.6385542168661686E-2</v>
      </c>
      <c r="U22" s="1864">
        <v>2.4073182474723183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</row>
    <row r="23" spans="1:188" s="73" customFormat="1" ht="15" customHeight="1">
      <c r="A23" s="128" t="s">
        <v>17</v>
      </c>
      <c r="B23" s="732">
        <v>2358.75</v>
      </c>
      <c r="C23" s="732">
        <v>2364.75</v>
      </c>
      <c r="D23" s="732">
        <v>2722</v>
      </c>
      <c r="E23" s="1534">
        <v>0.25437201907789131</v>
      </c>
      <c r="F23" s="1534">
        <v>15.107305211967443</v>
      </c>
      <c r="G23" s="732">
        <v>3498</v>
      </c>
      <c r="H23" s="732">
        <v>3548</v>
      </c>
      <c r="I23" s="732">
        <v>3555</v>
      </c>
      <c r="J23" s="1534">
        <v>1.4293882218410374</v>
      </c>
      <c r="K23" s="1534">
        <v>0.19729425028185688</v>
      </c>
      <c r="L23" s="732">
        <v>3574</v>
      </c>
      <c r="M23" s="732">
        <v>3592</v>
      </c>
      <c r="N23" s="732">
        <v>3592</v>
      </c>
      <c r="O23" s="1534">
        <v>0.50363738108561051</v>
      </c>
      <c r="P23" s="1535">
        <v>0</v>
      </c>
      <c r="Q23" s="732">
        <v>3292</v>
      </c>
      <c r="R23" s="732">
        <v>3293</v>
      </c>
      <c r="S23" s="732">
        <v>3299</v>
      </c>
      <c r="T23" s="689">
        <v>3.037667071687622E-2</v>
      </c>
      <c r="U23" s="690">
        <v>0.18220467658669293</v>
      </c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</row>
    <row r="24" spans="1:188" ht="13.5" customHeight="1">
      <c r="A24" s="129" t="s">
        <v>18</v>
      </c>
      <c r="B24" s="140">
        <v>54</v>
      </c>
      <c r="C24" s="140">
        <v>57</v>
      </c>
      <c r="D24" s="140">
        <v>59</v>
      </c>
      <c r="E24" s="1532">
        <v>5.5555555555555571</v>
      </c>
      <c r="F24" s="1532"/>
      <c r="G24" s="140"/>
      <c r="H24" s="140"/>
      <c r="I24" s="140"/>
      <c r="J24" s="1532">
        <v>0</v>
      </c>
      <c r="K24" s="1532"/>
      <c r="L24" s="140">
        <v>122</v>
      </c>
      <c r="M24" s="140">
        <v>135</v>
      </c>
      <c r="N24" s="140">
        <v>135</v>
      </c>
      <c r="O24" s="1532">
        <v>10.655737704918039</v>
      </c>
      <c r="P24" s="1533">
        <v>0</v>
      </c>
      <c r="Q24" s="140">
        <v>746</v>
      </c>
      <c r="R24" s="140">
        <v>748</v>
      </c>
      <c r="S24" s="140">
        <v>756</v>
      </c>
      <c r="T24" s="1863">
        <v>0.26809651474530938</v>
      </c>
      <c r="U24" s="1864">
        <v>1.0695187165775479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</row>
    <row r="25" spans="1:188" ht="13.5" customHeight="1">
      <c r="A25" s="129" t="s">
        <v>19</v>
      </c>
      <c r="B25" s="140">
        <v>433</v>
      </c>
      <c r="C25" s="140">
        <v>434</v>
      </c>
      <c r="D25" s="140">
        <v>442</v>
      </c>
      <c r="E25" s="1532">
        <v>0.23094688221709703</v>
      </c>
      <c r="F25" s="1532">
        <v>1.8433179723502207</v>
      </c>
      <c r="G25" s="140">
        <v>1626</v>
      </c>
      <c r="H25" s="140">
        <v>1676</v>
      </c>
      <c r="I25" s="140">
        <v>1681</v>
      </c>
      <c r="J25" s="1532">
        <v>3.0750307503075049</v>
      </c>
      <c r="K25" s="1532">
        <v>0.29832935560858687</v>
      </c>
      <c r="L25" s="140">
        <v>885</v>
      </c>
      <c r="M25" s="140">
        <v>890</v>
      </c>
      <c r="N25" s="140">
        <v>890</v>
      </c>
      <c r="O25" s="1532">
        <v>0.56497175141242906</v>
      </c>
      <c r="P25" s="1533">
        <v>0</v>
      </c>
      <c r="Q25" s="140">
        <v>343</v>
      </c>
      <c r="R25" s="140">
        <v>344</v>
      </c>
      <c r="S25" s="140">
        <v>344</v>
      </c>
      <c r="T25" s="1863">
        <v>0.29154518950437591</v>
      </c>
      <c r="U25" s="1864">
        <v>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</row>
    <row r="26" spans="1:188" ht="13.5" customHeight="1">
      <c r="A26" s="129" t="s">
        <v>20</v>
      </c>
      <c r="B26" s="140">
        <v>670</v>
      </c>
      <c r="C26" s="140">
        <v>672</v>
      </c>
      <c r="D26" s="140">
        <v>675</v>
      </c>
      <c r="E26" s="1532">
        <v>0.29850746268655826</v>
      </c>
      <c r="F26" s="1532">
        <v>0.44642857142858361</v>
      </c>
      <c r="G26" s="140">
        <v>167</v>
      </c>
      <c r="H26" s="140">
        <v>167</v>
      </c>
      <c r="I26" s="140">
        <v>167</v>
      </c>
      <c r="J26" s="1532">
        <v>0</v>
      </c>
      <c r="K26" s="1532">
        <v>0</v>
      </c>
      <c r="L26" s="1678">
        <v>830</v>
      </c>
      <c r="M26" s="1678">
        <v>831</v>
      </c>
      <c r="N26" s="1678">
        <v>831</v>
      </c>
      <c r="O26" s="1532">
        <v>0.12048192771084132</v>
      </c>
      <c r="P26" s="1533">
        <v>0</v>
      </c>
      <c r="Q26" s="140">
        <v>67</v>
      </c>
      <c r="R26" s="140">
        <v>67</v>
      </c>
      <c r="S26" s="140">
        <v>67</v>
      </c>
      <c r="T26" s="1863">
        <v>0</v>
      </c>
      <c r="U26" s="1864">
        <v>0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</row>
    <row r="27" spans="1:188" ht="13.5" customHeight="1">
      <c r="A27" s="129" t="s">
        <v>21</v>
      </c>
      <c r="B27" s="140"/>
      <c r="C27" s="140"/>
      <c r="D27" s="140"/>
      <c r="E27" s="1532"/>
      <c r="F27" s="1532"/>
      <c r="G27" s="140"/>
      <c r="H27" s="140"/>
      <c r="I27" s="140"/>
      <c r="J27" s="1532">
        <v>0</v>
      </c>
      <c r="K27" s="1532" t="e">
        <v>#DIV/0!</v>
      </c>
      <c r="L27" s="140"/>
      <c r="M27" s="140"/>
      <c r="N27" s="140"/>
      <c r="O27" s="1532"/>
      <c r="P27" s="1533"/>
      <c r="Q27" s="140">
        <v>0</v>
      </c>
      <c r="R27" s="140">
        <v>0</v>
      </c>
      <c r="S27" s="140"/>
      <c r="T27" s="1863"/>
      <c r="U27" s="1864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</row>
    <row r="28" spans="1:188" ht="13.5" customHeight="1">
      <c r="A28" s="129" t="s">
        <v>22</v>
      </c>
      <c r="B28" s="140">
        <v>429</v>
      </c>
      <c r="C28" s="140">
        <v>429</v>
      </c>
      <c r="D28" s="140">
        <v>773</v>
      </c>
      <c r="E28" s="1532">
        <v>0</v>
      </c>
      <c r="F28" s="1532">
        <v>80.186480186480168</v>
      </c>
      <c r="G28" s="140">
        <v>365</v>
      </c>
      <c r="H28" s="140">
        <v>365</v>
      </c>
      <c r="I28" s="140">
        <v>366</v>
      </c>
      <c r="J28" s="1532">
        <v>0</v>
      </c>
      <c r="K28" s="1532">
        <v>0.27397260273973245</v>
      </c>
      <c r="L28" s="140"/>
      <c r="M28" s="140"/>
      <c r="N28" s="140"/>
      <c r="O28" s="1532"/>
      <c r="P28" s="1533"/>
      <c r="Q28" s="140">
        <v>676</v>
      </c>
      <c r="R28" s="140">
        <v>676</v>
      </c>
      <c r="S28" s="140">
        <v>676</v>
      </c>
      <c r="T28" s="1863">
        <v>0</v>
      </c>
      <c r="U28" s="1864">
        <v>0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</row>
    <row r="29" spans="1:188" ht="13.5" customHeight="1">
      <c r="A29" s="129" t="s">
        <v>23</v>
      </c>
      <c r="B29" s="140">
        <v>772.75</v>
      </c>
      <c r="C29" s="140">
        <v>772.75</v>
      </c>
      <c r="D29" s="140">
        <v>773</v>
      </c>
      <c r="E29" s="1532">
        <v>0</v>
      </c>
      <c r="F29" s="1532">
        <v>3.2351989647366963E-2</v>
      </c>
      <c r="G29" s="140">
        <v>1340</v>
      </c>
      <c r="H29" s="140">
        <v>1340</v>
      </c>
      <c r="I29" s="140">
        <v>1341</v>
      </c>
      <c r="J29" s="1532">
        <v>0</v>
      </c>
      <c r="K29" s="1532">
        <v>7.4626865671632459E-2</v>
      </c>
      <c r="L29" s="140">
        <v>1737</v>
      </c>
      <c r="M29" s="140">
        <v>1736</v>
      </c>
      <c r="N29" s="140">
        <v>1736</v>
      </c>
      <c r="O29" s="1532">
        <v>-5.7570523891769199E-2</v>
      </c>
      <c r="P29" s="1533">
        <v>0</v>
      </c>
      <c r="Q29" s="140">
        <v>1336</v>
      </c>
      <c r="R29" s="140">
        <v>1334</v>
      </c>
      <c r="S29" s="140">
        <v>1335</v>
      </c>
      <c r="T29" s="1863">
        <v>-0.14970059880239717</v>
      </c>
      <c r="U29" s="1864">
        <v>7.4962518740633755E-2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</row>
    <row r="30" spans="1:188" ht="13.5" customHeight="1">
      <c r="A30" s="129" t="s">
        <v>24</v>
      </c>
      <c r="B30" s="140"/>
      <c r="C30" s="140"/>
      <c r="D30" s="140"/>
      <c r="E30" s="1863"/>
      <c r="F30" s="1863"/>
      <c r="G30" s="140"/>
      <c r="H30" s="140"/>
      <c r="I30" s="140"/>
      <c r="J30" s="1863"/>
      <c r="K30" s="1863"/>
      <c r="L30" s="140"/>
      <c r="M30" s="140"/>
      <c r="N30" s="140"/>
      <c r="O30" s="1863"/>
      <c r="P30" s="1863"/>
      <c r="Q30" s="140">
        <v>0</v>
      </c>
      <c r="R30" s="140">
        <v>0</v>
      </c>
      <c r="S30" s="140"/>
      <c r="T30" s="1863"/>
      <c r="U30" s="1864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</row>
    <row r="31" spans="1:188" ht="13.5" customHeight="1" thickBot="1">
      <c r="A31" s="17" t="s">
        <v>25</v>
      </c>
      <c r="B31" s="141"/>
      <c r="C31" s="141"/>
      <c r="D31" s="141"/>
      <c r="E31" s="693"/>
      <c r="F31" s="693"/>
      <c r="G31" s="141"/>
      <c r="H31" s="141"/>
      <c r="I31" s="141"/>
      <c r="J31" s="693"/>
      <c r="K31" s="693"/>
      <c r="L31" s="141"/>
      <c r="M31" s="141"/>
      <c r="N31" s="141"/>
      <c r="O31" s="693"/>
      <c r="P31" s="693"/>
      <c r="Q31" s="141">
        <v>124</v>
      </c>
      <c r="R31" s="141">
        <v>124</v>
      </c>
      <c r="S31" s="141">
        <v>121</v>
      </c>
      <c r="T31" s="693">
        <v>0</v>
      </c>
      <c r="U31" s="694">
        <v>-2.4193548387096797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</row>
    <row r="32" spans="1:188" ht="15" customHeight="1" thickTop="1" thickBot="1">
      <c r="A32" s="1"/>
      <c r="B32" s="147"/>
      <c r="C32" s="147"/>
      <c r="D32" s="147"/>
      <c r="E32" s="840"/>
      <c r="F32" s="840"/>
      <c r="G32" s="1"/>
      <c r="H32" s="1"/>
      <c r="I32" s="1"/>
      <c r="J32" s="837"/>
      <c r="K32" s="837"/>
      <c r="L32" s="1"/>
      <c r="M32" s="1"/>
      <c r="N32" s="1"/>
      <c r="O32" s="837"/>
      <c r="P32" s="837"/>
      <c r="Q32" s="1"/>
      <c r="R32" s="1"/>
      <c r="S32" s="1"/>
      <c r="T32" s="837"/>
      <c r="U32" s="837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</row>
    <row r="33" spans="1:209" ht="16.5" customHeight="1" thickTop="1">
      <c r="A33" s="2315" t="s">
        <v>263</v>
      </c>
      <c r="B33" s="2584" t="s">
        <v>681</v>
      </c>
      <c r="C33" s="2584"/>
      <c r="D33" s="2584"/>
      <c r="E33" s="2584"/>
      <c r="F33" s="2584"/>
      <c r="G33" s="2584" t="s">
        <v>682</v>
      </c>
      <c r="H33" s="2584"/>
      <c r="I33" s="2584"/>
      <c r="J33" s="2584"/>
      <c r="K33" s="2584"/>
      <c r="L33" s="2584" t="s">
        <v>82</v>
      </c>
      <c r="M33" s="2584"/>
      <c r="N33" s="2584"/>
      <c r="O33" s="2584"/>
      <c r="P33" s="2585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</row>
    <row r="34" spans="1:209" ht="16.5" customHeight="1">
      <c r="A34" s="2316"/>
      <c r="B34" s="1060" t="s">
        <v>87</v>
      </c>
      <c r="C34" s="1060" t="s">
        <v>90</v>
      </c>
      <c r="D34" s="1060" t="s">
        <v>91</v>
      </c>
      <c r="E34" s="2342" t="s">
        <v>88</v>
      </c>
      <c r="F34" s="2342" t="s">
        <v>89</v>
      </c>
      <c r="G34" s="1060" t="s">
        <v>87</v>
      </c>
      <c r="H34" s="1060" t="s">
        <v>90</v>
      </c>
      <c r="I34" s="1060" t="s">
        <v>91</v>
      </c>
      <c r="J34" s="2342" t="s">
        <v>88</v>
      </c>
      <c r="K34" s="2342" t="s">
        <v>89</v>
      </c>
      <c r="L34" s="1060" t="s">
        <v>87</v>
      </c>
      <c r="M34" s="1060" t="s">
        <v>90</v>
      </c>
      <c r="N34" s="1060" t="s">
        <v>91</v>
      </c>
      <c r="O34" s="2342" t="s">
        <v>88</v>
      </c>
      <c r="P34" s="2345" t="s">
        <v>89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</row>
    <row r="35" spans="1:209" ht="32.25" customHeight="1">
      <c r="A35" s="2316"/>
      <c r="B35" s="1896" t="str">
        <f>B6</f>
        <v xml:space="preserve">cf=j= @)&amp;#÷&amp;$
-;fpg–c;f/_                </v>
      </c>
      <c r="C35" s="1896" t="str">
        <f t="shared" ref="C35:D35" si="3">C6</f>
        <v xml:space="preserve">cf=j= @)&amp;$÷&amp;%
-;fpg–c;f/_                </v>
      </c>
      <c r="D35" s="1896" t="str">
        <f t="shared" si="3"/>
        <v xml:space="preserve">cf=j= @)&amp;%÷&amp;^
-;fpg–c;f/_                </v>
      </c>
      <c r="E35" s="2342"/>
      <c r="F35" s="2342"/>
      <c r="G35" s="1896" t="str">
        <f>B6</f>
        <v xml:space="preserve">cf=j= @)&amp;#÷&amp;$
-;fpg–c;f/_                </v>
      </c>
      <c r="H35" s="1896" t="str">
        <f t="shared" ref="H35:I35" si="4">C6</f>
        <v xml:space="preserve">cf=j= @)&amp;$÷&amp;%
-;fpg–c;f/_                </v>
      </c>
      <c r="I35" s="1896" t="str">
        <f t="shared" si="4"/>
        <v xml:space="preserve">cf=j= @)&amp;%÷&amp;^
-;fpg–c;f/_                </v>
      </c>
      <c r="J35" s="2342"/>
      <c r="K35" s="2342"/>
      <c r="L35" s="1896" t="str">
        <f>B6</f>
        <v xml:space="preserve">cf=j= @)&amp;#÷&amp;$
-;fpg–c;f/_                </v>
      </c>
      <c r="M35" s="1896" t="str">
        <f t="shared" ref="M35:N35" si="5">C6</f>
        <v xml:space="preserve">cf=j= @)&amp;$÷&amp;%
-;fpg–c;f/_                </v>
      </c>
      <c r="N35" s="1896" t="str">
        <f t="shared" si="5"/>
        <v xml:space="preserve">cf=j= @)&amp;%÷&amp;^
-;fpg–c;f/_                </v>
      </c>
      <c r="O35" s="2342"/>
      <c r="P35" s="2345"/>
    </row>
    <row r="36" spans="1:209" s="73" customFormat="1" ht="16.5">
      <c r="A36" s="128" t="s">
        <v>265</v>
      </c>
      <c r="B36" s="732">
        <v>36561</v>
      </c>
      <c r="C36" s="732">
        <v>36131</v>
      </c>
      <c r="D36" s="732">
        <v>35160</v>
      </c>
      <c r="E36" s="689">
        <v>-1.1761166270069197</v>
      </c>
      <c r="F36" s="689">
        <v>-2.6874429160554598</v>
      </c>
      <c r="G36" s="732">
        <v>47681</v>
      </c>
      <c r="H36" s="732">
        <v>48774</v>
      </c>
      <c r="I36" s="732">
        <v>43100</v>
      </c>
      <c r="J36" s="689">
        <v>2.2923176946792125</v>
      </c>
      <c r="K36" s="689">
        <v>-11.633247221880509</v>
      </c>
      <c r="L36" s="579">
        <v>474714.1</v>
      </c>
      <c r="M36" s="579">
        <v>471435.5</v>
      </c>
      <c r="N36" s="579">
        <v>462092.78</v>
      </c>
      <c r="O36" s="1081">
        <v>-0.69064727590775021</v>
      </c>
      <c r="P36" s="1512">
        <v>-1.9817599650429258</v>
      </c>
      <c r="T36" s="1116"/>
      <c r="U36" s="1116"/>
    </row>
    <row r="37" spans="1:209" ht="13.5" customHeight="1">
      <c r="A37" s="129" t="s">
        <v>3</v>
      </c>
      <c r="B37" s="140">
        <v>8050</v>
      </c>
      <c r="C37" s="140">
        <v>7620</v>
      </c>
      <c r="D37" s="140">
        <v>7425</v>
      </c>
      <c r="E37" s="1532">
        <v>-5.3416149068322909</v>
      </c>
      <c r="F37" s="1532">
        <v>-2.559055118110237</v>
      </c>
      <c r="G37" s="140">
        <v>9992</v>
      </c>
      <c r="H37" s="140">
        <v>9458</v>
      </c>
      <c r="I37" s="140">
        <v>8524</v>
      </c>
      <c r="J37" s="1863">
        <v>-5.3442754203362597</v>
      </c>
      <c r="K37" s="1863">
        <v>-9.8752378938464744</v>
      </c>
      <c r="L37" s="90">
        <v>213102</v>
      </c>
      <c r="M37" s="90">
        <v>205908</v>
      </c>
      <c r="N37" s="90">
        <v>201872</v>
      </c>
      <c r="O37" s="1082">
        <v>-3.3758481853760145</v>
      </c>
      <c r="P37" s="1513">
        <v>-1.960098684849541</v>
      </c>
    </row>
    <row r="38" spans="1:209" ht="13.5" customHeight="1">
      <c r="A38" s="129" t="s">
        <v>4</v>
      </c>
      <c r="B38" s="140">
        <v>16955</v>
      </c>
      <c r="C38" s="140">
        <v>16955</v>
      </c>
      <c r="D38" s="140">
        <v>16500</v>
      </c>
      <c r="E38" s="1532">
        <v>0</v>
      </c>
      <c r="F38" s="1532">
        <v>-2.6835741669124218</v>
      </c>
      <c r="G38" s="140">
        <v>23965</v>
      </c>
      <c r="H38" s="140">
        <v>25443</v>
      </c>
      <c r="I38" s="140">
        <v>23980</v>
      </c>
      <c r="J38" s="1863">
        <v>6.1673273523888952</v>
      </c>
      <c r="K38" s="1863">
        <v>-5.7501080847384429</v>
      </c>
      <c r="L38" s="90">
        <v>77210</v>
      </c>
      <c r="M38" s="90">
        <v>78690</v>
      </c>
      <c r="N38" s="90">
        <v>76707</v>
      </c>
      <c r="O38" s="1082">
        <v>1.9168501489444338</v>
      </c>
      <c r="P38" s="1513">
        <v>-2.5200152497140635</v>
      </c>
    </row>
    <row r="39" spans="1:209" ht="13.5" customHeight="1">
      <c r="A39" s="16" t="s">
        <v>5</v>
      </c>
      <c r="B39" s="140">
        <v>7340</v>
      </c>
      <c r="C39" s="140">
        <v>7340</v>
      </c>
      <c r="D39" s="140">
        <v>7140</v>
      </c>
      <c r="E39" s="1532">
        <v>0</v>
      </c>
      <c r="F39" s="1532">
        <v>-2.724795640326974</v>
      </c>
      <c r="G39" s="140">
        <v>7814</v>
      </c>
      <c r="H39" s="140">
        <v>7814</v>
      </c>
      <c r="I39" s="140">
        <v>4470</v>
      </c>
      <c r="J39" s="1863">
        <v>0</v>
      </c>
      <c r="K39" s="1863">
        <v>-42.79498336319427</v>
      </c>
      <c r="L39" s="90">
        <v>97423</v>
      </c>
      <c r="M39" s="90">
        <v>100079</v>
      </c>
      <c r="N39" s="90">
        <v>96839</v>
      </c>
      <c r="O39" s="1082">
        <v>2.7262556069921828</v>
      </c>
      <c r="P39" s="1513">
        <v>-3.2374424204878096</v>
      </c>
    </row>
    <row r="40" spans="1:209" ht="13.5" customHeight="1">
      <c r="A40" s="129" t="s">
        <v>6</v>
      </c>
      <c r="B40" s="140">
        <v>500</v>
      </c>
      <c r="C40" s="140">
        <v>500</v>
      </c>
      <c r="D40" s="140">
        <v>500</v>
      </c>
      <c r="E40" s="1532">
        <v>0</v>
      </c>
      <c r="F40" s="1532">
        <v>0</v>
      </c>
      <c r="G40" s="140">
        <v>2860</v>
      </c>
      <c r="H40" s="140">
        <v>2860</v>
      </c>
      <c r="I40" s="140">
        <v>2880</v>
      </c>
      <c r="J40" s="1863">
        <v>0</v>
      </c>
      <c r="K40" s="1863">
        <v>0.69930069930070715</v>
      </c>
      <c r="L40" s="90">
        <v>6441.1</v>
      </c>
      <c r="M40" s="90">
        <v>6493</v>
      </c>
      <c r="N40" s="90">
        <v>6514</v>
      </c>
      <c r="O40" s="1082">
        <v>0.80576299079349667</v>
      </c>
      <c r="P40" s="1513">
        <v>0.32342522716773203</v>
      </c>
    </row>
    <row r="41" spans="1:209" ht="13.5" customHeight="1">
      <c r="A41" s="129" t="s">
        <v>7</v>
      </c>
      <c r="B41" s="140">
        <v>300</v>
      </c>
      <c r="C41" s="140">
        <v>300</v>
      </c>
      <c r="D41" s="140">
        <v>253</v>
      </c>
      <c r="E41" s="1532">
        <v>0</v>
      </c>
      <c r="F41" s="1532">
        <v>-15.666666666666657</v>
      </c>
      <c r="G41" s="140">
        <v>402</v>
      </c>
      <c r="H41" s="140">
        <v>402</v>
      </c>
      <c r="I41" s="140">
        <v>309</v>
      </c>
      <c r="J41" s="1863">
        <v>0</v>
      </c>
      <c r="K41" s="1863">
        <v>-23.134328358208961</v>
      </c>
      <c r="L41" s="90">
        <v>1058</v>
      </c>
      <c r="M41" s="90">
        <v>1055</v>
      </c>
      <c r="N41" s="90">
        <v>914</v>
      </c>
      <c r="O41" s="1082">
        <v>-0.28355387523629361</v>
      </c>
      <c r="P41" s="1513">
        <v>-13.36492890995261</v>
      </c>
    </row>
    <row r="42" spans="1:209" ht="13.5" customHeight="1">
      <c r="A42" s="129" t="s">
        <v>8</v>
      </c>
      <c r="B42" s="140">
        <v>274</v>
      </c>
      <c r="C42" s="140">
        <v>274</v>
      </c>
      <c r="D42" s="140">
        <v>274</v>
      </c>
      <c r="E42" s="1532">
        <v>0</v>
      </c>
      <c r="F42" s="1532">
        <v>0</v>
      </c>
      <c r="G42" s="140">
        <v>221</v>
      </c>
      <c r="H42" s="140">
        <v>221</v>
      </c>
      <c r="I42" s="140">
        <v>221</v>
      </c>
      <c r="J42" s="1863">
        <v>0</v>
      </c>
      <c r="K42" s="1863">
        <v>0</v>
      </c>
      <c r="L42" s="90">
        <v>1044</v>
      </c>
      <c r="M42" s="90">
        <v>1044</v>
      </c>
      <c r="N42" s="90">
        <v>1039</v>
      </c>
      <c r="O42" s="1082">
        <v>0</v>
      </c>
      <c r="P42" s="1513">
        <v>-0.47892720306514036</v>
      </c>
    </row>
    <row r="43" spans="1:209" ht="13.5" customHeight="1">
      <c r="A43" s="129" t="s">
        <v>9</v>
      </c>
      <c r="B43" s="140">
        <v>695</v>
      </c>
      <c r="C43" s="140">
        <v>695</v>
      </c>
      <c r="D43" s="140">
        <v>700</v>
      </c>
      <c r="E43" s="1532">
        <v>0</v>
      </c>
      <c r="F43" s="1532">
        <v>0.71942446043165376</v>
      </c>
      <c r="G43" s="140">
        <v>512</v>
      </c>
      <c r="H43" s="140">
        <v>550</v>
      </c>
      <c r="I43" s="140">
        <v>560</v>
      </c>
      <c r="J43" s="1863">
        <v>7.421875</v>
      </c>
      <c r="K43" s="1863">
        <v>1.818181818181813</v>
      </c>
      <c r="L43" s="90">
        <v>10047</v>
      </c>
      <c r="M43" s="90">
        <v>10090</v>
      </c>
      <c r="N43" s="90">
        <v>10111</v>
      </c>
      <c r="O43" s="1082">
        <v>0.42798845426494836</v>
      </c>
      <c r="P43" s="1513">
        <v>0.20812685827552002</v>
      </c>
    </row>
    <row r="44" spans="1:209" ht="13.5" customHeight="1">
      <c r="A44" s="129" t="s">
        <v>10</v>
      </c>
      <c r="B44" s="140">
        <v>0</v>
      </c>
      <c r="C44" s="140"/>
      <c r="D44" s="140"/>
      <c r="E44" s="1532" t="s">
        <v>818</v>
      </c>
      <c r="F44" s="1532" t="s">
        <v>818</v>
      </c>
      <c r="G44" s="140">
        <v>98</v>
      </c>
      <c r="H44" s="140">
        <v>99</v>
      </c>
      <c r="I44" s="140">
        <v>179</v>
      </c>
      <c r="J44" s="1863">
        <v>1.0204081632653015</v>
      </c>
      <c r="K44" s="1863">
        <v>80.808080808080831</v>
      </c>
      <c r="L44" s="90">
        <v>12772</v>
      </c>
      <c r="M44" s="90">
        <v>12664</v>
      </c>
      <c r="N44" s="90">
        <v>12717</v>
      </c>
      <c r="O44" s="1082">
        <v>-0.84559974945193517</v>
      </c>
      <c r="P44" s="1513">
        <v>0.41850915982311676</v>
      </c>
    </row>
    <row r="45" spans="1:209" ht="13.5" customHeight="1">
      <c r="A45" s="129" t="s">
        <v>11</v>
      </c>
      <c r="B45" s="140">
        <v>0</v>
      </c>
      <c r="C45" s="140"/>
      <c r="D45" s="140"/>
      <c r="E45" s="1532" t="s">
        <v>818</v>
      </c>
      <c r="F45" s="1532" t="s">
        <v>818</v>
      </c>
      <c r="G45" s="140"/>
      <c r="H45" s="140"/>
      <c r="I45" s="140"/>
      <c r="J45" s="1863"/>
      <c r="K45" s="1863"/>
      <c r="L45" s="90"/>
      <c r="M45" s="90"/>
      <c r="N45" s="90"/>
      <c r="O45" s="1082"/>
      <c r="P45" s="1513"/>
    </row>
    <row r="46" spans="1:209" ht="13.5" customHeight="1">
      <c r="A46" s="129" t="s">
        <v>12</v>
      </c>
      <c r="B46" s="140">
        <v>0</v>
      </c>
      <c r="C46" s="140"/>
      <c r="D46" s="140"/>
      <c r="E46" s="1532" t="s">
        <v>818</v>
      </c>
      <c r="F46" s="1532" t="s">
        <v>818</v>
      </c>
      <c r="G46" s="140"/>
      <c r="H46" s="140"/>
      <c r="I46" s="140"/>
      <c r="J46" s="1863"/>
      <c r="K46" s="1863"/>
      <c r="L46" s="90"/>
      <c r="M46" s="90"/>
      <c r="N46" s="90"/>
      <c r="O46" s="1082"/>
      <c r="P46" s="1513"/>
    </row>
    <row r="47" spans="1:209" ht="13.5" customHeight="1">
      <c r="A47" s="129" t="s">
        <v>13</v>
      </c>
      <c r="B47" s="140">
        <v>45</v>
      </c>
      <c r="C47" s="140">
        <v>45</v>
      </c>
      <c r="D47" s="140">
        <v>45</v>
      </c>
      <c r="E47" s="1532">
        <v>0</v>
      </c>
      <c r="F47" s="1532">
        <v>0</v>
      </c>
      <c r="G47" s="140">
        <v>106</v>
      </c>
      <c r="H47" s="140">
        <v>106</v>
      </c>
      <c r="I47" s="140">
        <v>106</v>
      </c>
      <c r="J47" s="1863">
        <v>0</v>
      </c>
      <c r="K47" s="1863">
        <v>0</v>
      </c>
      <c r="L47" s="90">
        <v>627</v>
      </c>
      <c r="M47" s="90">
        <v>628</v>
      </c>
      <c r="N47" s="90">
        <v>624</v>
      </c>
      <c r="O47" s="1082">
        <v>0.15948963317384823</v>
      </c>
      <c r="P47" s="1513">
        <v>-0.63694267515923286</v>
      </c>
    </row>
    <row r="48" spans="1:209" ht="13.5" customHeight="1">
      <c r="A48" s="129" t="s">
        <v>14</v>
      </c>
      <c r="B48" s="140">
        <v>942</v>
      </c>
      <c r="C48" s="140">
        <v>942</v>
      </c>
      <c r="D48" s="140">
        <v>923</v>
      </c>
      <c r="E48" s="1532">
        <v>0</v>
      </c>
      <c r="F48" s="1532">
        <v>-2.0169851380042445</v>
      </c>
      <c r="G48" s="140">
        <v>1140</v>
      </c>
      <c r="H48" s="140">
        <v>1250</v>
      </c>
      <c r="I48" s="140">
        <v>1280</v>
      </c>
      <c r="J48" s="1863">
        <v>9.6491228070175481</v>
      </c>
      <c r="K48" s="1863">
        <v>2.4000000000000057</v>
      </c>
      <c r="L48" s="90">
        <v>32286</v>
      </c>
      <c r="M48" s="90">
        <v>32080</v>
      </c>
      <c r="N48" s="90">
        <v>32091.190000000002</v>
      </c>
      <c r="O48" s="1082">
        <v>-0.63804745090752135</v>
      </c>
      <c r="P48" s="1513">
        <v>3.4881546134670316E-2</v>
      </c>
    </row>
    <row r="49" spans="1:21" ht="13.5" customHeight="1">
      <c r="A49" s="129" t="s">
        <v>15</v>
      </c>
      <c r="B49" s="140">
        <v>1460</v>
      </c>
      <c r="C49" s="140">
        <v>1460</v>
      </c>
      <c r="D49" s="140">
        <v>1400</v>
      </c>
      <c r="E49" s="1532">
        <v>0</v>
      </c>
      <c r="F49" s="1532">
        <v>-4.1095890410959015</v>
      </c>
      <c r="G49" s="140">
        <v>571</v>
      </c>
      <c r="H49" s="140">
        <v>571</v>
      </c>
      <c r="I49" s="140">
        <v>591</v>
      </c>
      <c r="J49" s="1863">
        <v>0</v>
      </c>
      <c r="K49" s="1863">
        <v>3.5026269702276807</v>
      </c>
      <c r="L49" s="90">
        <v>22704</v>
      </c>
      <c r="M49" s="90">
        <v>22704.5</v>
      </c>
      <c r="N49" s="90">
        <v>22664.59</v>
      </c>
      <c r="O49" s="1082">
        <v>2.2022551092248932E-3</v>
      </c>
      <c r="P49" s="1513">
        <v>-0.17578013169195117</v>
      </c>
    </row>
    <row r="50" spans="1:21" s="73" customFormat="1" ht="16.5">
      <c r="A50" s="128" t="s">
        <v>719</v>
      </c>
      <c r="B50" s="732">
        <v>1678</v>
      </c>
      <c r="C50" s="732">
        <v>1678</v>
      </c>
      <c r="D50" s="732">
        <v>2066.9</v>
      </c>
      <c r="E50" s="1532">
        <v>0</v>
      </c>
      <c r="F50" s="1532">
        <v>23.176400476758047</v>
      </c>
      <c r="G50" s="732">
        <v>882</v>
      </c>
      <c r="H50" s="732">
        <v>882</v>
      </c>
      <c r="I50" s="732">
        <v>940</v>
      </c>
      <c r="J50" s="689">
        <v>0</v>
      </c>
      <c r="K50" s="689">
        <v>6.5759637188208586</v>
      </c>
      <c r="L50" s="579">
        <v>17045</v>
      </c>
      <c r="M50" s="579">
        <v>17063</v>
      </c>
      <c r="N50" s="579">
        <v>17560.97</v>
      </c>
      <c r="O50" s="1081">
        <v>0.10560281607510547</v>
      </c>
      <c r="P50" s="1512">
        <v>2.9184199730410967</v>
      </c>
      <c r="T50" s="1116"/>
      <c r="U50" s="1116"/>
    </row>
    <row r="51" spans="1:21" ht="13.5" customHeight="1">
      <c r="A51" s="94" t="s">
        <v>16</v>
      </c>
      <c r="B51" s="140">
        <v>1678</v>
      </c>
      <c r="C51" s="140">
        <v>1678</v>
      </c>
      <c r="D51" s="140">
        <v>2066.9</v>
      </c>
      <c r="E51" s="1532">
        <v>0</v>
      </c>
      <c r="F51" s="1532">
        <v>23.176400476758047</v>
      </c>
      <c r="G51" s="140">
        <v>882</v>
      </c>
      <c r="H51" s="140">
        <v>882</v>
      </c>
      <c r="I51" s="140">
        <v>940</v>
      </c>
      <c r="J51" s="1863">
        <v>0</v>
      </c>
      <c r="K51" s="1863">
        <v>6.5759637188208586</v>
      </c>
      <c r="L51" s="90">
        <v>17045</v>
      </c>
      <c r="M51" s="90">
        <v>17063</v>
      </c>
      <c r="N51" s="90">
        <v>17560.97</v>
      </c>
      <c r="O51" s="1082">
        <v>0.10560281607510547</v>
      </c>
      <c r="P51" s="1513">
        <v>2.9184199730410967</v>
      </c>
    </row>
    <row r="52" spans="1:21" s="73" customFormat="1" ht="16.5">
      <c r="A52" s="128" t="s">
        <v>17</v>
      </c>
      <c r="B52" s="732">
        <v>1586</v>
      </c>
      <c r="C52" s="732">
        <v>1586</v>
      </c>
      <c r="D52" s="732">
        <v>1913</v>
      </c>
      <c r="E52" s="1532">
        <v>0</v>
      </c>
      <c r="F52" s="1532">
        <v>20.617906683480442</v>
      </c>
      <c r="G52" s="732">
        <v>2101</v>
      </c>
      <c r="H52" s="732">
        <v>2101</v>
      </c>
      <c r="I52" s="732">
        <v>2185</v>
      </c>
      <c r="J52" s="689">
        <v>0</v>
      </c>
      <c r="K52" s="689">
        <v>3.9980961446929939</v>
      </c>
      <c r="L52" s="1775">
        <v>16409.75</v>
      </c>
      <c r="M52" s="1775">
        <v>16484.75</v>
      </c>
      <c r="N52" s="1775">
        <v>17266</v>
      </c>
      <c r="O52" s="1081">
        <v>0.45704535413398162</v>
      </c>
      <c r="P52" s="1512">
        <v>4.739228681053703</v>
      </c>
      <c r="T52" s="1116"/>
      <c r="U52" s="1116"/>
    </row>
    <row r="53" spans="1:21" ht="13.5" customHeight="1">
      <c r="A53" s="129" t="s">
        <v>18</v>
      </c>
      <c r="B53" s="140">
        <v>893</v>
      </c>
      <c r="C53" s="140">
        <v>893</v>
      </c>
      <c r="D53" s="140">
        <v>729</v>
      </c>
      <c r="E53" s="1532">
        <v>0</v>
      </c>
      <c r="F53" s="1532">
        <v>-18.365061590145586</v>
      </c>
      <c r="G53" s="140">
        <v>1286</v>
      </c>
      <c r="H53" s="140">
        <v>1286</v>
      </c>
      <c r="I53" s="140">
        <v>1315</v>
      </c>
      <c r="J53" s="1863">
        <v>0</v>
      </c>
      <c r="K53" s="1863">
        <v>2.2550544323483734</v>
      </c>
      <c r="L53" s="90">
        <v>3101</v>
      </c>
      <c r="M53" s="90">
        <v>3119</v>
      </c>
      <c r="N53" s="90">
        <v>2994</v>
      </c>
      <c r="O53" s="1082">
        <v>0.58045791680103775</v>
      </c>
      <c r="P53" s="1513">
        <v>-4.0076947739660227</v>
      </c>
    </row>
    <row r="54" spans="1:21" ht="13.5" customHeight="1">
      <c r="A54" s="129" t="s">
        <v>19</v>
      </c>
      <c r="B54" s="140"/>
      <c r="C54" s="140"/>
      <c r="D54" s="140">
        <v>202</v>
      </c>
      <c r="E54" s="1532" t="s">
        <v>818</v>
      </c>
      <c r="F54" s="1532" t="s">
        <v>818</v>
      </c>
      <c r="G54" s="140">
        <v>40</v>
      </c>
      <c r="H54" s="140">
        <v>40</v>
      </c>
      <c r="I54" s="140">
        <v>81</v>
      </c>
      <c r="J54" s="1863">
        <v>0</v>
      </c>
      <c r="K54" s="1863">
        <v>102.5</v>
      </c>
      <c r="L54" s="90">
        <v>3327</v>
      </c>
      <c r="M54" s="90">
        <v>3384</v>
      </c>
      <c r="N54" s="90">
        <v>3640</v>
      </c>
      <c r="O54" s="1082">
        <v>1.7132551848512207</v>
      </c>
      <c r="P54" s="1513">
        <v>7.5650118203309802</v>
      </c>
    </row>
    <row r="55" spans="1:21" ht="13.5" customHeight="1">
      <c r="A55" s="129" t="s">
        <v>20</v>
      </c>
      <c r="B55" s="140">
        <v>0</v>
      </c>
      <c r="C55" s="140"/>
      <c r="D55" s="140">
        <v>127</v>
      </c>
      <c r="E55" s="1532" t="s">
        <v>818</v>
      </c>
      <c r="F55" s="1532" t="s">
        <v>818</v>
      </c>
      <c r="G55" s="140">
        <v>40</v>
      </c>
      <c r="H55" s="140">
        <v>40</v>
      </c>
      <c r="I55" s="140">
        <v>49</v>
      </c>
      <c r="J55" s="1863">
        <v>0</v>
      </c>
      <c r="K55" s="1863">
        <v>22.500000000000014</v>
      </c>
      <c r="L55" s="90">
        <v>1774</v>
      </c>
      <c r="M55" s="90">
        <v>1777</v>
      </c>
      <c r="N55" s="90">
        <v>1916</v>
      </c>
      <c r="O55" s="1082">
        <v>0.16910935738442845</v>
      </c>
      <c r="P55" s="1513">
        <v>7.822172200337647</v>
      </c>
    </row>
    <row r="56" spans="1:21" ht="13.5" customHeight="1">
      <c r="A56" s="129" t="s">
        <v>21</v>
      </c>
      <c r="B56" s="140"/>
      <c r="C56" s="140"/>
      <c r="D56" s="140"/>
      <c r="E56" s="1532" t="s">
        <v>818</v>
      </c>
      <c r="F56" s="1532" t="s">
        <v>818</v>
      </c>
      <c r="G56" s="140">
        <v>0</v>
      </c>
      <c r="H56" s="140">
        <v>0</v>
      </c>
      <c r="I56" s="140"/>
      <c r="J56" s="1863"/>
      <c r="K56" s="1863"/>
      <c r="L56" s="90"/>
      <c r="M56" s="90"/>
      <c r="N56" s="90"/>
      <c r="O56" s="1082"/>
      <c r="P56" s="1513"/>
    </row>
    <row r="57" spans="1:21" ht="13.5" customHeight="1">
      <c r="A57" s="129" t="s">
        <v>22</v>
      </c>
      <c r="B57" s="140"/>
      <c r="C57" s="140"/>
      <c r="D57" s="140"/>
      <c r="E57" s="1532" t="s">
        <v>818</v>
      </c>
      <c r="F57" s="1532" t="s">
        <v>818</v>
      </c>
      <c r="G57" s="140">
        <v>110</v>
      </c>
      <c r="H57" s="140">
        <v>110</v>
      </c>
      <c r="I57" s="140">
        <v>110</v>
      </c>
      <c r="J57" s="1863">
        <v>0</v>
      </c>
      <c r="K57" s="1863">
        <v>0</v>
      </c>
      <c r="L57" s="90">
        <v>1580</v>
      </c>
      <c r="M57" s="90">
        <v>1580</v>
      </c>
      <c r="N57" s="90">
        <v>1925</v>
      </c>
      <c r="O57" s="1082">
        <v>0</v>
      </c>
      <c r="P57" s="1513">
        <v>21.835443037974684</v>
      </c>
    </row>
    <row r="58" spans="1:21" ht="13.5" customHeight="1">
      <c r="A58" s="129" t="s">
        <v>23</v>
      </c>
      <c r="B58" s="140">
        <v>573</v>
      </c>
      <c r="C58" s="140">
        <v>573</v>
      </c>
      <c r="D58" s="140">
        <v>723</v>
      </c>
      <c r="E58" s="1532">
        <v>0</v>
      </c>
      <c r="F58" s="1532">
        <v>26.178010471204189</v>
      </c>
      <c r="G58" s="140">
        <v>410</v>
      </c>
      <c r="H58" s="140">
        <v>410</v>
      </c>
      <c r="I58" s="140">
        <v>410</v>
      </c>
      <c r="J58" s="1863">
        <v>0</v>
      </c>
      <c r="K58" s="1863">
        <v>0</v>
      </c>
      <c r="L58" s="90">
        <v>6168.75</v>
      </c>
      <c r="M58" s="90">
        <v>6165.75</v>
      </c>
      <c r="N58" s="90">
        <v>6318</v>
      </c>
      <c r="O58" s="1082">
        <v>-4.8632218844986141E-2</v>
      </c>
      <c r="P58" s="1513">
        <v>2.469285974942224</v>
      </c>
    </row>
    <row r="59" spans="1:21" ht="13.5" customHeight="1">
      <c r="A59" s="129" t="s">
        <v>24</v>
      </c>
      <c r="B59" s="140"/>
      <c r="C59" s="140"/>
      <c r="D59" s="140"/>
      <c r="E59" s="1532" t="s">
        <v>818</v>
      </c>
      <c r="F59" s="1532" t="s">
        <v>818</v>
      </c>
      <c r="G59" s="140"/>
      <c r="H59" s="140"/>
      <c r="I59" s="140"/>
      <c r="J59" s="1863"/>
      <c r="K59" s="1863"/>
      <c r="L59" s="90"/>
      <c r="M59" s="90"/>
      <c r="N59" s="90"/>
      <c r="O59" s="1082"/>
      <c r="P59" s="1513"/>
    </row>
    <row r="60" spans="1:21" ht="13.5" customHeight="1" thickBot="1">
      <c r="A60" s="17" t="s">
        <v>25</v>
      </c>
      <c r="B60" s="141">
        <v>120</v>
      </c>
      <c r="C60" s="141">
        <v>120</v>
      </c>
      <c r="D60" s="141">
        <v>132</v>
      </c>
      <c r="E60" s="1345">
        <v>0</v>
      </c>
      <c r="F60" s="1345">
        <v>10.000000000000014</v>
      </c>
      <c r="G60" s="141">
        <v>215</v>
      </c>
      <c r="H60" s="141">
        <v>215</v>
      </c>
      <c r="I60" s="141">
        <v>220</v>
      </c>
      <c r="J60" s="693">
        <v>0</v>
      </c>
      <c r="K60" s="693">
        <v>2.3255813953488484</v>
      </c>
      <c r="L60" s="91">
        <v>459</v>
      </c>
      <c r="M60" s="91">
        <v>459</v>
      </c>
      <c r="N60" s="91">
        <v>473</v>
      </c>
      <c r="O60" s="1083">
        <v>0</v>
      </c>
      <c r="P60" s="1734">
        <v>3.0501089324618675</v>
      </c>
    </row>
    <row r="61" spans="1:21" ht="15.75" thickTop="1">
      <c r="A61" s="2321" t="s">
        <v>684</v>
      </c>
      <c r="B61" s="2321"/>
      <c r="C61" s="2321"/>
      <c r="D61" s="2321"/>
      <c r="E61" s="2321"/>
      <c r="F61" s="2321"/>
      <c r="G61" s="2321"/>
      <c r="H61" s="2321"/>
      <c r="I61" s="2321"/>
      <c r="J61" s="2321"/>
      <c r="K61" s="2321"/>
      <c r="L61" s="2321"/>
      <c r="M61" s="2321"/>
      <c r="N61" s="2321"/>
      <c r="O61" s="2321"/>
      <c r="P61" s="2321"/>
    </row>
  </sheetData>
  <mergeCells count="26">
    <mergeCell ref="S3:U3"/>
    <mergeCell ref="Q4:U4"/>
    <mergeCell ref="T5:T6"/>
    <mergeCell ref="U5:U6"/>
    <mergeCell ref="L33:P33"/>
    <mergeCell ref="P5:P6"/>
    <mergeCell ref="N3:P3"/>
    <mergeCell ref="O5:O6"/>
    <mergeCell ref="A61:P61"/>
    <mergeCell ref="A33:A35"/>
    <mergeCell ref="O34:O35"/>
    <mergeCell ref="P34:P35"/>
    <mergeCell ref="G33:K33"/>
    <mergeCell ref="E34:E35"/>
    <mergeCell ref="F34:F35"/>
    <mergeCell ref="J34:J35"/>
    <mergeCell ref="K34:K35"/>
    <mergeCell ref="B33:F33"/>
    <mergeCell ref="A4:A6"/>
    <mergeCell ref="B4:F4"/>
    <mergeCell ref="G4:K4"/>
    <mergeCell ref="L4:P4"/>
    <mergeCell ref="E5:E6"/>
    <mergeCell ref="F5:F6"/>
    <mergeCell ref="K5:K6"/>
    <mergeCell ref="J5:J6"/>
  </mergeCells>
  <hyperlinks>
    <hyperlink ref="G6"/>
    <hyperlink ref="L6"/>
    <hyperlink ref="Q6"/>
    <hyperlink ref="B35"/>
    <hyperlink ref="G35"/>
    <hyperlink ref="L35"/>
    <hyperlink ref="B6" display="cf=j= @)&amp;#÷&amp;$&#10;-;fpg–c;f/_                "/>
    <hyperlink ref="H6:I6"/>
    <hyperlink ref="M6:N6"/>
    <hyperlink ref="R6:S6"/>
    <hyperlink ref="C35:D35"/>
    <hyperlink ref="H35:I35"/>
    <hyperlink ref="M35:N35"/>
  </hyperlinks>
  <printOptions horizontalCentered="1"/>
  <pageMargins left="0.39370078740157483" right="0.39370078740157483" top="0.78740157480314965" bottom="0" header="0" footer="0"/>
  <pageSetup paperSize="9" scale="48" orientation="landscape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A61"/>
  <sheetViews>
    <sheetView view="pageBreakPreview" zoomScale="55" zoomScaleSheetLayoutView="55" workbookViewId="0">
      <pane xSplit="1" topLeftCell="B1" activePane="topRight" state="frozen"/>
      <selection pane="topRight" sqref="A1:U2"/>
    </sheetView>
  </sheetViews>
  <sheetFormatPr defaultColWidth="13.42578125" defaultRowHeight="12.75"/>
  <cols>
    <col min="1" max="1" width="18.28515625" customWidth="1"/>
    <col min="2" max="4" width="13.28515625" style="74" customWidth="1"/>
    <col min="5" max="6" width="13.28515625" style="841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19" width="13.28515625" customWidth="1"/>
    <col min="20" max="21" width="13.28515625" style="838" customWidth="1"/>
    <col min="22" max="246" width="8.7109375" customWidth="1"/>
    <col min="247" max="247" width="23.85546875" customWidth="1"/>
    <col min="248" max="248" width="13.28515625" customWidth="1"/>
    <col min="249" max="249" width="13.140625" customWidth="1"/>
    <col min="250" max="250" width="13" customWidth="1"/>
    <col min="251" max="251" width="13.140625" customWidth="1"/>
    <col min="252" max="252" width="13.42578125" customWidth="1"/>
    <col min="253" max="253" width="14" customWidth="1"/>
    <col min="254" max="254" width="13.5703125" customWidth="1"/>
    <col min="255" max="255" width="13" customWidth="1"/>
  </cols>
  <sheetData>
    <row r="1" spans="1:209" s="1913" customFormat="1" ht="33">
      <c r="A1" s="1938" t="s">
        <v>302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2113"/>
      <c r="R1" s="2113"/>
      <c r="S1" s="2113"/>
      <c r="T1" s="2114"/>
      <c r="U1" s="2114"/>
      <c r="V1" s="1912"/>
      <c r="W1" s="1912"/>
      <c r="X1" s="1912"/>
      <c r="Y1" s="1912"/>
      <c r="Z1" s="1912"/>
      <c r="AA1" s="1912"/>
      <c r="AB1" s="1912"/>
      <c r="AC1" s="1912"/>
      <c r="AD1" s="1912"/>
      <c r="AE1" s="1912"/>
      <c r="AF1" s="1912"/>
      <c r="AG1" s="1912"/>
      <c r="AH1" s="1912"/>
      <c r="AI1" s="1912"/>
      <c r="AJ1" s="1912"/>
      <c r="AK1" s="1912"/>
      <c r="AL1" s="1912"/>
      <c r="AM1" s="1912"/>
      <c r="AN1" s="1912"/>
      <c r="AO1" s="1912"/>
      <c r="AP1" s="1912"/>
      <c r="AQ1" s="1912"/>
      <c r="AR1" s="1912"/>
      <c r="AS1" s="1912"/>
      <c r="AT1" s="1912"/>
      <c r="AU1" s="1912"/>
      <c r="AV1" s="1912"/>
      <c r="AW1" s="1912"/>
      <c r="AX1" s="1912"/>
      <c r="AY1" s="1912"/>
      <c r="AZ1" s="1912"/>
      <c r="BA1" s="1912"/>
      <c r="BB1" s="1912"/>
      <c r="BC1" s="1912"/>
      <c r="BD1" s="1912"/>
      <c r="BE1" s="1912"/>
      <c r="BF1" s="1912"/>
      <c r="BG1" s="1912"/>
      <c r="BH1" s="1912"/>
      <c r="BI1" s="1912"/>
      <c r="BJ1" s="1912"/>
      <c r="BK1" s="1912"/>
      <c r="BL1" s="1912"/>
      <c r="BM1" s="1912"/>
      <c r="BN1" s="1912"/>
      <c r="BO1" s="1912"/>
      <c r="BP1" s="1912"/>
      <c r="BQ1" s="1912"/>
      <c r="BR1" s="1912"/>
      <c r="BS1" s="1912"/>
      <c r="BT1" s="1912"/>
      <c r="BU1" s="1912"/>
      <c r="BV1" s="1912"/>
      <c r="BW1" s="1912"/>
      <c r="BX1" s="1912"/>
      <c r="BY1" s="1912"/>
      <c r="BZ1" s="1912"/>
      <c r="CA1" s="1912"/>
      <c r="CB1" s="1912"/>
      <c r="CC1" s="1912"/>
      <c r="CD1" s="1912"/>
      <c r="CE1" s="1912"/>
      <c r="CF1" s="1912"/>
      <c r="CG1" s="1912"/>
      <c r="CH1" s="1912"/>
      <c r="CI1" s="1912"/>
      <c r="CJ1" s="1912"/>
      <c r="CK1" s="1912"/>
      <c r="CL1" s="1912"/>
      <c r="CM1" s="1912"/>
      <c r="CN1" s="1912"/>
      <c r="CO1" s="1912"/>
      <c r="CP1" s="1912"/>
      <c r="CQ1" s="1912"/>
      <c r="CR1" s="1912"/>
      <c r="CS1" s="1912"/>
      <c r="CT1" s="1912"/>
      <c r="CU1" s="1912"/>
      <c r="CV1" s="1912"/>
      <c r="CW1" s="1912"/>
      <c r="CX1" s="1912"/>
      <c r="CY1" s="1912"/>
      <c r="CZ1" s="1912"/>
      <c r="DA1" s="1912"/>
      <c r="DB1" s="1912"/>
      <c r="DC1" s="1912"/>
      <c r="DD1" s="1912"/>
      <c r="DE1" s="1912"/>
      <c r="DF1" s="1912"/>
      <c r="DG1" s="1912"/>
      <c r="DH1" s="1912"/>
      <c r="DI1" s="1912"/>
      <c r="DJ1" s="1912"/>
      <c r="DK1" s="1912"/>
      <c r="DL1" s="1912"/>
      <c r="DM1" s="1912"/>
      <c r="DN1" s="1912"/>
      <c r="DO1" s="1912"/>
      <c r="DP1" s="1912"/>
      <c r="DQ1" s="1912"/>
      <c r="DR1" s="1912"/>
      <c r="DS1" s="1912"/>
      <c r="DT1" s="1912"/>
      <c r="DU1" s="1912"/>
      <c r="DV1" s="1912"/>
      <c r="DW1" s="1912"/>
      <c r="DX1" s="1912"/>
      <c r="DY1" s="1912"/>
      <c r="DZ1" s="1912"/>
      <c r="EA1" s="1912"/>
      <c r="EB1" s="1912"/>
      <c r="EC1" s="1912"/>
      <c r="ED1" s="1912"/>
      <c r="EE1" s="1912"/>
      <c r="EF1" s="1912"/>
      <c r="EG1" s="1912"/>
      <c r="EH1" s="1912"/>
      <c r="EI1" s="1912"/>
      <c r="EJ1" s="1912"/>
      <c r="EK1" s="1912"/>
      <c r="EL1" s="1912"/>
      <c r="EM1" s="1912"/>
      <c r="EN1" s="1912"/>
      <c r="EO1" s="1912"/>
      <c r="EP1" s="1912"/>
      <c r="EQ1" s="1912"/>
      <c r="ER1" s="1912"/>
      <c r="ES1" s="1912"/>
      <c r="ET1" s="1912"/>
      <c r="EU1" s="1912"/>
      <c r="EV1" s="1912"/>
      <c r="EW1" s="1912"/>
      <c r="EX1" s="1912"/>
      <c r="EY1" s="1912"/>
      <c r="EZ1" s="1912"/>
      <c r="FA1" s="1912"/>
      <c r="FB1" s="1912"/>
      <c r="FC1" s="1912"/>
      <c r="FD1" s="1912"/>
      <c r="FE1" s="1912"/>
      <c r="FF1" s="1912"/>
      <c r="FG1" s="1912"/>
      <c r="FH1" s="1912"/>
      <c r="FI1" s="1912"/>
      <c r="FJ1" s="1912"/>
      <c r="FK1" s="1912"/>
      <c r="FL1" s="1912"/>
      <c r="FM1" s="1912"/>
      <c r="FN1" s="1912"/>
      <c r="FO1" s="1912"/>
      <c r="FP1" s="1912"/>
      <c r="FQ1" s="1912"/>
      <c r="FR1" s="1912"/>
      <c r="FS1" s="1912"/>
      <c r="FT1" s="1912"/>
      <c r="FU1" s="1912"/>
      <c r="FV1" s="1912"/>
      <c r="FW1" s="1912"/>
      <c r="FX1" s="1912"/>
      <c r="FY1" s="1912"/>
      <c r="FZ1" s="1912"/>
      <c r="GA1" s="1912"/>
      <c r="GB1" s="1912"/>
      <c r="GC1" s="1912"/>
      <c r="GD1" s="1912"/>
      <c r="GE1" s="1912"/>
      <c r="GF1" s="1912"/>
    </row>
    <row r="2" spans="1:209" s="1917" customFormat="1" ht="34.5">
      <c r="A2" s="1948" t="s">
        <v>261</v>
      </c>
      <c r="B2" s="1948"/>
      <c r="C2" s="1948"/>
      <c r="D2" s="1948"/>
      <c r="E2" s="1948"/>
      <c r="F2" s="1948"/>
      <c r="G2" s="1948"/>
      <c r="H2" s="1948"/>
      <c r="I2" s="1948"/>
      <c r="J2" s="1948"/>
      <c r="K2" s="1948"/>
      <c r="L2" s="1948"/>
      <c r="M2" s="1948"/>
      <c r="N2" s="1948"/>
      <c r="O2" s="1948"/>
      <c r="P2" s="1948"/>
      <c r="Q2" s="2115"/>
      <c r="R2" s="2115"/>
      <c r="S2" s="2115"/>
      <c r="T2" s="2116"/>
      <c r="U2" s="2116"/>
      <c r="V2" s="1916"/>
      <c r="W2" s="1916"/>
      <c r="X2" s="1916"/>
      <c r="Y2" s="1916"/>
      <c r="Z2" s="1916"/>
      <c r="AA2" s="1916"/>
      <c r="AB2" s="1916"/>
      <c r="AC2" s="1916"/>
      <c r="AD2" s="1916"/>
      <c r="AE2" s="1916"/>
      <c r="AF2" s="1916"/>
      <c r="AG2" s="1916"/>
      <c r="AH2" s="1916"/>
      <c r="AI2" s="1916"/>
      <c r="AJ2" s="1916"/>
      <c r="AK2" s="1916"/>
      <c r="AL2" s="1916"/>
      <c r="AM2" s="1916"/>
      <c r="AN2" s="1916"/>
      <c r="AO2" s="1916"/>
      <c r="AP2" s="1916"/>
      <c r="AQ2" s="1916"/>
      <c r="AR2" s="1916"/>
      <c r="AS2" s="1916"/>
      <c r="AT2" s="1916"/>
      <c r="AU2" s="1916"/>
      <c r="AV2" s="1916"/>
      <c r="AW2" s="1916"/>
      <c r="AX2" s="1916"/>
      <c r="AY2" s="1916"/>
      <c r="AZ2" s="1916"/>
      <c r="BA2" s="1916"/>
      <c r="BB2" s="1916"/>
      <c r="BC2" s="1916"/>
      <c r="BD2" s="1916"/>
      <c r="BE2" s="1916"/>
      <c r="BF2" s="1916"/>
      <c r="BG2" s="1916"/>
      <c r="BH2" s="1916"/>
      <c r="BI2" s="1916"/>
      <c r="BJ2" s="1916"/>
      <c r="BK2" s="1916"/>
      <c r="BL2" s="1916"/>
      <c r="BM2" s="1916"/>
      <c r="BN2" s="1916"/>
      <c r="BO2" s="1916"/>
      <c r="BP2" s="1916"/>
      <c r="BQ2" s="1916"/>
      <c r="BR2" s="1916"/>
      <c r="BS2" s="1916"/>
      <c r="BT2" s="1916"/>
      <c r="BU2" s="1916"/>
      <c r="BV2" s="1916"/>
      <c r="BW2" s="1916"/>
      <c r="BX2" s="1916"/>
      <c r="BY2" s="1916"/>
      <c r="BZ2" s="1916"/>
      <c r="CA2" s="1916"/>
      <c r="CB2" s="1916"/>
      <c r="CC2" s="1916"/>
      <c r="CD2" s="1916"/>
      <c r="CE2" s="1916"/>
      <c r="CF2" s="1916"/>
      <c r="CG2" s="1916"/>
      <c r="CH2" s="1916"/>
      <c r="CI2" s="1916"/>
      <c r="CJ2" s="1916"/>
      <c r="CK2" s="1916"/>
      <c r="CL2" s="1916"/>
      <c r="CM2" s="1916"/>
      <c r="CN2" s="1916"/>
      <c r="CO2" s="1916"/>
      <c r="CP2" s="1916"/>
      <c r="CQ2" s="1916"/>
      <c r="CR2" s="1916"/>
      <c r="CS2" s="1916"/>
      <c r="CT2" s="1916"/>
      <c r="CU2" s="1916"/>
      <c r="CV2" s="1916"/>
      <c r="CW2" s="1916"/>
      <c r="CX2" s="1916"/>
      <c r="CY2" s="1916"/>
      <c r="CZ2" s="1916"/>
      <c r="DA2" s="1916"/>
      <c r="DB2" s="1916"/>
      <c r="DC2" s="1916"/>
      <c r="DD2" s="1916"/>
      <c r="DE2" s="1916"/>
      <c r="DF2" s="1916"/>
      <c r="DG2" s="1916"/>
      <c r="DH2" s="1916"/>
      <c r="DI2" s="1916"/>
      <c r="DJ2" s="1916"/>
      <c r="DK2" s="1916"/>
      <c r="DL2" s="1916"/>
      <c r="DM2" s="1916"/>
      <c r="DN2" s="1916"/>
      <c r="DO2" s="1916"/>
      <c r="DP2" s="1916"/>
      <c r="DQ2" s="1916"/>
      <c r="DR2" s="1916"/>
      <c r="DS2" s="1916"/>
      <c r="DT2" s="1916"/>
      <c r="DU2" s="1916"/>
      <c r="DV2" s="1916"/>
      <c r="DW2" s="1916"/>
      <c r="DX2" s="1916"/>
      <c r="DY2" s="1916"/>
      <c r="DZ2" s="1916"/>
      <c r="EA2" s="1916"/>
      <c r="EB2" s="1916"/>
      <c r="EC2" s="1916"/>
      <c r="ED2" s="1916"/>
      <c r="EE2" s="1916"/>
      <c r="EF2" s="1916"/>
      <c r="EG2" s="1916"/>
      <c r="EH2" s="1916"/>
      <c r="EI2" s="1916"/>
      <c r="EJ2" s="1916"/>
      <c r="EK2" s="1916"/>
      <c r="EL2" s="1916"/>
      <c r="EM2" s="1916"/>
      <c r="EN2" s="1916"/>
      <c r="EO2" s="1916"/>
      <c r="EP2" s="1916"/>
      <c r="EQ2" s="1916"/>
      <c r="ER2" s="1916"/>
      <c r="ES2" s="1916"/>
      <c r="ET2" s="1916"/>
      <c r="EU2" s="1916"/>
      <c r="EV2" s="1916"/>
      <c r="EW2" s="1916"/>
      <c r="EX2" s="1916"/>
      <c r="EY2" s="1916"/>
      <c r="EZ2" s="1916"/>
      <c r="FA2" s="1916"/>
      <c r="FB2" s="1916"/>
      <c r="FC2" s="1916"/>
      <c r="FD2" s="1916"/>
      <c r="FE2" s="1916"/>
      <c r="FF2" s="1916"/>
      <c r="FG2" s="1916"/>
      <c r="FH2" s="1916"/>
      <c r="FI2" s="1916"/>
      <c r="FJ2" s="1916"/>
      <c r="FK2" s="1916"/>
      <c r="FL2" s="1916"/>
      <c r="FM2" s="1916"/>
      <c r="FN2" s="1916"/>
      <c r="FO2" s="1916"/>
      <c r="FP2" s="1916"/>
      <c r="FQ2" s="1916"/>
      <c r="FR2" s="1916"/>
      <c r="FS2" s="1916"/>
      <c r="FT2" s="1916"/>
      <c r="FU2" s="1916"/>
      <c r="FV2" s="1916"/>
      <c r="FW2" s="1916"/>
      <c r="FX2" s="1916"/>
      <c r="FY2" s="1916"/>
      <c r="FZ2" s="1916"/>
      <c r="GA2" s="1916"/>
      <c r="GB2" s="1916"/>
      <c r="GC2" s="1916"/>
      <c r="GD2" s="1916"/>
      <c r="GE2" s="1916"/>
      <c r="GF2" s="1916"/>
    </row>
    <row r="3" spans="1:209" s="104" customFormat="1" ht="12.75" customHeight="1" thickBot="1">
      <c r="A3" s="32"/>
      <c r="B3" s="146"/>
      <c r="C3" s="146"/>
      <c r="D3" s="146"/>
      <c r="E3" s="839"/>
      <c r="F3" s="839"/>
      <c r="G3" s="32"/>
      <c r="H3" s="32"/>
      <c r="I3" s="32"/>
      <c r="J3" s="836"/>
      <c r="K3" s="836"/>
      <c r="L3" s="32"/>
      <c r="M3" s="32"/>
      <c r="N3" s="2583"/>
      <c r="O3" s="2583"/>
      <c r="P3" s="2583"/>
      <c r="Q3" s="32"/>
      <c r="R3" s="32"/>
      <c r="S3" s="2583" t="s">
        <v>262</v>
      </c>
      <c r="T3" s="2583"/>
      <c r="U3" s="2583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</row>
    <row r="4" spans="1:209" s="1054" customFormat="1" ht="15" customHeight="1" thickTop="1">
      <c r="A4" s="2315" t="s">
        <v>263</v>
      </c>
      <c r="B4" s="2584" t="s">
        <v>257</v>
      </c>
      <c r="C4" s="2584"/>
      <c r="D4" s="2584"/>
      <c r="E4" s="2584"/>
      <c r="F4" s="2584"/>
      <c r="G4" s="2584" t="s">
        <v>258</v>
      </c>
      <c r="H4" s="2584"/>
      <c r="I4" s="2584"/>
      <c r="J4" s="2584"/>
      <c r="K4" s="2584"/>
      <c r="L4" s="2584" t="s">
        <v>259</v>
      </c>
      <c r="M4" s="2584"/>
      <c r="N4" s="2584"/>
      <c r="O4" s="2584"/>
      <c r="P4" s="2584"/>
      <c r="Q4" s="2584" t="s">
        <v>260</v>
      </c>
      <c r="R4" s="2584"/>
      <c r="S4" s="2584"/>
      <c r="T4" s="2584"/>
      <c r="U4" s="2585"/>
      <c r="V4" s="1056"/>
      <c r="W4" s="1056"/>
      <c r="X4" s="1056"/>
      <c r="Y4" s="1056"/>
      <c r="Z4" s="1056"/>
      <c r="AA4" s="1056"/>
      <c r="AB4" s="1056"/>
      <c r="AC4" s="1056"/>
      <c r="AD4" s="1056"/>
      <c r="AE4" s="1056"/>
      <c r="AF4" s="1056"/>
      <c r="AG4" s="1056"/>
      <c r="AH4" s="1056"/>
      <c r="AI4" s="1056"/>
      <c r="AJ4" s="1056"/>
      <c r="AK4" s="1056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  <c r="GQ4" s="1056"/>
      <c r="GR4" s="1056"/>
      <c r="GS4" s="1056"/>
      <c r="GT4" s="1056"/>
      <c r="GU4" s="1056"/>
      <c r="GV4" s="1056"/>
      <c r="GW4" s="1056"/>
      <c r="GX4" s="1056"/>
      <c r="GY4" s="1056"/>
      <c r="GZ4" s="1056"/>
      <c r="HA4" s="1056"/>
    </row>
    <row r="5" spans="1:209" s="1054" customFormat="1" ht="15.75" customHeight="1">
      <c r="A5" s="2316"/>
      <c r="B5" s="1060" t="s">
        <v>87</v>
      </c>
      <c r="C5" s="1060" t="s">
        <v>90</v>
      </c>
      <c r="D5" s="1060" t="s">
        <v>91</v>
      </c>
      <c r="E5" s="2342" t="s">
        <v>88</v>
      </c>
      <c r="F5" s="2342" t="s">
        <v>89</v>
      </c>
      <c r="G5" s="1060" t="s">
        <v>87</v>
      </c>
      <c r="H5" s="1060" t="s">
        <v>90</v>
      </c>
      <c r="I5" s="1060" t="s">
        <v>91</v>
      </c>
      <c r="J5" s="2342" t="s">
        <v>88</v>
      </c>
      <c r="K5" s="2342" t="s">
        <v>89</v>
      </c>
      <c r="L5" s="1060" t="s">
        <v>87</v>
      </c>
      <c r="M5" s="1060" t="s">
        <v>90</v>
      </c>
      <c r="N5" s="1060" t="s">
        <v>91</v>
      </c>
      <c r="O5" s="2342" t="s">
        <v>88</v>
      </c>
      <c r="P5" s="2342" t="s">
        <v>89</v>
      </c>
      <c r="Q5" s="1060" t="s">
        <v>87</v>
      </c>
      <c r="R5" s="1060" t="s">
        <v>90</v>
      </c>
      <c r="S5" s="1060" t="s">
        <v>91</v>
      </c>
      <c r="T5" s="2342" t="s">
        <v>88</v>
      </c>
      <c r="U5" s="2345" t="s">
        <v>89</v>
      </c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5"/>
      <c r="AH5" s="1056"/>
      <c r="AI5" s="1056"/>
      <c r="AJ5" s="1056"/>
      <c r="AK5" s="1056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</row>
    <row r="6" spans="1:209" s="1054" customFormat="1" ht="31.5" customHeight="1">
      <c r="A6" s="2316"/>
      <c r="B6" s="1896" t="s">
        <v>669</v>
      </c>
      <c r="C6" s="1896" t="s">
        <v>725</v>
      </c>
      <c r="D6" s="1896" t="s">
        <v>737</v>
      </c>
      <c r="E6" s="2342"/>
      <c r="F6" s="2342"/>
      <c r="G6" s="1896" t="str">
        <f>B6</f>
        <v xml:space="preserve">cf=j= @)&amp;#÷&amp;$
-;fpg–c;f/_                </v>
      </c>
      <c r="H6" s="1896" t="str">
        <f t="shared" ref="H6:I6" si="0">C6</f>
        <v xml:space="preserve">cf=j= @)&amp;$÷&amp;%
-;fpg–c;f/_                </v>
      </c>
      <c r="I6" s="1896" t="str">
        <f t="shared" si="0"/>
        <v xml:space="preserve">cf=j= @)&amp;%÷&amp;^
-;fpg–c;f/_                </v>
      </c>
      <c r="J6" s="2342"/>
      <c r="K6" s="2342"/>
      <c r="L6" s="1896" t="str">
        <f>B6</f>
        <v xml:space="preserve">cf=j= @)&amp;#÷&amp;$
-;fpg–c;f/_                </v>
      </c>
      <c r="M6" s="1896" t="str">
        <f t="shared" ref="M6:N6" si="1">C6</f>
        <v xml:space="preserve">cf=j= @)&amp;$÷&amp;%
-;fpg–c;f/_                </v>
      </c>
      <c r="N6" s="1896" t="str">
        <f t="shared" si="1"/>
        <v xml:space="preserve">cf=j= @)&amp;%÷&amp;^
-;fpg–c;f/_                </v>
      </c>
      <c r="O6" s="2342"/>
      <c r="P6" s="2342"/>
      <c r="Q6" s="1896" t="str">
        <f>B6</f>
        <v xml:space="preserve">cf=j= @)&amp;#÷&amp;$
-;fpg–c;f/_                </v>
      </c>
      <c r="R6" s="1896" t="str">
        <f t="shared" ref="R6:S6" si="2">C6</f>
        <v xml:space="preserve">cf=j= @)&amp;$÷&amp;%
-;fpg–c;f/_                </v>
      </c>
      <c r="S6" s="1896" t="str">
        <f t="shared" si="2"/>
        <v xml:space="preserve">cf=j= @)&amp;%÷&amp;^
-;fpg–c;f/_                </v>
      </c>
      <c r="T6" s="2342"/>
      <c r="U6" s="2345"/>
      <c r="V6" s="1055"/>
      <c r="W6" s="1055"/>
      <c r="X6" s="1055"/>
      <c r="Y6" s="1055"/>
      <c r="Z6" s="1055"/>
      <c r="AA6" s="1055"/>
      <c r="AB6" s="1055"/>
      <c r="AC6" s="1055"/>
      <c r="AD6" s="1055"/>
      <c r="AE6" s="1055"/>
      <c r="AF6" s="1055"/>
      <c r="AG6" s="1055"/>
      <c r="AH6" s="1056"/>
      <c r="AI6" s="1056"/>
      <c r="AJ6" s="1056"/>
      <c r="AK6" s="1056"/>
      <c r="AL6" s="1056"/>
      <c r="AM6" s="1056"/>
      <c r="AN6" s="1056"/>
      <c r="AO6" s="1056"/>
      <c r="AP6" s="1056"/>
      <c r="AQ6" s="1056"/>
      <c r="AR6" s="1056"/>
      <c r="AS6" s="1056"/>
      <c r="AT6" s="1056"/>
      <c r="AU6" s="1056"/>
      <c r="AV6" s="1056"/>
      <c r="AW6" s="1056"/>
      <c r="AX6" s="1056"/>
      <c r="AY6" s="1056"/>
      <c r="AZ6" s="1056"/>
      <c r="BA6" s="1056"/>
      <c r="BB6" s="1056"/>
      <c r="BC6" s="1056"/>
      <c r="BD6" s="1056"/>
      <c r="BE6" s="1056"/>
      <c r="BF6" s="1056"/>
      <c r="BG6" s="1056"/>
      <c r="BH6" s="1056"/>
      <c r="BI6" s="1056"/>
      <c r="BJ6" s="1056"/>
      <c r="BK6" s="1056"/>
      <c r="BL6" s="1056"/>
      <c r="BM6" s="1056"/>
      <c r="BN6" s="1056"/>
      <c r="BO6" s="1056"/>
      <c r="BP6" s="1056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</row>
    <row r="7" spans="1:209" s="73" customFormat="1" ht="13.5" customHeight="1">
      <c r="A7" s="128" t="s">
        <v>265</v>
      </c>
      <c r="B7" s="732">
        <v>449531</v>
      </c>
      <c r="C7" s="732">
        <v>448352.89999999997</v>
      </c>
      <c r="D7" s="732">
        <v>446632.89999999997</v>
      </c>
      <c r="E7" s="689">
        <v>-0.26207313844875557</v>
      </c>
      <c r="F7" s="689">
        <v>-0.38362638002341498</v>
      </c>
      <c r="G7" s="732">
        <v>617807.30000000005</v>
      </c>
      <c r="H7" s="579">
        <v>620198</v>
      </c>
      <c r="I7" s="567">
        <v>656906.87430000014</v>
      </c>
      <c r="J7" s="689">
        <v>0.38696532073996082</v>
      </c>
      <c r="K7" s="689">
        <v>5.9188959493581308</v>
      </c>
      <c r="L7" s="579">
        <v>641203.19999999995</v>
      </c>
      <c r="M7" s="579">
        <v>652776</v>
      </c>
      <c r="N7" s="567">
        <v>656261</v>
      </c>
      <c r="O7" s="689">
        <v>1.8048568690861373</v>
      </c>
      <c r="P7" s="689">
        <v>0.53387379437970139</v>
      </c>
      <c r="Q7" s="579">
        <v>103569</v>
      </c>
      <c r="R7" s="579">
        <v>108984</v>
      </c>
      <c r="S7" s="567">
        <v>109089.52</v>
      </c>
      <c r="T7" s="689">
        <v>5.2283984589983419</v>
      </c>
      <c r="U7" s="690">
        <v>9.6821551787428461E-2</v>
      </c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</row>
    <row r="8" spans="1:209" s="39" customFormat="1" ht="13.5" customHeight="1">
      <c r="A8" s="947" t="s">
        <v>3</v>
      </c>
      <c r="B8" s="140">
        <v>272184</v>
      </c>
      <c r="C8" s="140">
        <v>268104</v>
      </c>
      <c r="D8" s="140">
        <v>266484</v>
      </c>
      <c r="E8" s="1532">
        <v>-1.4989859800723053</v>
      </c>
      <c r="F8" s="1532">
        <v>-0.6042431295318238</v>
      </c>
      <c r="G8" s="140">
        <v>210582</v>
      </c>
      <c r="H8" s="140">
        <v>207425</v>
      </c>
      <c r="I8" s="140">
        <v>237945</v>
      </c>
      <c r="J8" s="1532">
        <v>-1.4991784672954083</v>
      </c>
      <c r="K8" s="1532">
        <v>14.713751958539234</v>
      </c>
      <c r="L8" s="28">
        <v>182382</v>
      </c>
      <c r="M8" s="28">
        <v>192382</v>
      </c>
      <c r="N8" s="28">
        <v>196230</v>
      </c>
      <c r="O8" s="1532">
        <v>5.4829972256034125</v>
      </c>
      <c r="P8" s="1533">
        <v>2.0001871276938488</v>
      </c>
      <c r="Q8" s="140">
        <v>33896</v>
      </c>
      <c r="R8" s="140">
        <v>33388</v>
      </c>
      <c r="S8" s="140">
        <v>32691</v>
      </c>
      <c r="T8" s="782">
        <v>-1.4987019117299951</v>
      </c>
      <c r="U8" s="783">
        <v>-2.0875763747454101</v>
      </c>
      <c r="V8" s="948"/>
      <c r="W8" s="948"/>
      <c r="X8" s="948"/>
      <c r="Y8" s="948"/>
      <c r="Z8" s="948"/>
      <c r="AA8" s="948"/>
      <c r="AB8" s="948"/>
      <c r="AC8" s="948"/>
      <c r="AD8" s="948"/>
      <c r="AE8" s="948"/>
      <c r="AF8" s="948"/>
      <c r="AG8" s="948"/>
      <c r="AH8" s="948"/>
      <c r="AI8" s="948"/>
      <c r="AJ8" s="948"/>
      <c r="AK8" s="948"/>
      <c r="AL8" s="948"/>
      <c r="AM8" s="948"/>
      <c r="AN8" s="948"/>
      <c r="AO8" s="948"/>
      <c r="AP8" s="948"/>
      <c r="AQ8" s="948"/>
      <c r="AR8" s="948"/>
      <c r="AS8" s="948"/>
      <c r="AT8" s="948"/>
      <c r="AU8" s="948"/>
      <c r="AV8" s="948"/>
      <c r="AW8" s="948"/>
      <c r="AX8" s="948"/>
      <c r="AY8" s="948"/>
      <c r="AZ8" s="948"/>
      <c r="BA8" s="948"/>
      <c r="BB8" s="948"/>
      <c r="BC8" s="948"/>
      <c r="BD8" s="948"/>
      <c r="BE8" s="948"/>
      <c r="BF8" s="948"/>
      <c r="BG8" s="948"/>
      <c r="BH8" s="948"/>
      <c r="BI8" s="948"/>
      <c r="BJ8" s="948"/>
      <c r="BK8" s="948"/>
      <c r="BL8" s="948"/>
      <c r="BM8" s="948"/>
      <c r="BN8" s="948"/>
      <c r="BO8" s="948"/>
      <c r="BP8" s="948"/>
      <c r="BQ8" s="948"/>
      <c r="BR8" s="948"/>
      <c r="BS8" s="948"/>
      <c r="BT8" s="948"/>
      <c r="BU8" s="948"/>
      <c r="BV8" s="948"/>
      <c r="BW8" s="948"/>
      <c r="BX8" s="948"/>
      <c r="BY8" s="948"/>
      <c r="BZ8" s="948"/>
      <c r="CA8" s="948"/>
      <c r="CB8" s="948"/>
      <c r="CC8" s="948"/>
      <c r="CD8" s="948"/>
      <c r="CE8" s="948"/>
      <c r="CF8" s="948"/>
      <c r="CG8" s="948"/>
      <c r="CH8" s="948"/>
      <c r="CI8" s="948"/>
      <c r="CJ8" s="948"/>
      <c r="CK8" s="948"/>
      <c r="CL8" s="948"/>
      <c r="CM8" s="948"/>
      <c r="CN8" s="948"/>
      <c r="CO8" s="948"/>
      <c r="CP8" s="948"/>
      <c r="CQ8" s="948"/>
      <c r="CR8" s="948"/>
      <c r="CS8" s="948"/>
      <c r="CT8" s="948"/>
      <c r="CU8" s="948"/>
      <c r="CV8" s="948"/>
      <c r="CW8" s="948"/>
      <c r="CX8" s="948"/>
      <c r="CY8" s="948"/>
      <c r="CZ8" s="948"/>
      <c r="DA8" s="948"/>
      <c r="DB8" s="948"/>
      <c r="DC8" s="948"/>
      <c r="DD8" s="948"/>
      <c r="DE8" s="948"/>
      <c r="DF8" s="948"/>
      <c r="DG8" s="948"/>
      <c r="DH8" s="948"/>
      <c r="DI8" s="948"/>
      <c r="DJ8" s="948"/>
      <c r="DK8" s="948"/>
      <c r="DL8" s="948"/>
      <c r="DM8" s="948"/>
      <c r="DN8" s="948"/>
      <c r="DO8" s="948"/>
      <c r="DP8" s="948"/>
      <c r="DQ8" s="948"/>
      <c r="DR8" s="948"/>
      <c r="DS8" s="948"/>
      <c r="DT8" s="948"/>
      <c r="DU8" s="948"/>
      <c r="DV8" s="948"/>
      <c r="DW8" s="948"/>
      <c r="DX8" s="948"/>
      <c r="DY8" s="948"/>
      <c r="DZ8" s="948"/>
      <c r="EA8" s="948"/>
      <c r="EB8" s="948"/>
      <c r="EC8" s="948"/>
      <c r="ED8" s="948"/>
      <c r="EE8" s="948"/>
      <c r="EF8" s="948"/>
      <c r="EG8" s="948"/>
      <c r="EH8" s="948"/>
      <c r="EI8" s="948"/>
      <c r="EJ8" s="948"/>
      <c r="EK8" s="948"/>
      <c r="EL8" s="948"/>
      <c r="EM8" s="948"/>
      <c r="EN8" s="948"/>
      <c r="EO8" s="948"/>
      <c r="EP8" s="948"/>
      <c r="EQ8" s="948"/>
      <c r="ER8" s="948"/>
      <c r="ES8" s="948"/>
      <c r="ET8" s="948"/>
      <c r="EU8" s="948"/>
      <c r="EV8" s="948"/>
      <c r="EW8" s="948"/>
      <c r="EX8" s="948"/>
      <c r="EY8" s="948"/>
      <c r="EZ8" s="948"/>
      <c r="FA8" s="948"/>
      <c r="FB8" s="948"/>
      <c r="FC8" s="948"/>
      <c r="FD8" s="948"/>
      <c r="FE8" s="948"/>
      <c r="FF8" s="948"/>
      <c r="FG8" s="948"/>
      <c r="FH8" s="948"/>
      <c r="FI8" s="948"/>
      <c r="FJ8" s="948"/>
      <c r="FK8" s="948"/>
      <c r="FL8" s="948"/>
      <c r="FM8" s="948"/>
      <c r="FN8" s="948"/>
      <c r="FO8" s="948"/>
      <c r="FP8" s="948"/>
      <c r="FQ8" s="948"/>
      <c r="FR8" s="948"/>
      <c r="FS8" s="948"/>
      <c r="FT8" s="948"/>
      <c r="FU8" s="948"/>
      <c r="FV8" s="948"/>
      <c r="FW8" s="948"/>
      <c r="FX8" s="948"/>
      <c r="FY8" s="948"/>
      <c r="FZ8" s="948"/>
      <c r="GA8" s="948"/>
      <c r="GB8" s="948"/>
      <c r="GC8" s="948"/>
      <c r="GD8" s="948"/>
      <c r="GE8" s="948"/>
      <c r="GF8" s="948"/>
    </row>
    <row r="9" spans="1:209" ht="13.5" customHeight="1">
      <c r="A9" s="129" t="s">
        <v>4</v>
      </c>
      <c r="B9" s="140">
        <v>10050</v>
      </c>
      <c r="C9" s="140">
        <v>10209</v>
      </c>
      <c r="D9" s="140">
        <v>10309</v>
      </c>
      <c r="E9" s="1532">
        <v>1.5820895522387985</v>
      </c>
      <c r="F9" s="1532">
        <v>0.97952786756782473</v>
      </c>
      <c r="G9" s="140">
        <v>3614</v>
      </c>
      <c r="H9" s="140">
        <v>3795</v>
      </c>
      <c r="I9" s="140">
        <v>3795.3040000000001</v>
      </c>
      <c r="J9" s="1532">
        <v>5.0083010514665176</v>
      </c>
      <c r="K9" s="1532">
        <v>8.0105401844718926E-3</v>
      </c>
      <c r="L9" s="28">
        <v>26425</v>
      </c>
      <c r="M9" s="28">
        <v>28557</v>
      </c>
      <c r="N9" s="28">
        <v>28660</v>
      </c>
      <c r="O9" s="1532">
        <v>8.0681173131504238</v>
      </c>
      <c r="P9" s="1533">
        <v>0.36068214448296487</v>
      </c>
      <c r="Q9" s="140">
        <v>42043</v>
      </c>
      <c r="R9" s="140">
        <v>47558</v>
      </c>
      <c r="S9" s="140">
        <v>48345.05</v>
      </c>
      <c r="T9" s="782">
        <v>13.117522536450778</v>
      </c>
      <c r="U9" s="783">
        <v>1.6549266159216103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</row>
    <row r="10" spans="1:209" ht="13.5" customHeight="1">
      <c r="A10" s="16" t="s">
        <v>5</v>
      </c>
      <c r="B10" s="140">
        <v>83349</v>
      </c>
      <c r="C10" s="140">
        <v>85260</v>
      </c>
      <c r="D10" s="140">
        <v>85860</v>
      </c>
      <c r="E10" s="1532">
        <v>2.2927689594356195</v>
      </c>
      <c r="F10" s="1532">
        <v>0.7037297677691754</v>
      </c>
      <c r="G10" s="140">
        <v>92896</v>
      </c>
      <c r="H10" s="140">
        <v>98124</v>
      </c>
      <c r="I10" s="140">
        <v>104388.4</v>
      </c>
      <c r="J10" s="1532">
        <v>5.6277988287978076</v>
      </c>
      <c r="K10" s="1532">
        <v>6.3841669724022552</v>
      </c>
      <c r="L10" s="28">
        <v>35091</v>
      </c>
      <c r="M10" s="28">
        <v>37898</v>
      </c>
      <c r="N10" s="28">
        <v>39249</v>
      </c>
      <c r="O10" s="1532">
        <v>7.9992020746060319</v>
      </c>
      <c r="P10" s="1533">
        <v>3.564831917251567</v>
      </c>
      <c r="Q10" s="140">
        <v>12442</v>
      </c>
      <c r="R10" s="140">
        <v>12467</v>
      </c>
      <c r="S10" s="140">
        <v>12454.05</v>
      </c>
      <c r="T10" s="782">
        <v>0.20093232599261057</v>
      </c>
      <c r="U10" s="783">
        <v>-0.10387422796182477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</row>
    <row r="11" spans="1:209" ht="13.5" customHeight="1">
      <c r="A11" s="129" t="s">
        <v>6</v>
      </c>
      <c r="B11" s="140">
        <v>45</v>
      </c>
      <c r="C11" s="140">
        <v>44.1</v>
      </c>
      <c r="D11" s="140">
        <v>34.1</v>
      </c>
      <c r="E11" s="1532">
        <v>-2</v>
      </c>
      <c r="F11" s="1532">
        <v>-22.675736961451236</v>
      </c>
      <c r="G11" s="140"/>
      <c r="H11" s="140"/>
      <c r="I11" s="140"/>
      <c r="J11" s="1532"/>
      <c r="K11" s="1532"/>
      <c r="L11" s="28">
        <v>520</v>
      </c>
      <c r="M11" s="28">
        <v>525</v>
      </c>
      <c r="N11" s="28">
        <v>520</v>
      </c>
      <c r="O11" s="1532">
        <v>0.96153846153845279</v>
      </c>
      <c r="P11" s="1533">
        <v>-0.952380952380949</v>
      </c>
      <c r="Q11" s="140">
        <v>2633</v>
      </c>
      <c r="R11" s="140">
        <v>2665</v>
      </c>
      <c r="S11" s="140">
        <v>2664.9</v>
      </c>
      <c r="T11" s="782">
        <v>1.2153437143942227</v>
      </c>
      <c r="U11" s="783">
        <v>-3.7523452157586235E-3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</row>
    <row r="12" spans="1:209" ht="13.5" customHeight="1">
      <c r="A12" s="129" t="s">
        <v>7</v>
      </c>
      <c r="B12" s="140">
        <v>240</v>
      </c>
      <c r="C12" s="140">
        <v>240</v>
      </c>
      <c r="D12" s="140">
        <v>140</v>
      </c>
      <c r="E12" s="1532"/>
      <c r="F12" s="1532">
        <v>-41.666666666666664</v>
      </c>
      <c r="G12" s="140">
        <v>404</v>
      </c>
      <c r="H12" s="140">
        <v>404</v>
      </c>
      <c r="I12" s="140">
        <v>404.03230000000002</v>
      </c>
      <c r="J12" s="1532">
        <v>0</v>
      </c>
      <c r="K12" s="1532">
        <v>7.9950495049558867E-3</v>
      </c>
      <c r="L12" s="28">
        <v>11</v>
      </c>
      <c r="M12" s="28">
        <v>11</v>
      </c>
      <c r="N12" s="28">
        <v>11</v>
      </c>
      <c r="O12" s="1532">
        <v>0</v>
      </c>
      <c r="P12" s="1533">
        <v>0</v>
      </c>
      <c r="Q12" s="140">
        <v>30</v>
      </c>
      <c r="R12" s="140">
        <v>28</v>
      </c>
      <c r="S12" s="140">
        <v>24.15</v>
      </c>
      <c r="T12" s="782">
        <v>-6.6666666666666714</v>
      </c>
      <c r="U12" s="783">
        <v>-13.75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</row>
    <row r="13" spans="1:209" ht="13.5" customHeight="1">
      <c r="A13" s="129" t="s">
        <v>8</v>
      </c>
      <c r="B13" s="140">
        <v>0</v>
      </c>
      <c r="C13" s="140"/>
      <c r="D13" s="140"/>
      <c r="E13" s="1532"/>
      <c r="F13" s="1532" t="s">
        <v>818</v>
      </c>
      <c r="G13" s="140"/>
      <c r="H13" s="140"/>
      <c r="I13" s="140"/>
      <c r="J13" s="1532"/>
      <c r="K13" s="1532"/>
      <c r="L13" s="28">
        <v>180</v>
      </c>
      <c r="M13" s="28">
        <v>150</v>
      </c>
      <c r="N13" s="28">
        <v>64</v>
      </c>
      <c r="O13" s="1532">
        <v>-16.666666666666657</v>
      </c>
      <c r="P13" s="1533">
        <v>-57.333333333333329</v>
      </c>
      <c r="Q13" s="140">
        <v>420</v>
      </c>
      <c r="R13" s="140">
        <v>423</v>
      </c>
      <c r="S13" s="140">
        <v>417.36</v>
      </c>
      <c r="T13" s="782">
        <v>0.7142857142857082</v>
      </c>
      <c r="U13" s="783">
        <v>-1.3333333333333286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</row>
    <row r="14" spans="1:209" ht="13.5" customHeight="1">
      <c r="A14" s="129" t="s">
        <v>9</v>
      </c>
      <c r="B14" s="140">
        <v>55712</v>
      </c>
      <c r="C14" s="140">
        <v>55711.8</v>
      </c>
      <c r="D14" s="140">
        <v>55811.8</v>
      </c>
      <c r="E14" s="1532">
        <v>-3.5898908672038488E-4</v>
      </c>
      <c r="F14" s="1532">
        <v>0.17949518773401962</v>
      </c>
      <c r="G14" s="140">
        <v>26450</v>
      </c>
      <c r="H14" s="140">
        <v>26550</v>
      </c>
      <c r="I14" s="140">
        <v>26452.12</v>
      </c>
      <c r="J14" s="1532">
        <v>0.37807183364839148</v>
      </c>
      <c r="K14" s="1532">
        <v>-0.36866290018832615</v>
      </c>
      <c r="L14" s="28">
        <v>16880</v>
      </c>
      <c r="M14" s="28">
        <v>18205</v>
      </c>
      <c r="N14" s="28">
        <v>18260</v>
      </c>
      <c r="O14" s="1532">
        <v>7.8495260663507196</v>
      </c>
      <c r="P14" s="1533">
        <v>0.30211480362538623</v>
      </c>
      <c r="Q14" s="140">
        <v>8899</v>
      </c>
      <c r="R14" s="140">
        <v>9187</v>
      </c>
      <c r="S14" s="140">
        <v>9312.5</v>
      </c>
      <c r="T14" s="782">
        <v>3.2363186874929681</v>
      </c>
      <c r="U14" s="783">
        <v>1.3660607379993479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</row>
    <row r="15" spans="1:209" ht="13.5" customHeight="1">
      <c r="A15" s="129" t="s">
        <v>10</v>
      </c>
      <c r="B15" s="140">
        <v>14800</v>
      </c>
      <c r="C15" s="140">
        <v>14800</v>
      </c>
      <c r="D15" s="140">
        <v>13800</v>
      </c>
      <c r="E15" s="1532">
        <v>0</v>
      </c>
      <c r="F15" s="1532">
        <v>-6.7567567567567579</v>
      </c>
      <c r="G15" s="140">
        <v>271180</v>
      </c>
      <c r="H15" s="140">
        <v>271180</v>
      </c>
      <c r="I15" s="140">
        <v>271201</v>
      </c>
      <c r="J15" s="1532">
        <v>0</v>
      </c>
      <c r="K15" s="1532">
        <v>7.7439339184195433E-3</v>
      </c>
      <c r="L15" s="28">
        <v>362825</v>
      </c>
      <c r="M15" s="28">
        <v>354624</v>
      </c>
      <c r="N15" s="28">
        <v>354432</v>
      </c>
      <c r="O15" s="1532">
        <v>-2.2603183352856036</v>
      </c>
      <c r="P15" s="1533">
        <v>-5.4141851651323236E-2</v>
      </c>
      <c r="Q15" s="140">
        <v>485</v>
      </c>
      <c r="R15" s="140">
        <v>483</v>
      </c>
      <c r="S15" s="140">
        <v>492.41</v>
      </c>
      <c r="T15" s="782">
        <v>-0.41237113402061709</v>
      </c>
      <c r="U15" s="783">
        <v>1.9482401656314607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</row>
    <row r="16" spans="1:209" ht="13.5" customHeight="1">
      <c r="A16" s="129" t="s">
        <v>11</v>
      </c>
      <c r="B16" s="140">
        <v>0</v>
      </c>
      <c r="C16" s="140"/>
      <c r="D16" s="140"/>
      <c r="E16" s="1532"/>
      <c r="F16" s="1532" t="s">
        <v>818</v>
      </c>
      <c r="G16" s="140"/>
      <c r="H16" s="140"/>
      <c r="I16" s="140"/>
      <c r="J16" s="1532"/>
      <c r="K16" s="1532"/>
      <c r="L16" s="28"/>
      <c r="M16" s="28"/>
      <c r="N16" s="28"/>
      <c r="O16" s="1532"/>
      <c r="P16" s="1533"/>
      <c r="Q16" s="140">
        <v>0</v>
      </c>
      <c r="R16" s="140">
        <v>0</v>
      </c>
      <c r="S16" s="140"/>
      <c r="T16" s="782" t="s">
        <v>818</v>
      </c>
      <c r="U16" s="783" t="s">
        <v>818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</row>
    <row r="17" spans="1:188" ht="13.5" customHeight="1">
      <c r="A17" s="129" t="s">
        <v>12</v>
      </c>
      <c r="B17" s="140">
        <v>0</v>
      </c>
      <c r="C17" s="140"/>
      <c r="D17" s="140"/>
      <c r="E17" s="1532"/>
      <c r="F17" s="1532" t="s">
        <v>818</v>
      </c>
      <c r="G17" s="140"/>
      <c r="H17" s="140"/>
      <c r="I17" s="140"/>
      <c r="J17" s="1532"/>
      <c r="K17" s="1532"/>
      <c r="L17" s="28"/>
      <c r="M17" s="28"/>
      <c r="N17" s="28"/>
      <c r="O17" s="1532"/>
      <c r="P17" s="1533"/>
      <c r="Q17" s="140">
        <v>0</v>
      </c>
      <c r="R17" s="140">
        <v>0</v>
      </c>
      <c r="S17" s="140"/>
      <c r="T17" s="782" t="s">
        <v>818</v>
      </c>
      <c r="U17" s="783" t="s">
        <v>818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</row>
    <row r="18" spans="1:188" ht="13.5" customHeight="1">
      <c r="A18" s="129" t="s">
        <v>13</v>
      </c>
      <c r="B18" s="140">
        <v>0</v>
      </c>
      <c r="C18" s="140"/>
      <c r="D18" s="140"/>
      <c r="E18" s="1532"/>
      <c r="F18" s="1532" t="s">
        <v>818</v>
      </c>
      <c r="G18" s="140"/>
      <c r="H18" s="140"/>
      <c r="I18" s="140"/>
      <c r="J18" s="1532"/>
      <c r="K18" s="1532"/>
      <c r="L18" s="28">
        <v>148</v>
      </c>
      <c r="M18" s="28">
        <v>190</v>
      </c>
      <c r="N18" s="28">
        <v>188</v>
      </c>
      <c r="O18" s="1532">
        <v>28.378378378378386</v>
      </c>
      <c r="P18" s="1533">
        <v>-1.0526315789473699</v>
      </c>
      <c r="Q18" s="140">
        <v>315</v>
      </c>
      <c r="R18" s="140">
        <v>318</v>
      </c>
      <c r="S18" s="140">
        <v>307.02</v>
      </c>
      <c r="T18" s="782">
        <v>0.952380952380949</v>
      </c>
      <c r="U18" s="783">
        <v>-3.4528301886792434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</row>
    <row r="19" spans="1:188" ht="13.5" customHeight="1">
      <c r="A19" s="129" t="s">
        <v>14</v>
      </c>
      <c r="B19" s="140">
        <v>6636</v>
      </c>
      <c r="C19" s="140">
        <v>7469</v>
      </c>
      <c r="D19" s="140">
        <v>7569</v>
      </c>
      <c r="E19" s="1532">
        <v>12.552742616033768</v>
      </c>
      <c r="F19" s="1532">
        <v>1.3388673182487736</v>
      </c>
      <c r="G19" s="140">
        <v>8478</v>
      </c>
      <c r="H19" s="140">
        <v>8500</v>
      </c>
      <c r="I19" s="140">
        <v>8500.68</v>
      </c>
      <c r="J19" s="1532">
        <v>0.25949516395375838</v>
      </c>
      <c r="K19" s="1532">
        <v>8.0000000000097771E-3</v>
      </c>
      <c r="L19" s="28">
        <v>10682</v>
      </c>
      <c r="M19" s="28">
        <v>12967</v>
      </c>
      <c r="N19" s="28">
        <v>11379</v>
      </c>
      <c r="O19" s="1532">
        <v>21.391125257442425</v>
      </c>
      <c r="P19" s="1533">
        <v>-12.246471813063934</v>
      </c>
      <c r="Q19" s="593">
        <v>1272</v>
      </c>
      <c r="R19" s="140">
        <v>1344</v>
      </c>
      <c r="S19" s="140">
        <v>1343.26</v>
      </c>
      <c r="T19" s="782">
        <v>5.6603773584905639</v>
      </c>
      <c r="U19" s="783">
        <v>-5.5059523809518396E-2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</row>
    <row r="20" spans="1:188" ht="13.5" customHeight="1">
      <c r="A20" s="129" t="s">
        <v>15</v>
      </c>
      <c r="B20" s="140">
        <v>6515</v>
      </c>
      <c r="C20" s="140">
        <v>6515</v>
      </c>
      <c r="D20" s="140">
        <v>6625</v>
      </c>
      <c r="E20" s="1532">
        <v>0</v>
      </c>
      <c r="F20" s="1532">
        <v>1.6884113584036697</v>
      </c>
      <c r="G20" s="140">
        <v>4203.3</v>
      </c>
      <c r="H20" s="140">
        <v>4220</v>
      </c>
      <c r="I20" s="140">
        <v>4220.3379999999997</v>
      </c>
      <c r="J20" s="1532">
        <v>0.39730687792925323</v>
      </c>
      <c r="K20" s="1532">
        <v>8.0094786729887346E-3</v>
      </c>
      <c r="L20" s="28">
        <v>6059.2</v>
      </c>
      <c r="M20" s="28">
        <v>7267</v>
      </c>
      <c r="N20" s="28">
        <v>7268</v>
      </c>
      <c r="O20" s="1532">
        <v>19.933324531291262</v>
      </c>
      <c r="P20" s="1533">
        <v>1.3760836658875064E-2</v>
      </c>
      <c r="Q20" s="140">
        <v>1134</v>
      </c>
      <c r="R20" s="140">
        <v>1123</v>
      </c>
      <c r="S20" s="140">
        <v>1037.82</v>
      </c>
      <c r="T20" s="782">
        <v>-0.97001763668430385</v>
      </c>
      <c r="U20" s="783">
        <v>-7.5850400712377564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</row>
    <row r="21" spans="1:188" s="73" customFormat="1" ht="13.5" customHeight="1">
      <c r="A21" s="128" t="s">
        <v>719</v>
      </c>
      <c r="B21" s="732">
        <v>90991</v>
      </c>
      <c r="C21" s="732">
        <v>91133</v>
      </c>
      <c r="D21" s="732">
        <v>91533</v>
      </c>
      <c r="E21" s="1534">
        <v>0.15605939048917605</v>
      </c>
      <c r="F21" s="1532">
        <v>0.43891894264427833</v>
      </c>
      <c r="G21" s="732">
        <v>55410</v>
      </c>
      <c r="H21" s="732">
        <v>55580</v>
      </c>
      <c r="I21" s="732">
        <v>55584.45</v>
      </c>
      <c r="J21" s="1534">
        <v>0.30680382602419343</v>
      </c>
      <c r="K21" s="1534">
        <v>8.0064771500474308E-3</v>
      </c>
      <c r="L21" s="732">
        <v>60045</v>
      </c>
      <c r="M21" s="605">
        <v>65130</v>
      </c>
      <c r="N21" s="605">
        <v>65140</v>
      </c>
      <c r="O21" s="1534">
        <v>8.4686485136147951</v>
      </c>
      <c r="P21" s="1535">
        <v>1.5353907569476632E-2</v>
      </c>
      <c r="Q21" s="732">
        <v>36622</v>
      </c>
      <c r="R21" s="732">
        <v>33741</v>
      </c>
      <c r="S21" s="732">
        <v>36414.239999999998</v>
      </c>
      <c r="T21" s="782">
        <v>-7.8668559882038096</v>
      </c>
      <c r="U21" s="783">
        <v>7.9228238641415345</v>
      </c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</row>
    <row r="22" spans="1:188" ht="13.5" customHeight="1">
      <c r="A22" s="129" t="s">
        <v>335</v>
      </c>
      <c r="B22" s="140">
        <v>90991</v>
      </c>
      <c r="C22" s="140">
        <v>91133</v>
      </c>
      <c r="D22" s="140">
        <v>91533</v>
      </c>
      <c r="E22" s="1532">
        <v>0.15605939048917605</v>
      </c>
      <c r="F22" s="1532">
        <v>0.43891894264427833</v>
      </c>
      <c r="G22" s="140">
        <v>55410</v>
      </c>
      <c r="H22" s="140">
        <v>55580</v>
      </c>
      <c r="I22" s="140">
        <v>55584.45</v>
      </c>
      <c r="J22" s="1532">
        <v>0.30680382602419343</v>
      </c>
      <c r="K22" s="1532">
        <v>8.0064771500474308E-3</v>
      </c>
      <c r="L22" s="28">
        <v>60045</v>
      </c>
      <c r="M22" s="28">
        <v>65130</v>
      </c>
      <c r="N22" s="28">
        <v>65140</v>
      </c>
      <c r="O22" s="1532">
        <v>8.4686485136147951</v>
      </c>
      <c r="P22" s="1533">
        <v>1.5353907569476632E-2</v>
      </c>
      <c r="Q22" s="140">
        <v>36622</v>
      </c>
      <c r="R22" s="140">
        <v>33741</v>
      </c>
      <c r="S22" s="140">
        <v>36414.239999999998</v>
      </c>
      <c r="T22" s="782">
        <v>-7.8668559882038096</v>
      </c>
      <c r="U22" s="783">
        <v>7.9228238641415345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</row>
    <row r="23" spans="1:188" s="73" customFormat="1" ht="13.5" customHeight="1">
      <c r="A23" s="128" t="s">
        <v>17</v>
      </c>
      <c r="B23" s="732">
        <v>38078</v>
      </c>
      <c r="C23" s="732">
        <v>38482.5</v>
      </c>
      <c r="D23" s="732">
        <v>38664</v>
      </c>
      <c r="E23" s="1534">
        <v>1.0622931876674215</v>
      </c>
      <c r="F23" s="1532">
        <v>0.47164295458973982</v>
      </c>
      <c r="G23" s="1679">
        <v>26931</v>
      </c>
      <c r="H23" s="1679">
        <v>27035</v>
      </c>
      <c r="I23" s="1679">
        <v>27036.262999999999</v>
      </c>
      <c r="J23" s="1534">
        <v>0.38617206936244486</v>
      </c>
      <c r="K23" s="1534">
        <v>4.6717218420440076E-3</v>
      </c>
      <c r="L23" s="732">
        <v>29182</v>
      </c>
      <c r="M23" s="732">
        <v>28009</v>
      </c>
      <c r="N23" s="732">
        <v>28501</v>
      </c>
      <c r="O23" s="1534">
        <v>-4.0196011239805358</v>
      </c>
      <c r="P23" s="1535">
        <v>1.7565782427076897</v>
      </c>
      <c r="Q23" s="732">
        <v>26891.1</v>
      </c>
      <c r="R23" s="732">
        <v>25587.5</v>
      </c>
      <c r="S23" s="732">
        <v>25644.936000000002</v>
      </c>
      <c r="T23" s="782">
        <v>-4.847700540327466</v>
      </c>
      <c r="U23" s="783">
        <v>0.22446897899367002</v>
      </c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</row>
    <row r="24" spans="1:188" ht="13.5" customHeight="1">
      <c r="A24" s="129" t="s">
        <v>18</v>
      </c>
      <c r="B24" s="140">
        <v>260</v>
      </c>
      <c r="C24" s="140">
        <v>260</v>
      </c>
      <c r="D24" s="140">
        <v>160</v>
      </c>
      <c r="E24" s="1532">
        <v>0</v>
      </c>
      <c r="F24" s="1532">
        <v>-38.46153846153846</v>
      </c>
      <c r="G24" s="140"/>
      <c r="H24" s="140"/>
      <c r="I24" s="140"/>
      <c r="J24" s="1532"/>
      <c r="K24" s="1532"/>
      <c r="L24" s="28">
        <v>330</v>
      </c>
      <c r="M24" s="28">
        <v>327</v>
      </c>
      <c r="N24" s="28">
        <v>329</v>
      </c>
      <c r="O24" s="1532">
        <v>-0.90909090909090651</v>
      </c>
      <c r="P24" s="1533">
        <v>0.61162079510704359</v>
      </c>
      <c r="Q24" s="140">
        <v>5292</v>
      </c>
      <c r="R24" s="140">
        <v>5198</v>
      </c>
      <c r="S24" s="140">
        <v>5155.92</v>
      </c>
      <c r="T24" s="782">
        <v>-1.7762660619803512</v>
      </c>
      <c r="U24" s="783">
        <v>-0.80954213158906896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</row>
    <row r="25" spans="1:188" ht="13.5" customHeight="1">
      <c r="A25" s="129" t="s">
        <v>19</v>
      </c>
      <c r="B25" s="140">
        <v>3060</v>
      </c>
      <c r="C25" s="140">
        <v>3285</v>
      </c>
      <c r="D25" s="140">
        <v>3685</v>
      </c>
      <c r="E25" s="1532">
        <v>7.3529411764705799</v>
      </c>
      <c r="F25" s="1532">
        <v>12.176560121765604</v>
      </c>
      <c r="G25" s="140">
        <v>10890</v>
      </c>
      <c r="H25" s="140">
        <v>10970</v>
      </c>
      <c r="I25" s="140">
        <v>10970.88</v>
      </c>
      <c r="J25" s="1532">
        <v>0.73461891643708555</v>
      </c>
      <c r="K25" s="1532">
        <v>8.0218778486766951E-3</v>
      </c>
      <c r="L25" s="28">
        <v>3840</v>
      </c>
      <c r="M25" s="28">
        <v>3138</v>
      </c>
      <c r="N25" s="28">
        <v>3288</v>
      </c>
      <c r="O25" s="1532">
        <v>-18.28125</v>
      </c>
      <c r="P25" s="1533">
        <v>4.7801147227533534</v>
      </c>
      <c r="Q25" s="140">
        <v>1750</v>
      </c>
      <c r="R25" s="140">
        <v>1763</v>
      </c>
      <c r="S25" s="140">
        <v>1763</v>
      </c>
      <c r="T25" s="782">
        <v>0.74285714285713311</v>
      </c>
      <c r="U25" s="783">
        <v>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</row>
    <row r="26" spans="1:188" ht="13.5" customHeight="1">
      <c r="A26" s="129" t="s">
        <v>20</v>
      </c>
      <c r="B26" s="140">
        <v>16700</v>
      </c>
      <c r="C26" s="140">
        <v>16816.5</v>
      </c>
      <c r="D26" s="140">
        <v>16888</v>
      </c>
      <c r="E26" s="1532">
        <v>0.69760479041916312</v>
      </c>
      <c r="F26" s="1532">
        <v>0.42517765290041609</v>
      </c>
      <c r="G26" s="140">
        <v>2527</v>
      </c>
      <c r="H26" s="140">
        <v>2530</v>
      </c>
      <c r="I26" s="140">
        <v>2530.2020000000002</v>
      </c>
      <c r="J26" s="1532">
        <v>0.11871784724971235</v>
      </c>
      <c r="K26" s="1532">
        <v>7.9841897233166037E-3</v>
      </c>
      <c r="L26" s="28">
        <v>8188</v>
      </c>
      <c r="M26" s="28">
        <v>9160</v>
      </c>
      <c r="N26" s="28">
        <v>9504</v>
      </c>
      <c r="O26" s="1532">
        <v>11.871030776746451</v>
      </c>
      <c r="P26" s="1533">
        <v>3.7554585152838484</v>
      </c>
      <c r="Q26" s="140">
        <v>870</v>
      </c>
      <c r="R26" s="140">
        <v>658</v>
      </c>
      <c r="S26" s="140">
        <v>659.95</v>
      </c>
      <c r="T26" s="782">
        <v>-24.367816091954026</v>
      </c>
      <c r="U26" s="783">
        <v>0.29635258358662497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</row>
    <row r="27" spans="1:188" ht="13.5" customHeight="1">
      <c r="A27" s="129" t="s">
        <v>21</v>
      </c>
      <c r="B27" s="140">
        <v>0</v>
      </c>
      <c r="C27" s="140"/>
      <c r="D27" s="140"/>
      <c r="E27" s="1532"/>
      <c r="F27" s="1532" t="s">
        <v>818</v>
      </c>
      <c r="G27" s="140"/>
      <c r="H27" s="140"/>
      <c r="I27" s="140"/>
      <c r="J27" s="1532"/>
      <c r="K27" s="1532"/>
      <c r="L27" s="28">
        <v>0</v>
      </c>
      <c r="M27" s="28"/>
      <c r="N27" s="28"/>
      <c r="O27" s="1532"/>
      <c r="P27" s="1533"/>
      <c r="Q27" s="140">
        <v>0</v>
      </c>
      <c r="R27" s="140">
        <v>0</v>
      </c>
      <c r="S27" s="140"/>
      <c r="T27" s="782" t="s">
        <v>818</v>
      </c>
      <c r="U27" s="783" t="s">
        <v>818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</row>
    <row r="28" spans="1:188" ht="14.25" customHeight="1">
      <c r="A28" s="129" t="s">
        <v>22</v>
      </c>
      <c r="B28" s="140">
        <v>2378</v>
      </c>
      <c r="C28" s="140">
        <v>2379</v>
      </c>
      <c r="D28" s="140">
        <v>2389</v>
      </c>
      <c r="E28" s="1532">
        <v>4.2052144659379564E-2</v>
      </c>
      <c r="F28" s="1532">
        <v>0.42034468263976521</v>
      </c>
      <c r="G28" s="140">
        <v>2245</v>
      </c>
      <c r="H28" s="140">
        <v>2260</v>
      </c>
      <c r="I28" s="140">
        <v>2260.181</v>
      </c>
      <c r="J28" s="1532">
        <v>0.66815144766148649</v>
      </c>
      <c r="K28" s="1532">
        <v>8.0088495575125762E-3</v>
      </c>
      <c r="L28" s="28">
        <v>0</v>
      </c>
      <c r="M28" s="28"/>
      <c r="N28" s="28"/>
      <c r="O28" s="1532"/>
      <c r="P28" s="1533"/>
      <c r="Q28" s="140">
        <v>4390</v>
      </c>
      <c r="R28" s="140">
        <v>4475</v>
      </c>
      <c r="S28" s="140">
        <v>4475.12</v>
      </c>
      <c r="T28" s="782">
        <v>1.9362186788154787</v>
      </c>
      <c r="U28" s="783">
        <v>2.6815642458046796E-3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</row>
    <row r="29" spans="1:188" ht="13.5" customHeight="1">
      <c r="A29" s="129" t="s">
        <v>23</v>
      </c>
      <c r="B29" s="140">
        <v>15680</v>
      </c>
      <c r="C29" s="140">
        <v>15742</v>
      </c>
      <c r="D29" s="140">
        <v>15542</v>
      </c>
      <c r="E29" s="1532">
        <v>0.39540816326531569</v>
      </c>
      <c r="F29" s="1532">
        <v>-1.2704865963664105</v>
      </c>
      <c r="G29" s="140">
        <v>11269</v>
      </c>
      <c r="H29" s="140">
        <v>11275</v>
      </c>
      <c r="I29" s="140">
        <v>11275</v>
      </c>
      <c r="J29" s="1532">
        <v>5.3243411127866125E-2</v>
      </c>
      <c r="K29" s="1532">
        <v>0</v>
      </c>
      <c r="L29" s="28">
        <v>16824</v>
      </c>
      <c r="M29" s="28">
        <v>15384</v>
      </c>
      <c r="N29" s="28">
        <v>15380</v>
      </c>
      <c r="O29" s="1532">
        <v>-8.5592011412268221</v>
      </c>
      <c r="P29" s="1533">
        <v>-2.6001040041606416E-2</v>
      </c>
      <c r="Q29" s="140">
        <v>14562</v>
      </c>
      <c r="R29" s="140">
        <v>13464</v>
      </c>
      <c r="S29" s="140">
        <v>13563.6</v>
      </c>
      <c r="T29" s="782">
        <v>-7.5401730531520457</v>
      </c>
      <c r="U29" s="783">
        <v>0.73975044563279369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</row>
    <row r="30" spans="1:188" ht="13.5" customHeight="1">
      <c r="A30" s="129" t="s">
        <v>24</v>
      </c>
      <c r="B30" s="140">
        <v>0</v>
      </c>
      <c r="C30" s="140">
        <v>0</v>
      </c>
      <c r="D30" s="140">
        <v>0</v>
      </c>
      <c r="E30" s="1532"/>
      <c r="F30" s="1532" t="s">
        <v>818</v>
      </c>
      <c r="G30" s="140"/>
      <c r="H30" s="140"/>
      <c r="I30" s="140">
        <v>0</v>
      </c>
      <c r="J30" s="1532"/>
      <c r="K30" s="1532"/>
      <c r="L30" s="28"/>
      <c r="M30" s="28"/>
      <c r="N30" s="28"/>
      <c r="O30" s="1532"/>
      <c r="P30" s="1533"/>
      <c r="Q30" s="140">
        <v>0</v>
      </c>
      <c r="R30" s="140"/>
      <c r="S30" s="140"/>
      <c r="T30" s="782" t="s">
        <v>818</v>
      </c>
      <c r="U30" s="783" t="s">
        <v>818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</row>
    <row r="31" spans="1:188" ht="13.5" customHeight="1" thickBot="1">
      <c r="A31" s="17" t="s">
        <v>25</v>
      </c>
      <c r="B31" s="141">
        <v>0</v>
      </c>
      <c r="C31" s="141">
        <v>0</v>
      </c>
      <c r="D31" s="141">
        <v>0</v>
      </c>
      <c r="E31" s="2118"/>
      <c r="F31" s="2118"/>
      <c r="G31" s="141"/>
      <c r="H31" s="141"/>
      <c r="I31" s="141">
        <v>0</v>
      </c>
      <c r="J31" s="2119"/>
      <c r="K31" s="2119"/>
      <c r="L31" s="86"/>
      <c r="M31" s="86"/>
      <c r="N31" s="86"/>
      <c r="O31" s="1345"/>
      <c r="P31" s="2120"/>
      <c r="Q31" s="141">
        <v>27.1</v>
      </c>
      <c r="R31" s="141">
        <v>29.5</v>
      </c>
      <c r="S31" s="141">
        <v>27.346</v>
      </c>
      <c r="T31" s="848">
        <v>8.8560885608855955</v>
      </c>
      <c r="U31" s="851">
        <v>-7.3016949152542452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</row>
    <row r="32" spans="1:188" ht="10.5" customHeight="1" thickTop="1" thickBot="1">
      <c r="A32" s="1"/>
      <c r="E32" s="1524"/>
      <c r="F32" s="1524" t="str">
        <f>IFERROR(D31/C31*100-100,"")</f>
        <v/>
      </c>
      <c r="J32" s="1524"/>
      <c r="K32" s="1524"/>
      <c r="Q32" s="1553"/>
      <c r="R32" s="1553"/>
      <c r="S32" s="1553"/>
      <c r="T32" s="2117" t="str">
        <f t="shared" ref="T32" si="3">IFERROR(R32/Q32*100-100,"")</f>
        <v/>
      </c>
      <c r="U32" s="2117" t="str">
        <f t="shared" ref="U32" si="4">IFERROR(S32/R32*100-100,"")</f>
        <v/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</row>
    <row r="33" spans="1:209" ht="15" customHeight="1" thickTop="1">
      <c r="A33" s="2315" t="s">
        <v>263</v>
      </c>
      <c r="B33" s="2584" t="s">
        <v>681</v>
      </c>
      <c r="C33" s="2584"/>
      <c r="D33" s="2584"/>
      <c r="E33" s="2584"/>
      <c r="F33" s="2584"/>
      <c r="G33" s="2584" t="s">
        <v>682</v>
      </c>
      <c r="H33" s="2584"/>
      <c r="I33" s="2584"/>
      <c r="J33" s="2584"/>
      <c r="K33" s="2584"/>
      <c r="L33" s="2584" t="s">
        <v>82</v>
      </c>
      <c r="M33" s="2584"/>
      <c r="N33" s="2584"/>
      <c r="O33" s="2584"/>
      <c r="P33" s="2585"/>
      <c r="Q33" s="2598"/>
      <c r="R33" s="2598"/>
      <c r="S33" s="2598"/>
      <c r="T33" s="2598"/>
      <c r="U33" s="2598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</row>
    <row r="34" spans="1:209" ht="15" customHeight="1">
      <c r="A34" s="2316"/>
      <c r="B34" s="1060" t="s">
        <v>87</v>
      </c>
      <c r="C34" s="1060" t="s">
        <v>90</v>
      </c>
      <c r="D34" s="1060" t="s">
        <v>91</v>
      </c>
      <c r="E34" s="2342" t="s">
        <v>88</v>
      </c>
      <c r="F34" s="2342" t="s">
        <v>89</v>
      </c>
      <c r="G34" s="1060" t="s">
        <v>87</v>
      </c>
      <c r="H34" s="1060" t="s">
        <v>90</v>
      </c>
      <c r="I34" s="1060" t="s">
        <v>91</v>
      </c>
      <c r="J34" s="2342" t="s">
        <v>88</v>
      </c>
      <c r="K34" s="2342" t="s">
        <v>89</v>
      </c>
      <c r="L34" s="1060" t="s">
        <v>87</v>
      </c>
      <c r="M34" s="1060" t="s">
        <v>90</v>
      </c>
      <c r="N34" s="1060" t="s">
        <v>91</v>
      </c>
      <c r="O34" s="2342" t="s">
        <v>88</v>
      </c>
      <c r="P34" s="2345" t="s">
        <v>89</v>
      </c>
      <c r="Q34" s="162"/>
      <c r="R34" s="162"/>
      <c r="S34" s="162"/>
      <c r="T34" s="2586"/>
      <c r="U34" s="2586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</row>
    <row r="35" spans="1:209" ht="30.75" customHeight="1">
      <c r="A35" s="2316"/>
      <c r="B35" s="1896" t="str">
        <f>B6</f>
        <v xml:space="preserve">cf=j= @)&amp;#÷&amp;$
-;fpg–c;f/_                </v>
      </c>
      <c r="C35" s="1896" t="str">
        <f t="shared" ref="C35:D35" si="5">C6</f>
        <v xml:space="preserve">cf=j= @)&amp;$÷&amp;%
-;fpg–c;f/_                </v>
      </c>
      <c r="D35" s="1896" t="str">
        <f t="shared" si="5"/>
        <v xml:space="preserve">cf=j= @)&amp;%÷&amp;^
-;fpg–c;f/_                </v>
      </c>
      <c r="E35" s="2342"/>
      <c r="F35" s="2342"/>
      <c r="G35" s="1896" t="str">
        <f>B6</f>
        <v xml:space="preserve">cf=j= @)&amp;#÷&amp;$
-;fpg–c;f/_                </v>
      </c>
      <c r="H35" s="1896" t="str">
        <f t="shared" ref="H35:I35" si="6">C6</f>
        <v xml:space="preserve">cf=j= @)&amp;$÷&amp;%
-;fpg–c;f/_                </v>
      </c>
      <c r="I35" s="1896" t="str">
        <f t="shared" si="6"/>
        <v xml:space="preserve">cf=j= @)&amp;%÷&amp;^
-;fpg–c;f/_                </v>
      </c>
      <c r="J35" s="2342"/>
      <c r="K35" s="2342"/>
      <c r="L35" s="1896" t="str">
        <f>B6</f>
        <v xml:space="preserve">cf=j= @)&amp;#÷&amp;$
-;fpg–c;f/_                </v>
      </c>
      <c r="M35" s="1896" t="str">
        <f t="shared" ref="M35:N35" si="7">C6</f>
        <v xml:space="preserve">cf=j= @)&amp;$÷&amp;%
-;fpg–c;f/_                </v>
      </c>
      <c r="N35" s="1896" t="str">
        <f t="shared" si="7"/>
        <v xml:space="preserve">cf=j= @)&amp;%÷&amp;^
-;fpg–c;f/_                </v>
      </c>
      <c r="O35" s="2342"/>
      <c r="P35" s="2345"/>
      <c r="Q35" s="88"/>
      <c r="R35" s="88"/>
      <c r="S35" s="88"/>
      <c r="T35" s="2586"/>
      <c r="U35" s="2586"/>
    </row>
    <row r="36" spans="1:209" s="73" customFormat="1" ht="16.5">
      <c r="A36" s="128" t="s">
        <v>265</v>
      </c>
      <c r="B36" s="579">
        <v>95286</v>
      </c>
      <c r="C36" s="579">
        <v>99162</v>
      </c>
      <c r="D36" s="567">
        <v>99743</v>
      </c>
      <c r="E36" s="689">
        <v>4.0677539197783545</v>
      </c>
      <c r="F36" s="689">
        <v>0.58590992517295604</v>
      </c>
      <c r="G36" s="579">
        <v>111117</v>
      </c>
      <c r="H36" s="579">
        <v>107331</v>
      </c>
      <c r="I36" s="579">
        <v>113928</v>
      </c>
      <c r="J36" s="689">
        <v>-3.4072194173708823</v>
      </c>
      <c r="K36" s="689">
        <v>6.1464069094669753</v>
      </c>
      <c r="L36" s="579">
        <v>2018513.5</v>
      </c>
      <c r="M36" s="579">
        <v>2036803.9</v>
      </c>
      <c r="N36" s="579">
        <v>2082561.2943000002</v>
      </c>
      <c r="O36" s="1081">
        <v>0.90613216111756856</v>
      </c>
      <c r="P36" s="1512">
        <v>2.2465291970424914</v>
      </c>
      <c r="Q36" s="279"/>
      <c r="R36" s="279"/>
      <c r="S36" s="279"/>
      <c r="T36" s="1009"/>
      <c r="U36" s="1009"/>
    </row>
    <row r="37" spans="1:209" s="39" customFormat="1" ht="13.5" customHeight="1">
      <c r="A37" s="947" t="s">
        <v>3</v>
      </c>
      <c r="B37" s="1557">
        <v>21767</v>
      </c>
      <c r="C37" s="140">
        <v>21441</v>
      </c>
      <c r="D37" s="140">
        <v>24131</v>
      </c>
      <c r="E37" s="1532">
        <v>-1.4976799742729838</v>
      </c>
      <c r="F37" s="1532">
        <v>12.546056620493445</v>
      </c>
      <c r="G37" s="1557">
        <v>25355</v>
      </c>
      <c r="H37" s="140">
        <v>24975</v>
      </c>
      <c r="I37" s="140">
        <v>27362</v>
      </c>
      <c r="J37" s="1510">
        <v>-1.4987182015381677</v>
      </c>
      <c r="K37" s="1510">
        <v>9.5575575575575584</v>
      </c>
      <c r="L37" s="617">
        <v>746166</v>
      </c>
      <c r="M37" s="617">
        <v>747715</v>
      </c>
      <c r="N37" s="617">
        <v>784843</v>
      </c>
      <c r="O37" s="1506">
        <v>0.20759455670722105</v>
      </c>
      <c r="P37" s="1765">
        <v>4.9655283095831919</v>
      </c>
      <c r="Q37" s="279"/>
      <c r="R37" s="279"/>
      <c r="S37" s="279"/>
      <c r="T37" s="1022"/>
      <c r="U37" s="1022"/>
    </row>
    <row r="38" spans="1:209" ht="13.5" customHeight="1">
      <c r="A38" s="129" t="s">
        <v>4</v>
      </c>
      <c r="B38" s="1557">
        <v>51309</v>
      </c>
      <c r="C38" s="140">
        <v>55039</v>
      </c>
      <c r="D38" s="140">
        <v>51308</v>
      </c>
      <c r="E38" s="1532">
        <v>7.2696797832738866</v>
      </c>
      <c r="F38" s="1532">
        <v>-6.7788295572230624</v>
      </c>
      <c r="G38" s="1557">
        <v>54935</v>
      </c>
      <c r="H38" s="140">
        <v>51179</v>
      </c>
      <c r="I38" s="140">
        <v>54980</v>
      </c>
      <c r="J38" s="1510">
        <v>-6.8371712023300262</v>
      </c>
      <c r="K38" s="1510">
        <v>7.4268743039137064</v>
      </c>
      <c r="L38" s="90">
        <v>188376</v>
      </c>
      <c r="M38" s="90">
        <v>196337</v>
      </c>
      <c r="N38" s="90">
        <v>197397.35399999999</v>
      </c>
      <c r="O38" s="1082">
        <v>4.2261222236378302</v>
      </c>
      <c r="P38" s="1513">
        <v>0.54006835186439162</v>
      </c>
      <c r="Q38" s="279"/>
      <c r="R38" s="279"/>
      <c r="S38" s="279"/>
      <c r="T38" s="1022"/>
      <c r="U38" s="1022"/>
    </row>
    <row r="39" spans="1:209" ht="13.5" customHeight="1">
      <c r="A39" s="16" t="s">
        <v>5</v>
      </c>
      <c r="B39" s="1557">
        <v>12918</v>
      </c>
      <c r="C39" s="140">
        <v>13176</v>
      </c>
      <c r="D39" s="140">
        <v>14952</v>
      </c>
      <c r="E39" s="1532">
        <v>1.9972131908964315</v>
      </c>
      <c r="F39" s="1532">
        <v>13.479052823315115</v>
      </c>
      <c r="G39" s="1557">
        <v>17190</v>
      </c>
      <c r="H39" s="140">
        <v>17190</v>
      </c>
      <c r="I39" s="140">
        <v>17190</v>
      </c>
      <c r="J39" s="1510">
        <v>0</v>
      </c>
      <c r="K39" s="1510">
        <v>0</v>
      </c>
      <c r="L39" s="90">
        <v>253886</v>
      </c>
      <c r="M39" s="90">
        <v>264115</v>
      </c>
      <c r="N39" s="90">
        <v>274093.44999999995</v>
      </c>
      <c r="O39" s="1082">
        <v>4.0289736338356477</v>
      </c>
      <c r="P39" s="1513">
        <v>3.7780701588323211</v>
      </c>
      <c r="Q39" s="279"/>
      <c r="R39" s="279"/>
      <c r="S39" s="279"/>
      <c r="T39" s="1022"/>
      <c r="U39" s="1022"/>
    </row>
    <row r="40" spans="1:209" ht="13.5" customHeight="1">
      <c r="A40" s="129" t="s">
        <v>6</v>
      </c>
      <c r="B40" s="1557">
        <v>612</v>
      </c>
      <c r="C40" s="140">
        <v>606</v>
      </c>
      <c r="D40" s="140">
        <v>612</v>
      </c>
      <c r="E40" s="1532">
        <v>-0.98039215686273451</v>
      </c>
      <c r="F40" s="1532">
        <v>0.99009900990098743</v>
      </c>
      <c r="G40" s="1557">
        <v>3146</v>
      </c>
      <c r="H40" s="140">
        <v>3146</v>
      </c>
      <c r="I40" s="140">
        <v>3161</v>
      </c>
      <c r="J40" s="1510">
        <v>0</v>
      </c>
      <c r="K40" s="1510">
        <v>0.47679593134137122</v>
      </c>
      <c r="L40" s="90">
        <v>6956</v>
      </c>
      <c r="M40" s="90">
        <v>6986.1</v>
      </c>
      <c r="N40" s="90">
        <v>6992</v>
      </c>
      <c r="O40" s="1082">
        <v>0.4327199539965676</v>
      </c>
      <c r="P40" s="1513">
        <v>8.4453414637636115E-2</v>
      </c>
      <c r="Q40" s="279"/>
      <c r="R40" s="279"/>
      <c r="S40" s="279"/>
      <c r="T40" s="1022"/>
      <c r="U40" s="1022"/>
    </row>
    <row r="41" spans="1:209" ht="13.5" customHeight="1">
      <c r="A41" s="129" t="s">
        <v>7</v>
      </c>
      <c r="B41" s="1557">
        <v>372</v>
      </c>
      <c r="C41" s="140">
        <v>375</v>
      </c>
      <c r="D41" s="140">
        <v>396</v>
      </c>
      <c r="E41" s="1532">
        <v>0.80645161290323131</v>
      </c>
      <c r="F41" s="1532">
        <v>5.6000000000000085</v>
      </c>
      <c r="G41" s="1557">
        <v>724</v>
      </c>
      <c r="H41" s="140">
        <v>724</v>
      </c>
      <c r="I41" s="140">
        <v>975</v>
      </c>
      <c r="J41" s="1510">
        <v>0</v>
      </c>
      <c r="K41" s="1510">
        <v>34.668508287292809</v>
      </c>
      <c r="L41" s="90">
        <v>1781</v>
      </c>
      <c r="M41" s="90">
        <v>1782</v>
      </c>
      <c r="N41" s="90">
        <v>1950.1822999999999</v>
      </c>
      <c r="O41" s="1082">
        <v>5.6148231330709564E-2</v>
      </c>
      <c r="P41" s="1513">
        <v>9.4378395061728355</v>
      </c>
      <c r="Q41" s="279"/>
      <c r="R41" s="279"/>
      <c r="S41" s="279"/>
      <c r="T41" s="1022"/>
      <c r="U41" s="1022"/>
    </row>
    <row r="42" spans="1:209" ht="13.5" customHeight="1">
      <c r="A42" s="129" t="s">
        <v>8</v>
      </c>
      <c r="B42" s="1557">
        <v>238</v>
      </c>
      <c r="C42" s="140">
        <v>338</v>
      </c>
      <c r="D42" s="140">
        <v>238</v>
      </c>
      <c r="E42" s="1532">
        <v>42.016806722689068</v>
      </c>
      <c r="F42" s="1532">
        <v>-29.585798816568044</v>
      </c>
      <c r="G42" s="1557">
        <v>266</v>
      </c>
      <c r="H42" s="140">
        <v>266</v>
      </c>
      <c r="I42" s="140">
        <v>265</v>
      </c>
      <c r="J42" s="1510">
        <v>0</v>
      </c>
      <c r="K42" s="1510">
        <v>-0.37593984962406068</v>
      </c>
      <c r="L42" s="90">
        <v>1104</v>
      </c>
      <c r="M42" s="90">
        <v>1177</v>
      </c>
      <c r="N42" s="90">
        <v>984.36</v>
      </c>
      <c r="O42" s="1082">
        <v>6.612318840579718</v>
      </c>
      <c r="P42" s="1513">
        <v>-16.367034834324556</v>
      </c>
      <c r="Q42" s="279"/>
      <c r="R42" s="279"/>
      <c r="S42" s="279"/>
      <c r="T42" s="1022"/>
      <c r="U42" s="1022"/>
    </row>
    <row r="43" spans="1:209" ht="13.5" customHeight="1">
      <c r="A43" s="129" t="s">
        <v>9</v>
      </c>
      <c r="B43" s="1557">
        <v>5734</v>
      </c>
      <c r="C43" s="140">
        <v>5848</v>
      </c>
      <c r="D43" s="140">
        <v>5848</v>
      </c>
      <c r="E43" s="1532">
        <v>1.9881409138472179</v>
      </c>
      <c r="F43" s="1532">
        <v>0</v>
      </c>
      <c r="G43" s="1557">
        <v>4710</v>
      </c>
      <c r="H43" s="140">
        <v>4890</v>
      </c>
      <c r="I43" s="140">
        <v>4810</v>
      </c>
      <c r="J43" s="1510">
        <v>3.8216560509554114</v>
      </c>
      <c r="K43" s="1510">
        <v>-1.6359918200408998</v>
      </c>
      <c r="L43" s="90">
        <v>118385</v>
      </c>
      <c r="M43" s="90">
        <v>120391.8</v>
      </c>
      <c r="N43" s="90">
        <v>120494.42</v>
      </c>
      <c r="O43" s="1082">
        <v>1.6951471892554082</v>
      </c>
      <c r="P43" s="1513">
        <v>8.5238363410127249E-2</v>
      </c>
      <c r="Q43" s="279"/>
      <c r="R43" s="279"/>
      <c r="S43" s="279"/>
      <c r="T43" s="1022"/>
      <c r="U43" s="1022"/>
    </row>
    <row r="44" spans="1:209" ht="13.5" customHeight="1">
      <c r="A44" s="129" t="s">
        <v>10</v>
      </c>
      <c r="B44" s="1557"/>
      <c r="C44" s="140"/>
      <c r="D44" s="140"/>
      <c r="E44" s="1532" t="s">
        <v>818</v>
      </c>
      <c r="F44" s="1532" t="s">
        <v>818</v>
      </c>
      <c r="G44" s="1557">
        <v>1955</v>
      </c>
      <c r="H44" s="140">
        <v>1955</v>
      </c>
      <c r="I44" s="140">
        <v>2150</v>
      </c>
      <c r="J44" s="1510">
        <v>0</v>
      </c>
      <c r="K44" s="1510">
        <v>9.9744245524296673</v>
      </c>
      <c r="L44" s="90">
        <v>651245</v>
      </c>
      <c r="M44" s="90">
        <v>643042</v>
      </c>
      <c r="N44" s="90">
        <v>642075.41</v>
      </c>
      <c r="O44" s="1082">
        <v>-1.2595874056614633</v>
      </c>
      <c r="P44" s="1513">
        <v>-0.15031522046771784</v>
      </c>
      <c r="Q44" s="279"/>
      <c r="R44" s="279"/>
      <c r="S44" s="279"/>
      <c r="T44" s="1022"/>
      <c r="U44" s="1022"/>
    </row>
    <row r="45" spans="1:209" ht="13.5" customHeight="1">
      <c r="A45" s="129" t="s">
        <v>11</v>
      </c>
      <c r="B45" s="1557"/>
      <c r="C45" s="140"/>
      <c r="D45" s="140"/>
      <c r="E45" s="1532" t="s">
        <v>818</v>
      </c>
      <c r="F45" s="1532" t="s">
        <v>818</v>
      </c>
      <c r="G45" s="1557"/>
      <c r="H45" s="140"/>
      <c r="I45" s="140"/>
      <c r="J45" s="1510" t="s">
        <v>818</v>
      </c>
      <c r="K45" s="1510" t="s">
        <v>818</v>
      </c>
      <c r="L45" s="90"/>
      <c r="M45" s="90"/>
      <c r="N45" s="90"/>
      <c r="O45" s="1082"/>
      <c r="P45" s="1513"/>
      <c r="Q45" s="279"/>
      <c r="R45" s="279"/>
      <c r="S45" s="279"/>
      <c r="T45" s="1022"/>
      <c r="U45" s="1022"/>
    </row>
    <row r="46" spans="1:209" ht="13.5" customHeight="1">
      <c r="A46" s="129" t="s">
        <v>12</v>
      </c>
      <c r="B46" s="1557"/>
      <c r="C46" s="140"/>
      <c r="D46" s="140"/>
      <c r="E46" s="1532" t="s">
        <v>818</v>
      </c>
      <c r="F46" s="1532" t="s">
        <v>818</v>
      </c>
      <c r="G46" s="1557"/>
      <c r="H46" s="140"/>
      <c r="I46" s="140"/>
      <c r="J46" s="1510" t="s">
        <v>818</v>
      </c>
      <c r="K46" s="1510" t="s">
        <v>818</v>
      </c>
      <c r="L46" s="90"/>
      <c r="M46" s="90"/>
      <c r="N46" s="90"/>
      <c r="O46" s="1082"/>
      <c r="P46" s="1513"/>
      <c r="Q46" s="279"/>
      <c r="R46" s="279"/>
      <c r="S46" s="279"/>
      <c r="T46" s="1022"/>
      <c r="U46" s="1022"/>
    </row>
    <row r="47" spans="1:209" ht="13.5" customHeight="1">
      <c r="A47" s="129" t="s">
        <v>13</v>
      </c>
      <c r="B47" s="1557">
        <v>42</v>
      </c>
      <c r="C47" s="140">
        <v>42</v>
      </c>
      <c r="D47" s="140">
        <v>44</v>
      </c>
      <c r="E47" s="1532">
        <v>0</v>
      </c>
      <c r="F47" s="1532">
        <v>4.7619047619047734</v>
      </c>
      <c r="G47" s="1557">
        <v>170</v>
      </c>
      <c r="H47" s="140">
        <v>170</v>
      </c>
      <c r="I47" s="140">
        <v>170</v>
      </c>
      <c r="J47" s="1510">
        <v>0</v>
      </c>
      <c r="K47" s="1510">
        <v>0</v>
      </c>
      <c r="L47" s="90">
        <v>675</v>
      </c>
      <c r="M47" s="90">
        <v>720</v>
      </c>
      <c r="N47" s="90">
        <v>709.02</v>
      </c>
      <c r="O47" s="1082">
        <v>6.6666666666666714</v>
      </c>
      <c r="P47" s="1513">
        <v>-1.5250000000000057</v>
      </c>
      <c r="Q47" s="279"/>
      <c r="R47" s="279"/>
      <c r="S47" s="279"/>
      <c r="T47" s="1022"/>
      <c r="U47" s="1022"/>
    </row>
    <row r="48" spans="1:209" ht="13.5" customHeight="1">
      <c r="A48" s="129" t="s">
        <v>14</v>
      </c>
      <c r="B48" s="1557">
        <v>945</v>
      </c>
      <c r="C48" s="140">
        <v>945</v>
      </c>
      <c r="D48" s="140">
        <v>907</v>
      </c>
      <c r="E48" s="1532">
        <v>0</v>
      </c>
      <c r="F48" s="1532">
        <v>-4.0211640211640258</v>
      </c>
      <c r="G48" s="1557">
        <v>2067</v>
      </c>
      <c r="H48" s="140">
        <v>2237</v>
      </c>
      <c r="I48" s="140">
        <v>2250</v>
      </c>
      <c r="J48" s="1510">
        <v>8.2244799225931189</v>
      </c>
      <c r="K48" s="1510">
        <v>0.581135449262419</v>
      </c>
      <c r="L48" s="90">
        <v>30080</v>
      </c>
      <c r="M48" s="90">
        <v>33462</v>
      </c>
      <c r="N48" s="90">
        <v>31948.94</v>
      </c>
      <c r="O48" s="1082">
        <v>11.243351063829792</v>
      </c>
      <c r="P48" s="1513">
        <v>-4.5217261371107611</v>
      </c>
      <c r="Q48" s="279"/>
      <c r="R48" s="279"/>
      <c r="S48" s="279"/>
      <c r="T48" s="1022"/>
      <c r="U48" s="1022"/>
    </row>
    <row r="49" spans="1:21" ht="13.5" customHeight="1">
      <c r="A49" s="129" t="s">
        <v>15</v>
      </c>
      <c r="B49" s="1557">
        <v>1349</v>
      </c>
      <c r="C49" s="140">
        <v>1352</v>
      </c>
      <c r="D49" s="140">
        <v>1307</v>
      </c>
      <c r="E49" s="1532">
        <v>0.22238695329875213</v>
      </c>
      <c r="F49" s="1532">
        <v>-3.328402366863898</v>
      </c>
      <c r="G49" s="1557">
        <v>599</v>
      </c>
      <c r="H49" s="140">
        <v>599</v>
      </c>
      <c r="I49" s="140">
        <v>615</v>
      </c>
      <c r="J49" s="1510">
        <v>0</v>
      </c>
      <c r="K49" s="1510">
        <v>2.6711185308847973</v>
      </c>
      <c r="L49" s="90">
        <v>19859.5</v>
      </c>
      <c r="M49" s="90">
        <v>21076</v>
      </c>
      <c r="N49" s="90">
        <v>21073.157999999999</v>
      </c>
      <c r="O49" s="1082">
        <v>6.1255318613258112</v>
      </c>
      <c r="P49" s="1513">
        <v>-1.3484532169300678E-2</v>
      </c>
      <c r="Q49" s="279"/>
      <c r="R49" s="279"/>
      <c r="S49" s="279"/>
      <c r="T49" s="1022"/>
      <c r="U49" s="1022"/>
    </row>
    <row r="50" spans="1:21" s="73" customFormat="1" ht="13.5" customHeight="1">
      <c r="A50" s="128" t="s">
        <v>719</v>
      </c>
      <c r="B50" s="732">
        <v>22331</v>
      </c>
      <c r="C50" s="732">
        <v>20263</v>
      </c>
      <c r="D50" s="732">
        <v>21682</v>
      </c>
      <c r="E50" s="1532">
        <v>-9.2606690251220272</v>
      </c>
      <c r="F50" s="1532">
        <v>7.0029117110003369</v>
      </c>
      <c r="G50" s="732">
        <v>8644</v>
      </c>
      <c r="H50" s="732">
        <v>8643</v>
      </c>
      <c r="I50" s="732">
        <v>8890</v>
      </c>
      <c r="J50" s="1597">
        <v>-1.1568718186026672E-2</v>
      </c>
      <c r="K50" s="1597">
        <v>2.8578040032396075</v>
      </c>
      <c r="L50" s="579">
        <v>274043</v>
      </c>
      <c r="M50" s="579">
        <v>274490</v>
      </c>
      <c r="N50" s="579">
        <v>279243.69</v>
      </c>
      <c r="O50" s="1081">
        <v>0.16311308809200398</v>
      </c>
      <c r="P50" s="1512">
        <v>1.7318262960399409</v>
      </c>
      <c r="Q50" s="279"/>
      <c r="R50" s="279"/>
      <c r="S50" s="279"/>
      <c r="T50" s="1009"/>
      <c r="U50" s="1009"/>
    </row>
    <row r="51" spans="1:21" ht="13.5" customHeight="1">
      <c r="A51" s="94" t="s">
        <v>16</v>
      </c>
      <c r="B51" s="1557">
        <v>22331</v>
      </c>
      <c r="C51" s="140">
        <v>20263</v>
      </c>
      <c r="D51" s="140">
        <v>21682</v>
      </c>
      <c r="E51" s="1532">
        <v>-9.2606690251220272</v>
      </c>
      <c r="F51" s="1532">
        <v>7.0029117110003369</v>
      </c>
      <c r="G51" s="1557">
        <v>8644</v>
      </c>
      <c r="H51" s="140">
        <v>8643</v>
      </c>
      <c r="I51" s="140">
        <v>8890</v>
      </c>
      <c r="J51" s="1510">
        <v>-1.1568718186026672E-2</v>
      </c>
      <c r="K51" s="1510">
        <v>2.8578040032396075</v>
      </c>
      <c r="L51" s="90">
        <v>274043</v>
      </c>
      <c r="M51" s="90">
        <v>274490</v>
      </c>
      <c r="N51" s="90">
        <v>279243.69</v>
      </c>
      <c r="O51" s="1082">
        <v>0.16311308809200398</v>
      </c>
      <c r="P51" s="1513">
        <v>1.7318262960399409</v>
      </c>
      <c r="Q51" s="279"/>
      <c r="R51" s="279"/>
      <c r="S51" s="279"/>
      <c r="T51" s="1022"/>
      <c r="U51" s="1022"/>
    </row>
    <row r="52" spans="1:21" s="73" customFormat="1" ht="13.5" customHeight="1">
      <c r="A52" s="128" t="s">
        <v>17</v>
      </c>
      <c r="B52" s="732">
        <v>10832</v>
      </c>
      <c r="C52" s="732">
        <v>10772</v>
      </c>
      <c r="D52" s="732">
        <v>13419</v>
      </c>
      <c r="E52" s="1532">
        <v>-0.55391432791728334</v>
      </c>
      <c r="F52" s="1532">
        <v>24.572966951355355</v>
      </c>
      <c r="G52" s="732">
        <v>9567</v>
      </c>
      <c r="H52" s="732">
        <v>9116.5</v>
      </c>
      <c r="I52" s="732">
        <v>9323.5</v>
      </c>
      <c r="J52" s="1597">
        <v>-4.7088951604473692</v>
      </c>
      <c r="K52" s="1597">
        <v>2.2706082378105634</v>
      </c>
      <c r="L52" s="1775">
        <v>141481.1</v>
      </c>
      <c r="M52" s="1775">
        <v>139002.5</v>
      </c>
      <c r="N52" s="1775">
        <v>142588.69900000002</v>
      </c>
      <c r="O52" s="1081">
        <v>-1.7518947760513726</v>
      </c>
      <c r="P52" s="1512">
        <v>2.579952878545356</v>
      </c>
      <c r="Q52" s="279"/>
      <c r="R52" s="279"/>
      <c r="S52" s="279"/>
      <c r="T52" s="1009"/>
      <c r="U52" s="1009"/>
    </row>
    <row r="53" spans="1:21" ht="13.5" customHeight="1">
      <c r="A53" s="129" t="s">
        <v>18</v>
      </c>
      <c r="B53" s="1557">
        <v>5439</v>
      </c>
      <c r="C53" s="140">
        <v>5380</v>
      </c>
      <c r="D53" s="140">
        <v>5402</v>
      </c>
      <c r="E53" s="1532">
        <v>-1.0847582276153673</v>
      </c>
      <c r="F53" s="1532">
        <v>0.40892193308550873</v>
      </c>
      <c r="G53" s="1557">
        <v>3860</v>
      </c>
      <c r="H53" s="140">
        <v>3860</v>
      </c>
      <c r="I53" s="140">
        <v>4060</v>
      </c>
      <c r="J53" s="1510">
        <v>0</v>
      </c>
      <c r="K53" s="1510">
        <v>5.1813471502590573</v>
      </c>
      <c r="L53" s="1776">
        <v>15181</v>
      </c>
      <c r="M53" s="1776">
        <v>15025</v>
      </c>
      <c r="N53" s="1776">
        <v>15106.92</v>
      </c>
      <c r="O53" s="1082">
        <v>-1.0276002898359877</v>
      </c>
      <c r="P53" s="1513">
        <v>0.54522462562395901</v>
      </c>
      <c r="Q53" s="280"/>
      <c r="R53" s="280"/>
      <c r="S53" s="280"/>
      <c r="T53" s="1022"/>
      <c r="U53" s="1022"/>
    </row>
    <row r="54" spans="1:21" ht="13.5" customHeight="1">
      <c r="A54" s="129" t="s">
        <v>19</v>
      </c>
      <c r="B54" s="1557"/>
      <c r="C54" s="2121"/>
      <c r="D54" s="140">
        <v>502</v>
      </c>
      <c r="E54" s="1532" t="s">
        <v>818</v>
      </c>
      <c r="F54" s="1532" t="s">
        <v>818</v>
      </c>
      <c r="G54" s="1557">
        <v>305</v>
      </c>
      <c r="H54" s="140">
        <v>305</v>
      </c>
      <c r="I54" s="140">
        <v>305</v>
      </c>
      <c r="J54" s="1510">
        <v>0</v>
      </c>
      <c r="K54" s="1510">
        <v>0</v>
      </c>
      <c r="L54" s="1776">
        <v>19845</v>
      </c>
      <c r="M54" s="1776">
        <v>19461</v>
      </c>
      <c r="N54" s="1776">
        <v>20513.879999999997</v>
      </c>
      <c r="O54" s="1082">
        <v>-1.9349962207105023</v>
      </c>
      <c r="P54" s="1513">
        <v>5.4102050254354737</v>
      </c>
      <c r="Q54" s="280"/>
      <c r="R54" s="280"/>
      <c r="S54" s="280"/>
      <c r="T54" s="1022"/>
      <c r="U54" s="1022"/>
    </row>
    <row r="55" spans="1:21" ht="13.5" customHeight="1">
      <c r="A55" s="129" t="s">
        <v>20</v>
      </c>
      <c r="B55" s="1557"/>
      <c r="C55" s="1680"/>
      <c r="D55" s="140">
        <v>1442</v>
      </c>
      <c r="E55" s="1532" t="s">
        <v>818</v>
      </c>
      <c r="F55" s="1532" t="s">
        <v>818</v>
      </c>
      <c r="G55" s="1557">
        <v>532</v>
      </c>
      <c r="H55" s="140">
        <v>532</v>
      </c>
      <c r="I55" s="140">
        <v>532</v>
      </c>
      <c r="J55" s="1510">
        <v>0</v>
      </c>
      <c r="K55" s="1510">
        <v>0</v>
      </c>
      <c r="L55" s="1776">
        <v>28817</v>
      </c>
      <c r="M55" s="1776">
        <v>29696.5</v>
      </c>
      <c r="N55" s="1776">
        <v>31556.152000000002</v>
      </c>
      <c r="O55" s="1082">
        <v>3.052017906097106</v>
      </c>
      <c r="P55" s="1513">
        <v>6.2621925142693584</v>
      </c>
      <c r="Q55" s="280"/>
      <c r="R55" s="280"/>
      <c r="S55" s="280"/>
      <c r="T55" s="1022"/>
      <c r="U55" s="1022"/>
    </row>
    <row r="56" spans="1:21" ht="13.5" customHeight="1">
      <c r="A56" s="129" t="s">
        <v>21</v>
      </c>
      <c r="B56" s="1557"/>
      <c r="C56" s="140"/>
      <c r="D56" s="140"/>
      <c r="E56" s="1532" t="s">
        <v>818</v>
      </c>
      <c r="F56" s="1532" t="s">
        <v>818</v>
      </c>
      <c r="G56" s="1557"/>
      <c r="H56" s="140"/>
      <c r="I56" s="140"/>
      <c r="J56" s="1510" t="s">
        <v>818</v>
      </c>
      <c r="K56" s="1510" t="s">
        <v>818</v>
      </c>
      <c r="L56" s="1776">
        <v>0</v>
      </c>
      <c r="M56" s="1776">
        <v>0</v>
      </c>
      <c r="N56" s="1776">
        <v>0</v>
      </c>
      <c r="O56" s="1082"/>
      <c r="P56" s="1513"/>
      <c r="Q56" s="280"/>
      <c r="R56" s="280"/>
      <c r="S56" s="280"/>
      <c r="T56" s="1022"/>
      <c r="U56" s="1022"/>
    </row>
    <row r="57" spans="1:21" ht="13.5" customHeight="1">
      <c r="A57" s="129" t="s">
        <v>22</v>
      </c>
      <c r="B57" s="1557"/>
      <c r="C57" s="140"/>
      <c r="D57" s="140"/>
      <c r="E57" s="1532" t="s">
        <v>818</v>
      </c>
      <c r="F57" s="1532" t="s">
        <v>818</v>
      </c>
      <c r="G57" s="1557">
        <v>490</v>
      </c>
      <c r="H57" s="140">
        <v>500</v>
      </c>
      <c r="I57" s="140">
        <v>500</v>
      </c>
      <c r="J57" s="1510">
        <v>2.0408163265306172</v>
      </c>
      <c r="K57" s="1510">
        <v>0</v>
      </c>
      <c r="L57" s="1776">
        <v>9503</v>
      </c>
      <c r="M57" s="1776">
        <v>9614</v>
      </c>
      <c r="N57" s="1776">
        <v>9624.3009999999995</v>
      </c>
      <c r="O57" s="1082">
        <v>1.1680521940439945</v>
      </c>
      <c r="P57" s="1513">
        <v>0.10714582899937852</v>
      </c>
      <c r="Q57" s="280"/>
      <c r="R57" s="280"/>
      <c r="S57" s="280"/>
      <c r="T57" s="1022"/>
      <c r="U57" s="1022"/>
    </row>
    <row r="58" spans="1:21" ht="13.5" customHeight="1">
      <c r="A58" s="129" t="s">
        <v>23</v>
      </c>
      <c r="B58" s="1557">
        <v>5381</v>
      </c>
      <c r="C58" s="1557">
        <v>5380</v>
      </c>
      <c r="D58" s="1557">
        <v>6057</v>
      </c>
      <c r="E58" s="1532">
        <v>-1.8583906337113376E-2</v>
      </c>
      <c r="F58" s="1532">
        <v>12.583643122676591</v>
      </c>
      <c r="G58" s="1557">
        <v>4291</v>
      </c>
      <c r="H58" s="140">
        <v>3824</v>
      </c>
      <c r="I58" s="140">
        <v>3820</v>
      </c>
      <c r="J58" s="1510">
        <v>-10.883243999067815</v>
      </c>
      <c r="K58" s="1510">
        <v>-0.10460251046025348</v>
      </c>
      <c r="L58" s="1776">
        <v>68007</v>
      </c>
      <c r="M58" s="1776">
        <v>65069</v>
      </c>
      <c r="N58" s="1776">
        <v>65637.600000000006</v>
      </c>
      <c r="O58" s="1082">
        <v>-4.3201435146382039</v>
      </c>
      <c r="P58" s="1513">
        <v>0.87384161428639118</v>
      </c>
      <c r="Q58" s="280"/>
      <c r="R58" s="280"/>
      <c r="S58" s="280"/>
      <c r="T58" s="1022"/>
      <c r="U58" s="1022"/>
    </row>
    <row r="59" spans="1:21" ht="13.5" customHeight="1">
      <c r="A59" s="129" t="s">
        <v>24</v>
      </c>
      <c r="B59" s="1557"/>
      <c r="C59" s="140"/>
      <c r="D59" s="140"/>
      <c r="E59" s="1532" t="s">
        <v>818</v>
      </c>
      <c r="F59" s="1532" t="s">
        <v>818</v>
      </c>
      <c r="G59" s="1557"/>
      <c r="H59" s="140">
        <v>6.5</v>
      </c>
      <c r="I59" s="140">
        <v>5.5</v>
      </c>
      <c r="J59" s="1510" t="s">
        <v>818</v>
      </c>
      <c r="K59" s="1510">
        <v>-15.384615384615387</v>
      </c>
      <c r="L59" s="1776">
        <v>0</v>
      </c>
      <c r="M59" s="1776">
        <v>6.5</v>
      </c>
      <c r="N59" s="1776">
        <v>5.5</v>
      </c>
      <c r="O59" s="1082"/>
      <c r="P59" s="1513">
        <v>-15.384615384615387</v>
      </c>
      <c r="Q59" s="280"/>
      <c r="R59" s="280"/>
      <c r="S59" s="280"/>
      <c r="T59" s="1022"/>
      <c r="U59" s="1022"/>
    </row>
    <row r="60" spans="1:21" ht="13.5" customHeight="1" thickBot="1">
      <c r="A60" s="17" t="s">
        <v>25</v>
      </c>
      <c r="B60" s="2122">
        <v>12</v>
      </c>
      <c r="C60" s="141">
        <v>12</v>
      </c>
      <c r="D60" s="141">
        <v>16</v>
      </c>
      <c r="E60" s="1345">
        <v>0</v>
      </c>
      <c r="F60" s="1345">
        <v>33.333333333333314</v>
      </c>
      <c r="G60" s="2122">
        <v>89</v>
      </c>
      <c r="H60" s="141">
        <v>89</v>
      </c>
      <c r="I60" s="141">
        <v>101</v>
      </c>
      <c r="J60" s="1505">
        <v>0</v>
      </c>
      <c r="K60" s="1505">
        <v>13.483146067415746</v>
      </c>
      <c r="L60" s="2123">
        <v>128.1</v>
      </c>
      <c r="M60" s="2123">
        <v>130.5</v>
      </c>
      <c r="N60" s="2123">
        <v>144.346</v>
      </c>
      <c r="O60" s="1083">
        <v>1.8735362997658171</v>
      </c>
      <c r="P60" s="1734">
        <v>10.609961685823748</v>
      </c>
      <c r="Q60" s="280"/>
      <c r="R60" s="280"/>
      <c r="S60" s="280"/>
      <c r="T60" s="1022"/>
      <c r="U60" s="1022"/>
    </row>
    <row r="61" spans="1:21" ht="16.5" customHeight="1" thickTop="1">
      <c r="A61" s="2321" t="s">
        <v>684</v>
      </c>
      <c r="B61" s="2321"/>
      <c r="C61" s="2321"/>
      <c r="D61" s="2321"/>
      <c r="E61" s="2321"/>
      <c r="F61" s="2321"/>
      <c r="G61" s="2321"/>
      <c r="H61" s="2321"/>
      <c r="I61" s="2321"/>
      <c r="J61" s="2321"/>
      <c r="K61" s="2321"/>
      <c r="L61" s="2321"/>
      <c r="M61" s="2321"/>
      <c r="N61" s="2321"/>
      <c r="O61" s="2321"/>
      <c r="P61" s="2321"/>
    </row>
  </sheetData>
  <mergeCells count="29">
    <mergeCell ref="S3:U3"/>
    <mergeCell ref="Q4:U4"/>
    <mergeCell ref="T5:T6"/>
    <mergeCell ref="T34:T35"/>
    <mergeCell ref="U34:U35"/>
    <mergeCell ref="Q33:U33"/>
    <mergeCell ref="U5:U6"/>
    <mergeCell ref="A4:A6"/>
    <mergeCell ref="B4:F4"/>
    <mergeCell ref="G4:K4"/>
    <mergeCell ref="L4:P4"/>
    <mergeCell ref="J5:J6"/>
    <mergeCell ref="F5:F6"/>
    <mergeCell ref="N3:P3"/>
    <mergeCell ref="A61:P61"/>
    <mergeCell ref="K5:K6"/>
    <mergeCell ref="O5:O6"/>
    <mergeCell ref="P5:P6"/>
    <mergeCell ref="A33:A35"/>
    <mergeCell ref="G33:K33"/>
    <mergeCell ref="E5:E6"/>
    <mergeCell ref="L33:P33"/>
    <mergeCell ref="O34:O35"/>
    <mergeCell ref="P34:P35"/>
    <mergeCell ref="E34:E35"/>
    <mergeCell ref="B33:F33"/>
    <mergeCell ref="F34:F35"/>
    <mergeCell ref="J34:J35"/>
    <mergeCell ref="K34:K35"/>
  </mergeCells>
  <hyperlinks>
    <hyperlink ref="L6"/>
    <hyperlink ref="Q6"/>
    <hyperlink ref="B35"/>
    <hyperlink ref="G35"/>
    <hyperlink ref="L35"/>
    <hyperlink ref="G6"/>
    <hyperlink ref="B6" display="cf=j= @)&amp;#÷&amp;$&#10;-;fpg–c;f/_                "/>
    <hyperlink ref="H6:I6"/>
    <hyperlink ref="M6:N6"/>
    <hyperlink ref="R6:S6"/>
    <hyperlink ref="C35:D35"/>
    <hyperlink ref="H35:I35"/>
    <hyperlink ref="M35:N35"/>
  </hyperlinks>
  <printOptions horizontalCentered="1"/>
  <pageMargins left="0.39370078740157483" right="0.39370078740157483" top="0.78740157480314965" bottom="0" header="0" footer="0"/>
  <pageSetup paperSize="9" scale="49" orientation="landscape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3"/>
  <sheetViews>
    <sheetView view="pageBreakPreview" zoomScale="70" zoomScaleSheetLayoutView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16" sqref="J16"/>
    </sheetView>
  </sheetViews>
  <sheetFormatPr defaultColWidth="14.42578125" defaultRowHeight="14.25"/>
  <cols>
    <col min="1" max="1" width="15.140625" customWidth="1"/>
    <col min="2" max="2" width="10.28515625" style="42" customWidth="1"/>
    <col min="3" max="5" width="13.28515625" customWidth="1"/>
    <col min="6" max="7" width="13.28515625" style="838" customWidth="1"/>
    <col min="8" max="10" width="13.28515625" customWidth="1"/>
    <col min="11" max="12" width="13.28515625" style="838" customWidth="1"/>
    <col min="13" max="15" width="13.28515625" customWidth="1"/>
    <col min="16" max="17" width="13.28515625" style="838" customWidth="1"/>
    <col min="18" max="20" width="13.28515625" customWidth="1"/>
    <col min="21" max="22" width="13.28515625" style="838" customWidth="1"/>
    <col min="23" max="236" width="8.7109375" customWidth="1"/>
    <col min="237" max="237" width="13.85546875" customWidth="1"/>
    <col min="238" max="238" width="12.28515625" customWidth="1"/>
    <col min="239" max="239" width="13.28515625" customWidth="1"/>
    <col min="240" max="240" width="13.140625" customWidth="1"/>
    <col min="241" max="241" width="13" customWidth="1"/>
    <col min="242" max="242" width="12.5703125" customWidth="1"/>
    <col min="243" max="243" width="13.7109375" customWidth="1"/>
    <col min="244" max="244" width="13.28515625" customWidth="1"/>
    <col min="245" max="245" width="13.140625" customWidth="1"/>
    <col min="246" max="246" width="13" customWidth="1"/>
    <col min="247" max="247" width="13.140625" customWidth="1"/>
    <col min="248" max="248" width="13.42578125" customWidth="1"/>
    <col min="249" max="249" width="13.28515625" customWidth="1"/>
    <col min="250" max="250" width="13.140625" customWidth="1"/>
    <col min="251" max="251" width="13" customWidth="1"/>
    <col min="252" max="252" width="12.85546875" customWidth="1"/>
    <col min="253" max="253" width="13.7109375" customWidth="1"/>
    <col min="254" max="254" width="12.7109375" customWidth="1"/>
    <col min="255" max="255" width="12.42578125" customWidth="1"/>
  </cols>
  <sheetData>
    <row r="1" spans="1:26" s="1883" customFormat="1" ht="30">
      <c r="A1" s="2126" t="s">
        <v>303</v>
      </c>
      <c r="B1" s="2126"/>
      <c r="C1" s="2126"/>
      <c r="D1" s="2126"/>
      <c r="E1" s="2126"/>
      <c r="F1" s="2126"/>
      <c r="G1" s="2126"/>
      <c r="H1" s="2126"/>
      <c r="I1" s="2126"/>
      <c r="J1" s="2126"/>
      <c r="K1" s="2126"/>
      <c r="L1" s="2126"/>
      <c r="M1" s="2126"/>
      <c r="N1" s="2126"/>
      <c r="O1" s="2126"/>
      <c r="P1" s="2126"/>
      <c r="Q1" s="2126"/>
      <c r="R1" s="2127"/>
      <c r="S1" s="2127"/>
      <c r="T1" s="2127"/>
      <c r="U1" s="2128"/>
      <c r="V1" s="2128"/>
    </row>
    <row r="2" spans="1:26" s="1895" customFormat="1" ht="33.75" thickBot="1">
      <c r="A2" s="2125" t="s">
        <v>823</v>
      </c>
      <c r="B2" s="2125"/>
      <c r="C2" s="2125"/>
      <c r="D2" s="2125"/>
      <c r="E2" s="2125"/>
      <c r="F2" s="2125"/>
      <c r="G2" s="2125"/>
      <c r="H2" s="2125"/>
      <c r="I2" s="2125"/>
      <c r="J2" s="2125"/>
      <c r="K2" s="2125"/>
      <c r="L2" s="2125"/>
      <c r="M2" s="2125"/>
      <c r="N2" s="2125"/>
      <c r="O2" s="2125"/>
      <c r="P2" s="2125"/>
      <c r="Q2" s="2125"/>
      <c r="R2" s="1939"/>
      <c r="S2" s="1939"/>
      <c r="T2" s="1939"/>
      <c r="U2" s="1940"/>
      <c r="V2" s="1940"/>
    </row>
    <row r="3" spans="1:26" s="1054" customFormat="1" ht="15.75" customHeight="1" thickTop="1">
      <c r="A3" s="2315" t="s">
        <v>98</v>
      </c>
      <c r="B3" s="2335" t="s">
        <v>26</v>
      </c>
      <c r="C3" s="2584" t="s">
        <v>257</v>
      </c>
      <c r="D3" s="2584"/>
      <c r="E3" s="2584"/>
      <c r="F3" s="2584"/>
      <c r="G3" s="2584"/>
      <c r="H3" s="2584" t="s">
        <v>258</v>
      </c>
      <c r="I3" s="2584"/>
      <c r="J3" s="2584"/>
      <c r="K3" s="2584"/>
      <c r="L3" s="2584"/>
      <c r="M3" s="2584" t="s">
        <v>259</v>
      </c>
      <c r="N3" s="2584"/>
      <c r="O3" s="2584"/>
      <c r="P3" s="2584"/>
      <c r="Q3" s="2584"/>
      <c r="R3" s="2584" t="s">
        <v>260</v>
      </c>
      <c r="S3" s="2584"/>
      <c r="T3" s="2584"/>
      <c r="U3" s="2584"/>
      <c r="V3" s="2585"/>
      <c r="W3" s="1058"/>
      <c r="X3" s="1058"/>
      <c r="Y3" s="1058"/>
      <c r="Z3" s="1058"/>
    </row>
    <row r="4" spans="1:26" s="1054" customFormat="1" ht="16.5" customHeight="1">
      <c r="A4" s="2316"/>
      <c r="B4" s="2336"/>
      <c r="C4" s="1060" t="s">
        <v>87</v>
      </c>
      <c r="D4" s="1060" t="s">
        <v>90</v>
      </c>
      <c r="E4" s="1060" t="s">
        <v>91</v>
      </c>
      <c r="F4" s="2342" t="s">
        <v>88</v>
      </c>
      <c r="G4" s="2342" t="s">
        <v>89</v>
      </c>
      <c r="H4" s="1060" t="s">
        <v>87</v>
      </c>
      <c r="I4" s="1060" t="s">
        <v>90</v>
      </c>
      <c r="J4" s="1060" t="s">
        <v>91</v>
      </c>
      <c r="K4" s="2342" t="s">
        <v>88</v>
      </c>
      <c r="L4" s="2342" t="s">
        <v>89</v>
      </c>
      <c r="M4" s="1060" t="s">
        <v>87</v>
      </c>
      <c r="N4" s="1060" t="s">
        <v>90</v>
      </c>
      <c r="O4" s="1060" t="s">
        <v>91</v>
      </c>
      <c r="P4" s="2342" t="s">
        <v>88</v>
      </c>
      <c r="Q4" s="2342" t="s">
        <v>89</v>
      </c>
      <c r="R4" s="1060" t="s">
        <v>87</v>
      </c>
      <c r="S4" s="1060" t="s">
        <v>90</v>
      </c>
      <c r="T4" s="1060" t="s">
        <v>91</v>
      </c>
      <c r="U4" s="2342" t="s">
        <v>88</v>
      </c>
      <c r="V4" s="2345" t="s">
        <v>89</v>
      </c>
      <c r="W4" s="1058"/>
      <c r="X4" s="1058"/>
      <c r="Y4" s="1058"/>
      <c r="Z4" s="1058"/>
    </row>
    <row r="5" spans="1:26" s="1054" customFormat="1" ht="30" customHeight="1">
      <c r="A5" s="2316"/>
      <c r="B5" s="2336"/>
      <c r="C5" s="1896" t="s">
        <v>669</v>
      </c>
      <c r="D5" s="1896" t="s">
        <v>725</v>
      </c>
      <c r="E5" s="1896" t="s">
        <v>737</v>
      </c>
      <c r="F5" s="2342"/>
      <c r="G5" s="2342"/>
      <c r="H5" s="1896" t="str">
        <f>C5</f>
        <v xml:space="preserve">cf=j= @)&amp;#÷&amp;$
-;fpg–c;f/_                </v>
      </c>
      <c r="I5" s="1896" t="str">
        <f t="shared" ref="I5:J5" si="0">D5</f>
        <v xml:space="preserve">cf=j= @)&amp;$÷&amp;%
-;fpg–c;f/_                </v>
      </c>
      <c r="J5" s="1896" t="str">
        <f t="shared" si="0"/>
        <v xml:space="preserve">cf=j= @)&amp;%÷&amp;^
-;fpg–c;f/_                </v>
      </c>
      <c r="K5" s="2342"/>
      <c r="L5" s="2342"/>
      <c r="M5" s="1896" t="str">
        <f>C5</f>
        <v xml:space="preserve">cf=j= @)&amp;#÷&amp;$
-;fpg–c;f/_                </v>
      </c>
      <c r="N5" s="1896" t="str">
        <f t="shared" ref="N5:O5" si="1">D5</f>
        <v xml:space="preserve">cf=j= @)&amp;$÷&amp;%
-;fpg–c;f/_                </v>
      </c>
      <c r="O5" s="1896" t="str">
        <f t="shared" si="1"/>
        <v xml:space="preserve">cf=j= @)&amp;%÷&amp;^
-;fpg–c;f/_                </v>
      </c>
      <c r="P5" s="2342"/>
      <c r="Q5" s="2342"/>
      <c r="R5" s="1896" t="str">
        <f>C5</f>
        <v xml:space="preserve">cf=j= @)&amp;#÷&amp;$
-;fpg–c;f/_                </v>
      </c>
      <c r="S5" s="1896" t="str">
        <f t="shared" ref="S5:T5" si="2">D5</f>
        <v xml:space="preserve">cf=j= @)&amp;$÷&amp;%
-;fpg–c;f/_                </v>
      </c>
      <c r="T5" s="1896" t="str">
        <f t="shared" si="2"/>
        <v xml:space="preserve">cf=j= @)&amp;%÷&amp;^
-;fpg–c;f/_                </v>
      </c>
      <c r="U5" s="2342"/>
      <c r="V5" s="2345"/>
      <c r="W5" s="1058"/>
      <c r="X5" s="1058"/>
      <c r="Y5" s="1058"/>
      <c r="Z5" s="1058"/>
    </row>
    <row r="6" spans="1:26" ht="15" customHeight="1">
      <c r="A6" s="20" t="s">
        <v>236</v>
      </c>
      <c r="B6" s="574"/>
      <c r="C6" s="569"/>
      <c r="D6" s="569"/>
      <c r="E6" s="569"/>
      <c r="F6" s="1863"/>
      <c r="G6" s="1863"/>
      <c r="H6" s="569"/>
      <c r="I6" s="569"/>
      <c r="J6" s="569"/>
      <c r="K6" s="1863"/>
      <c r="L6" s="1863"/>
      <c r="M6" s="569"/>
      <c r="N6" s="569"/>
      <c r="O6" s="569"/>
      <c r="P6" s="1863"/>
      <c r="Q6" s="1863"/>
      <c r="R6" s="569"/>
      <c r="S6" s="569"/>
      <c r="T6" s="569"/>
      <c r="U6" s="1863"/>
      <c r="V6" s="1864"/>
    </row>
    <row r="7" spans="1:26" s="73" customFormat="1" ht="15" customHeight="1">
      <c r="A7" s="20" t="s">
        <v>27</v>
      </c>
      <c r="B7" s="575" t="s">
        <v>99</v>
      </c>
      <c r="C7" s="140">
        <v>141320</v>
      </c>
      <c r="D7" s="140">
        <v>144408</v>
      </c>
      <c r="E7" s="140">
        <v>150496</v>
      </c>
      <c r="F7" s="1534">
        <v>2.1851118030002681</v>
      </c>
      <c r="G7" s="1534">
        <v>4.2158329178438834</v>
      </c>
      <c r="H7" s="140">
        <v>32101</v>
      </c>
      <c r="I7" s="140">
        <v>34367</v>
      </c>
      <c r="J7" s="140">
        <v>37876</v>
      </c>
      <c r="K7" s="1534">
        <v>7.0589701255412649</v>
      </c>
      <c r="L7" s="1534">
        <v>10.210376233014216</v>
      </c>
      <c r="M7" s="140">
        <v>65778</v>
      </c>
      <c r="N7" s="140">
        <v>73813</v>
      </c>
      <c r="O7" s="140">
        <v>76396</v>
      </c>
      <c r="P7" s="1535">
        <v>12.215330353613666</v>
      </c>
      <c r="Q7" s="1535">
        <v>3.4993835774186124</v>
      </c>
      <c r="R7" s="140">
        <v>48043</v>
      </c>
      <c r="S7" s="140">
        <v>49808</v>
      </c>
      <c r="T7" s="140">
        <v>49862</v>
      </c>
      <c r="U7" s="689">
        <v>3.6737922277959285</v>
      </c>
      <c r="V7" s="690">
        <v>0.10841631866367152</v>
      </c>
    </row>
    <row r="8" spans="1:26" s="73" customFormat="1" ht="15" customHeight="1">
      <c r="A8" s="117" t="s">
        <v>28</v>
      </c>
      <c r="B8" s="578" t="s">
        <v>40</v>
      </c>
      <c r="C8" s="732">
        <v>26738.45</v>
      </c>
      <c r="D8" s="732">
        <v>27258</v>
      </c>
      <c r="E8" s="732">
        <v>28266</v>
      </c>
      <c r="F8" s="1534">
        <v>1.9430819662321426</v>
      </c>
      <c r="G8" s="1534">
        <v>3.6979969183359032</v>
      </c>
      <c r="H8" s="732">
        <v>5679</v>
      </c>
      <c r="I8" s="732">
        <v>6298</v>
      </c>
      <c r="J8" s="732">
        <v>6396</v>
      </c>
      <c r="K8" s="1534">
        <v>10.899806303926752</v>
      </c>
      <c r="L8" s="1534">
        <v>1.5560495395363603</v>
      </c>
      <c r="M8" s="732">
        <v>13305</v>
      </c>
      <c r="N8" s="732">
        <v>14039</v>
      </c>
      <c r="O8" s="732">
        <v>13938</v>
      </c>
      <c r="P8" s="1534">
        <v>5.5167230364524471</v>
      </c>
      <c r="Q8" s="1535">
        <v>-0.71942446043165376</v>
      </c>
      <c r="R8" s="732">
        <v>9227.31</v>
      </c>
      <c r="S8" s="732">
        <v>9519</v>
      </c>
      <c r="T8" s="732">
        <v>9595</v>
      </c>
      <c r="U8" s="683">
        <v>3.1611596445768129</v>
      </c>
      <c r="V8" s="684">
        <v>0.79840319361277068</v>
      </c>
    </row>
    <row r="9" spans="1:26" ht="15" customHeight="1">
      <c r="A9" s="166" t="s">
        <v>336</v>
      </c>
      <c r="B9" s="574" t="s">
        <v>40</v>
      </c>
      <c r="C9" s="140">
        <v>14128</v>
      </c>
      <c r="D9" s="140">
        <v>14410</v>
      </c>
      <c r="E9" s="140">
        <v>14872</v>
      </c>
      <c r="F9" s="1534">
        <v>1.9960362400905893</v>
      </c>
      <c r="G9" s="1534">
        <v>3.206106870228993</v>
      </c>
      <c r="H9" s="140">
        <v>4122</v>
      </c>
      <c r="I9" s="140">
        <v>4467</v>
      </c>
      <c r="J9" s="140">
        <v>4511</v>
      </c>
      <c r="K9" s="1532">
        <v>8.3697234352256231</v>
      </c>
      <c r="L9" s="1532">
        <v>0.985001119319449</v>
      </c>
      <c r="M9" s="140">
        <v>7922</v>
      </c>
      <c r="N9" s="140">
        <v>8316</v>
      </c>
      <c r="O9" s="140">
        <v>8536</v>
      </c>
      <c r="P9" s="1532">
        <v>4.9734915425397617</v>
      </c>
      <c r="Q9" s="1533">
        <v>2.6455026455026456</v>
      </c>
      <c r="R9" s="140">
        <v>5306</v>
      </c>
      <c r="S9" s="140">
        <v>5448</v>
      </c>
      <c r="T9" s="140">
        <v>5472</v>
      </c>
      <c r="U9" s="685">
        <v>2.6762156049755106</v>
      </c>
      <c r="V9" s="686">
        <v>0.44052863436124312</v>
      </c>
    </row>
    <row r="10" spans="1:26" ht="15" customHeight="1">
      <c r="A10" s="167" t="s">
        <v>134</v>
      </c>
      <c r="B10" s="574" t="s">
        <v>40</v>
      </c>
      <c r="C10" s="140">
        <v>5700.45</v>
      </c>
      <c r="D10" s="140">
        <v>5825</v>
      </c>
      <c r="E10" s="140">
        <v>6120</v>
      </c>
      <c r="F10" s="1534">
        <v>2.1849152259909346</v>
      </c>
      <c r="G10" s="1534">
        <v>5.0643776824034461</v>
      </c>
      <c r="H10" s="140">
        <v>973</v>
      </c>
      <c r="I10" s="140">
        <v>1195</v>
      </c>
      <c r="J10" s="140">
        <v>1223</v>
      </c>
      <c r="K10" s="1532">
        <v>22.816032887975339</v>
      </c>
      <c r="L10" s="1532">
        <v>2.3430962343096127</v>
      </c>
      <c r="M10" s="140">
        <v>2665</v>
      </c>
      <c r="N10" s="140">
        <v>2596</v>
      </c>
      <c r="O10" s="140">
        <v>2626</v>
      </c>
      <c r="P10" s="1532">
        <v>-2.5891181988743028</v>
      </c>
      <c r="Q10" s="1533">
        <v>1.1556240369799724</v>
      </c>
      <c r="R10" s="140">
        <v>1936.31</v>
      </c>
      <c r="S10" s="140">
        <v>2000</v>
      </c>
      <c r="T10" s="140">
        <v>2034</v>
      </c>
      <c r="U10" s="685">
        <v>3.2892460401485266</v>
      </c>
      <c r="V10" s="686">
        <v>1.6999999999999886</v>
      </c>
    </row>
    <row r="11" spans="1:26" ht="15" customHeight="1">
      <c r="A11" s="167" t="s">
        <v>230</v>
      </c>
      <c r="B11" s="574" t="s">
        <v>40</v>
      </c>
      <c r="C11" s="140">
        <v>5136</v>
      </c>
      <c r="D11" s="140">
        <v>5239</v>
      </c>
      <c r="E11" s="140">
        <v>5445</v>
      </c>
      <c r="F11" s="1534">
        <v>2.0054517133956296</v>
      </c>
      <c r="G11" s="1534">
        <v>3.9320481007825805</v>
      </c>
      <c r="H11" s="140">
        <v>95</v>
      </c>
      <c r="I11" s="140">
        <v>116</v>
      </c>
      <c r="J11" s="140">
        <v>121</v>
      </c>
      <c r="K11" s="1532">
        <v>22.10526315789474</v>
      </c>
      <c r="L11" s="1532">
        <v>4.3103448275862064</v>
      </c>
      <c r="M11" s="140">
        <v>1053</v>
      </c>
      <c r="N11" s="140">
        <v>1139</v>
      </c>
      <c r="O11" s="140">
        <v>1625</v>
      </c>
      <c r="P11" s="1532">
        <v>8.1671415004748411</v>
      </c>
      <c r="Q11" s="1533">
        <v>42.669007901668124</v>
      </c>
      <c r="R11" s="140">
        <v>868</v>
      </c>
      <c r="S11" s="140">
        <v>898</v>
      </c>
      <c r="T11" s="140">
        <v>899</v>
      </c>
      <c r="U11" s="685">
        <v>3.4562211981566691</v>
      </c>
      <c r="V11" s="686">
        <v>0.11135857461025012</v>
      </c>
    </row>
    <row r="12" spans="1:26" ht="15" customHeight="1">
      <c r="A12" s="167" t="s">
        <v>231</v>
      </c>
      <c r="B12" s="574" t="s">
        <v>40</v>
      </c>
      <c r="C12" s="140">
        <v>1774</v>
      </c>
      <c r="D12" s="140">
        <v>1784</v>
      </c>
      <c r="E12" s="140">
        <v>1829</v>
      </c>
      <c r="F12" s="1534">
        <v>0.5636978579481422</v>
      </c>
      <c r="G12" s="1534">
        <v>2.5224215246636845</v>
      </c>
      <c r="H12" s="140">
        <v>489</v>
      </c>
      <c r="I12" s="140">
        <v>520</v>
      </c>
      <c r="J12" s="140">
        <v>541</v>
      </c>
      <c r="K12" s="1532">
        <v>6.3394683026584744</v>
      </c>
      <c r="L12" s="1532">
        <v>4.0384615384615472</v>
      </c>
      <c r="M12" s="140">
        <v>1665</v>
      </c>
      <c r="N12" s="140">
        <v>1988</v>
      </c>
      <c r="O12" s="140">
        <v>1151</v>
      </c>
      <c r="P12" s="1532">
        <v>19.399399399399414</v>
      </c>
      <c r="Q12" s="1533">
        <v>-42.102615694164989</v>
      </c>
      <c r="R12" s="140">
        <v>1117</v>
      </c>
      <c r="S12" s="140">
        <v>1173</v>
      </c>
      <c r="T12" s="140">
        <v>1190</v>
      </c>
      <c r="U12" s="685">
        <v>5.0134288272157619</v>
      </c>
      <c r="V12" s="686">
        <v>1.4492753623188435</v>
      </c>
    </row>
    <row r="13" spans="1:26" s="73" customFormat="1" ht="15" customHeight="1">
      <c r="A13" s="24" t="s">
        <v>135</v>
      </c>
      <c r="B13" s="575" t="s">
        <v>41</v>
      </c>
      <c r="C13" s="732">
        <v>24275</v>
      </c>
      <c r="D13" s="732">
        <v>27593</v>
      </c>
      <c r="E13" s="732">
        <v>31732</v>
      </c>
      <c r="F13" s="1534">
        <v>13.668383110195663</v>
      </c>
      <c r="G13" s="1534">
        <v>15.000181205378183</v>
      </c>
      <c r="H13" s="732">
        <v>5506</v>
      </c>
      <c r="I13" s="732">
        <v>5785</v>
      </c>
      <c r="J13" s="732">
        <v>5858</v>
      </c>
      <c r="K13" s="1534">
        <v>5.0671994188158322</v>
      </c>
      <c r="L13" s="1534">
        <v>1.2618841832324961</v>
      </c>
      <c r="M13" s="732">
        <v>12183</v>
      </c>
      <c r="N13" s="732">
        <v>14841</v>
      </c>
      <c r="O13" s="732">
        <v>15360</v>
      </c>
      <c r="P13" s="1534">
        <v>21.817286382664363</v>
      </c>
      <c r="Q13" s="1535">
        <v>3.4970689306650655</v>
      </c>
      <c r="R13" s="732">
        <v>16384.009999999998</v>
      </c>
      <c r="S13" s="732">
        <v>16788.599999999999</v>
      </c>
      <c r="T13" s="732">
        <v>16829</v>
      </c>
      <c r="U13" s="689">
        <v>2.4694198795044713</v>
      </c>
      <c r="V13" s="690">
        <v>0.2406394815529751</v>
      </c>
    </row>
    <row r="14" spans="1:26" ht="15" customHeight="1">
      <c r="A14" s="22" t="s">
        <v>136</v>
      </c>
      <c r="B14" s="574" t="s">
        <v>41</v>
      </c>
      <c r="C14" s="140">
        <v>24213</v>
      </c>
      <c r="D14" s="140">
        <v>27530</v>
      </c>
      <c r="E14" s="140">
        <v>31668</v>
      </c>
      <c r="F14" s="1534">
        <v>13.699252467682641</v>
      </c>
      <c r="G14" s="1534">
        <v>15.030875408645116</v>
      </c>
      <c r="H14" s="140">
        <v>4784</v>
      </c>
      <c r="I14" s="140">
        <v>4971</v>
      </c>
      <c r="J14" s="140">
        <v>5015</v>
      </c>
      <c r="K14" s="1532">
        <v>3.9088628762541759</v>
      </c>
      <c r="L14" s="1532">
        <v>0.88513377590022912</v>
      </c>
      <c r="M14" s="140">
        <v>12183</v>
      </c>
      <c r="N14" s="140">
        <v>14841</v>
      </c>
      <c r="O14" s="140">
        <v>15360</v>
      </c>
      <c r="P14" s="1532">
        <v>21.817286382664363</v>
      </c>
      <c r="Q14" s="1533">
        <v>3.4970689306650655</v>
      </c>
      <c r="R14" s="140">
        <v>16359</v>
      </c>
      <c r="S14" s="140">
        <v>16763</v>
      </c>
      <c r="T14" s="140">
        <v>16805</v>
      </c>
      <c r="U14" s="1863">
        <v>2.4695886056604905</v>
      </c>
      <c r="V14" s="1864">
        <v>0.25055181053510012</v>
      </c>
    </row>
    <row r="15" spans="1:26" ht="15" customHeight="1">
      <c r="A15" s="23" t="s">
        <v>29</v>
      </c>
      <c r="B15" s="574" t="s">
        <v>41</v>
      </c>
      <c r="C15" s="140">
        <v>62</v>
      </c>
      <c r="D15" s="140">
        <v>63</v>
      </c>
      <c r="E15" s="140">
        <v>64</v>
      </c>
      <c r="F15" s="1534">
        <v>1.6129032258064484</v>
      </c>
      <c r="G15" s="1534">
        <v>1.5873015873015817</v>
      </c>
      <c r="H15" s="140">
        <v>722</v>
      </c>
      <c r="I15" s="140">
        <v>814</v>
      </c>
      <c r="J15" s="140">
        <v>843</v>
      </c>
      <c r="K15" s="1532">
        <v>12.742382271468131</v>
      </c>
      <c r="L15" s="1532">
        <v>3.5626535626535656</v>
      </c>
      <c r="M15" s="140"/>
      <c r="N15" s="140"/>
      <c r="O15" s="140"/>
      <c r="P15" s="1532"/>
      <c r="Q15" s="1533"/>
      <c r="R15" s="140">
        <v>25.01</v>
      </c>
      <c r="S15" s="140">
        <v>25.6</v>
      </c>
      <c r="T15" s="140">
        <v>24</v>
      </c>
      <c r="U15" s="1863">
        <v>2.3590563774490221</v>
      </c>
      <c r="V15" s="1864">
        <v>-6.25</v>
      </c>
    </row>
    <row r="16" spans="1:26" ht="15" customHeight="1">
      <c r="A16" s="22" t="s">
        <v>30</v>
      </c>
      <c r="B16" s="574" t="s">
        <v>337</v>
      </c>
      <c r="C16" s="140">
        <v>1551</v>
      </c>
      <c r="D16" s="140">
        <v>1574</v>
      </c>
      <c r="E16" s="140">
        <v>1574</v>
      </c>
      <c r="F16" s="1534">
        <v>1.4829142488717082</v>
      </c>
      <c r="G16" s="1534">
        <v>0</v>
      </c>
      <c r="H16" s="140">
        <v>10865</v>
      </c>
      <c r="I16" s="140">
        <v>11920</v>
      </c>
      <c r="J16" s="140">
        <v>11921</v>
      </c>
      <c r="K16" s="1532">
        <v>9.7100782328578106</v>
      </c>
      <c r="L16" s="1532">
        <v>8.3892617449521367E-3</v>
      </c>
      <c r="M16" s="140">
        <v>3835</v>
      </c>
      <c r="N16" s="140">
        <v>3971</v>
      </c>
      <c r="O16" s="140">
        <v>3904.5</v>
      </c>
      <c r="P16" s="1533">
        <v>3.5462842242503143</v>
      </c>
      <c r="Q16" s="1533">
        <v>-1.6746411483253638</v>
      </c>
      <c r="R16" s="140"/>
      <c r="S16" s="140"/>
      <c r="T16" s="140"/>
      <c r="U16" s="1863"/>
      <c r="V16" s="1864"/>
    </row>
    <row r="17" spans="1:26" ht="15" customHeight="1">
      <c r="A17" s="22" t="s">
        <v>31</v>
      </c>
      <c r="B17" s="574" t="s">
        <v>337</v>
      </c>
      <c r="C17" s="140">
        <v>30000</v>
      </c>
      <c r="D17" s="140">
        <v>30000</v>
      </c>
      <c r="E17" s="140">
        <v>30000</v>
      </c>
      <c r="F17" s="1534">
        <v>0</v>
      </c>
      <c r="G17" s="1534">
        <v>0</v>
      </c>
      <c r="H17" s="140"/>
      <c r="I17" s="140"/>
      <c r="J17" s="140"/>
      <c r="K17" s="1532"/>
      <c r="L17" s="1532"/>
      <c r="M17" s="140">
        <v>65000</v>
      </c>
      <c r="N17" s="140">
        <v>66000</v>
      </c>
      <c r="O17" s="140">
        <v>66500</v>
      </c>
      <c r="P17" s="1533">
        <v>1.538461538461533</v>
      </c>
      <c r="Q17" s="1533">
        <v>0.75757575757575069</v>
      </c>
      <c r="R17" s="140">
        <v>7500</v>
      </c>
      <c r="S17" s="140">
        <v>1500</v>
      </c>
      <c r="T17" s="140">
        <v>0</v>
      </c>
      <c r="U17" s="1863">
        <v>-80</v>
      </c>
      <c r="V17" s="1864">
        <v>-100</v>
      </c>
    </row>
    <row r="18" spans="1:26" ht="15" customHeight="1">
      <c r="A18" s="22" t="s">
        <v>32</v>
      </c>
      <c r="B18" s="574" t="s">
        <v>40</v>
      </c>
      <c r="C18" s="140"/>
      <c r="D18" s="140"/>
      <c r="E18" s="140"/>
      <c r="F18" s="1534"/>
      <c r="G18" s="1534"/>
      <c r="H18" s="140"/>
      <c r="I18" s="140"/>
      <c r="J18" s="140"/>
      <c r="K18" s="1532"/>
      <c r="L18" s="1532"/>
      <c r="M18" s="140"/>
      <c r="N18" s="140"/>
      <c r="O18" s="140"/>
      <c r="P18" s="1533"/>
      <c r="Q18" s="1533"/>
      <c r="R18" s="140"/>
      <c r="S18" s="140"/>
      <c r="T18" s="140">
        <v>2</v>
      </c>
      <c r="U18" s="1863"/>
      <c r="V18" s="1864"/>
    </row>
    <row r="19" spans="1:26" s="136" customFormat="1" ht="15" customHeight="1">
      <c r="A19" s="22" t="s">
        <v>33</v>
      </c>
      <c r="B19" s="574" t="s">
        <v>42</v>
      </c>
      <c r="C19" s="140">
        <v>87.8</v>
      </c>
      <c r="D19" s="140">
        <v>91.58</v>
      </c>
      <c r="E19" s="140">
        <v>96.27</v>
      </c>
      <c r="F19" s="1534">
        <v>4.3052391799544409</v>
      </c>
      <c r="G19" s="1534">
        <v>5.1212055033850135</v>
      </c>
      <c r="H19" s="140">
        <v>145</v>
      </c>
      <c r="I19" s="140">
        <v>160</v>
      </c>
      <c r="J19" s="140">
        <v>165</v>
      </c>
      <c r="K19" s="1532">
        <v>10.34482758620689</v>
      </c>
      <c r="L19" s="1532">
        <v>3.125</v>
      </c>
      <c r="M19" s="140">
        <v>95</v>
      </c>
      <c r="N19" s="140">
        <v>84.6</v>
      </c>
      <c r="O19" s="140">
        <v>87.415999999999997</v>
      </c>
      <c r="P19" s="1533">
        <v>-10.947368421052644</v>
      </c>
      <c r="Q19" s="1533">
        <v>3.3286052009456171</v>
      </c>
      <c r="R19" s="140">
        <v>31.1</v>
      </c>
      <c r="S19" s="140">
        <v>31.6</v>
      </c>
      <c r="T19" s="140">
        <v>31.2</v>
      </c>
      <c r="U19" s="1863">
        <v>1.6077170418006546</v>
      </c>
      <c r="V19" s="1864">
        <v>-1.2658227848101262</v>
      </c>
    </row>
    <row r="20" spans="1:26" s="73" customFormat="1" ht="15" customHeight="1">
      <c r="A20" s="20" t="s">
        <v>34</v>
      </c>
      <c r="B20" s="575" t="s">
        <v>40</v>
      </c>
      <c r="C20" s="140"/>
      <c r="D20" s="140"/>
      <c r="E20" s="140"/>
      <c r="F20" s="1534"/>
      <c r="G20" s="1534"/>
      <c r="H20" s="140"/>
      <c r="I20" s="140"/>
      <c r="J20" s="140"/>
      <c r="K20" s="1532"/>
      <c r="L20" s="1532"/>
      <c r="M20" s="140"/>
      <c r="N20" s="140"/>
      <c r="O20" s="140"/>
      <c r="P20" s="1533"/>
      <c r="Q20" s="1533"/>
      <c r="R20" s="140"/>
      <c r="S20" s="140"/>
      <c r="T20" s="140"/>
      <c r="U20" s="689"/>
      <c r="V20" s="690"/>
    </row>
    <row r="21" spans="1:26" s="136" customFormat="1" ht="15" customHeight="1">
      <c r="A21" s="22" t="s">
        <v>249</v>
      </c>
      <c r="B21" s="574" t="s">
        <v>40</v>
      </c>
      <c r="C21" s="140">
        <v>4502.2</v>
      </c>
      <c r="D21" s="140">
        <v>4500</v>
      </c>
      <c r="E21" s="140">
        <v>4500</v>
      </c>
      <c r="F21" s="1534">
        <v>-4.8864999333659398E-2</v>
      </c>
      <c r="G21" s="1534">
        <v>0</v>
      </c>
      <c r="H21" s="140">
        <v>1350</v>
      </c>
      <c r="I21" s="140">
        <v>1380</v>
      </c>
      <c r="J21" s="140">
        <v>1401</v>
      </c>
      <c r="K21" s="1532">
        <v>2.2222222222222143</v>
      </c>
      <c r="L21" s="1532">
        <v>1.5217391304347814</v>
      </c>
      <c r="M21" s="140">
        <v>1291</v>
      </c>
      <c r="N21" s="140">
        <v>1290</v>
      </c>
      <c r="O21" s="140">
        <v>1305</v>
      </c>
      <c r="P21" s="1533">
        <v>-7.7459333849731138E-2</v>
      </c>
      <c r="Q21" s="1533">
        <v>1.1627906976744242</v>
      </c>
      <c r="R21" s="140"/>
      <c r="S21" s="140"/>
      <c r="T21" s="140"/>
      <c r="U21" s="1863"/>
      <c r="V21" s="1864"/>
    </row>
    <row r="22" spans="1:26" ht="15" customHeight="1">
      <c r="A22" s="20" t="s">
        <v>35</v>
      </c>
      <c r="B22" s="574"/>
      <c r="C22" s="140"/>
      <c r="D22" s="140"/>
      <c r="E22" s="140"/>
      <c r="F22" s="1534"/>
      <c r="G22" s="1534"/>
      <c r="H22" s="140"/>
      <c r="I22" s="140"/>
      <c r="J22" s="140" t="s">
        <v>430</v>
      </c>
      <c r="K22" s="1532"/>
      <c r="L22" s="1532"/>
      <c r="M22" s="140"/>
      <c r="N22" s="140"/>
      <c r="O22" s="140"/>
      <c r="P22" s="1533"/>
      <c r="Q22" s="1533"/>
      <c r="R22" s="140"/>
      <c r="S22" s="140"/>
      <c r="T22" s="140"/>
      <c r="U22" s="1863"/>
      <c r="V22" s="1864"/>
    </row>
    <row r="23" spans="1:26" s="136" customFormat="1" ht="15" customHeight="1">
      <c r="A23" s="166" t="s">
        <v>36</v>
      </c>
      <c r="B23" s="574" t="s">
        <v>43</v>
      </c>
      <c r="C23" s="140">
        <v>240221</v>
      </c>
      <c r="D23" s="617">
        <v>166974.15</v>
      </c>
      <c r="E23" s="617">
        <v>256823.34</v>
      </c>
      <c r="F23" s="1534">
        <v>-30.49144329596497</v>
      </c>
      <c r="G23" s="1534">
        <v>53.810239489166435</v>
      </c>
      <c r="H23" s="140">
        <v>83980.93</v>
      </c>
      <c r="I23" s="140">
        <v>193905.7</v>
      </c>
      <c r="J23" s="140">
        <v>372143.72</v>
      </c>
      <c r="K23" s="1532">
        <v>130.89253715099375</v>
      </c>
      <c r="L23" s="1532">
        <v>91.919948717340418</v>
      </c>
      <c r="M23" s="140">
        <v>429891</v>
      </c>
      <c r="N23" s="140">
        <v>510774</v>
      </c>
      <c r="O23" s="140">
        <v>583570.57000000007</v>
      </c>
      <c r="P23" s="1533">
        <v>18.814769325247568</v>
      </c>
      <c r="Q23" s="1533">
        <v>14.252207434207691</v>
      </c>
      <c r="R23" s="140">
        <v>100437.5</v>
      </c>
      <c r="S23" s="140">
        <v>162176.6</v>
      </c>
      <c r="T23" s="140">
        <v>162412.93</v>
      </c>
      <c r="U23" s="1863">
        <v>61.470168014934643</v>
      </c>
      <c r="V23" s="1864">
        <v>0.14572385905240992</v>
      </c>
    </row>
    <row r="24" spans="1:26" s="136" customFormat="1" ht="15" customHeight="1">
      <c r="A24" s="166" t="s">
        <v>37</v>
      </c>
      <c r="B24" s="574" t="s">
        <v>338</v>
      </c>
      <c r="C24" s="140">
        <v>317.8</v>
      </c>
      <c r="D24" s="617">
        <v>466.23</v>
      </c>
      <c r="E24" s="617">
        <v>418.57</v>
      </c>
      <c r="F24" s="1534">
        <v>46.705475141598498</v>
      </c>
      <c r="G24" s="1534">
        <v>-10.222422409540371</v>
      </c>
      <c r="H24" s="140">
        <v>234.25</v>
      </c>
      <c r="I24" s="140">
        <v>409</v>
      </c>
      <c r="J24" s="140">
        <v>1069.69</v>
      </c>
      <c r="K24" s="1532">
        <v>130.89253715099375</v>
      </c>
      <c r="L24" s="1532">
        <v>91.919948717340418</v>
      </c>
      <c r="M24" s="140">
        <v>546.73</v>
      </c>
      <c r="N24" s="140">
        <v>508</v>
      </c>
      <c r="O24" s="140">
        <v>942.23</v>
      </c>
      <c r="P24" s="1533">
        <v>-7.083935397728311</v>
      </c>
      <c r="Q24" s="1533">
        <v>85.478346456692918</v>
      </c>
      <c r="R24" s="140">
        <v>127.2</v>
      </c>
      <c r="S24" s="140">
        <v>133.1</v>
      </c>
      <c r="T24" s="140">
        <v>154.94</v>
      </c>
      <c r="U24" s="1863">
        <v>4.6383647798742089</v>
      </c>
      <c r="V24" s="1864">
        <v>16.408715251690452</v>
      </c>
    </row>
    <row r="25" spans="1:26" s="136" customFormat="1" ht="15" customHeight="1">
      <c r="A25" s="166" t="s">
        <v>38</v>
      </c>
      <c r="B25" s="574" t="s">
        <v>40</v>
      </c>
      <c r="C25" s="140">
        <v>349.94</v>
      </c>
      <c r="D25" s="140">
        <v>463.27</v>
      </c>
      <c r="E25" s="140">
        <v>358.28699999999998</v>
      </c>
      <c r="F25" s="1534">
        <v>132.38555180888153</v>
      </c>
      <c r="G25" s="1534">
        <v>-22.661299026485636</v>
      </c>
      <c r="H25" s="28">
        <v>0</v>
      </c>
      <c r="I25" s="28">
        <v>0</v>
      </c>
      <c r="J25" s="28"/>
      <c r="K25" s="1532">
        <v>74.599786552828164</v>
      </c>
      <c r="L25" s="1532">
        <v>161.53789731051347</v>
      </c>
      <c r="M25" s="140">
        <v>29</v>
      </c>
      <c r="N25" s="140">
        <v>0</v>
      </c>
      <c r="O25" s="140">
        <v>0</v>
      </c>
      <c r="P25" s="1533">
        <v>-100</v>
      </c>
      <c r="Q25" s="1533"/>
      <c r="R25" s="140">
        <v>1318</v>
      </c>
      <c r="S25" s="140">
        <v>898.1</v>
      </c>
      <c r="T25" s="140">
        <v>942.12300000000005</v>
      </c>
      <c r="U25" s="1863">
        <v>-31.858877086494687</v>
      </c>
      <c r="V25" s="1864">
        <v>4.9017926734216815</v>
      </c>
    </row>
    <row r="26" spans="1:26" s="136" customFormat="1" ht="15" customHeight="1" thickBot="1">
      <c r="A26" s="168" t="s">
        <v>39</v>
      </c>
      <c r="B26" s="108" t="s">
        <v>40</v>
      </c>
      <c r="C26" s="141"/>
      <c r="D26" s="141"/>
      <c r="E26" s="141"/>
      <c r="F26" s="1604"/>
      <c r="G26" s="1604"/>
      <c r="H26" s="86">
        <v>0</v>
      </c>
      <c r="I26" s="86">
        <v>0</v>
      </c>
      <c r="J26" s="86"/>
      <c r="K26" s="1345"/>
      <c r="L26" s="1345"/>
      <c r="M26" s="141"/>
      <c r="N26" s="141"/>
      <c r="O26" s="141"/>
      <c r="P26" s="2124"/>
      <c r="Q26" s="2124"/>
      <c r="R26" s="141">
        <v>100.1</v>
      </c>
      <c r="S26" s="141">
        <v>221.6</v>
      </c>
      <c r="T26" s="141">
        <v>108.215</v>
      </c>
      <c r="U26" s="693">
        <v>7.2745179536295836</v>
      </c>
      <c r="V26" s="694">
        <v>11.009475679090343</v>
      </c>
    </row>
    <row r="27" spans="1:26" ht="15" customHeight="1" thickTop="1" thickBot="1">
      <c r="C27" s="1553"/>
      <c r="D27" s="1553"/>
      <c r="E27" s="1553"/>
      <c r="F27" s="1524"/>
      <c r="G27" s="1524"/>
      <c r="K27" s="1530"/>
      <c r="L27" s="1530"/>
      <c r="M27" s="1553"/>
      <c r="N27" s="1553"/>
      <c r="O27" s="1553"/>
      <c r="P27" s="1525"/>
      <c r="Q27" s="1531"/>
      <c r="V27" s="868"/>
    </row>
    <row r="28" spans="1:26" ht="15" customHeight="1" thickTop="1">
      <c r="A28" s="2315" t="s">
        <v>98</v>
      </c>
      <c r="B28" s="2335" t="s">
        <v>26</v>
      </c>
      <c r="C28" s="2584" t="s">
        <v>681</v>
      </c>
      <c r="D28" s="2584"/>
      <c r="E28" s="2584"/>
      <c r="F28" s="2584"/>
      <c r="G28" s="2584"/>
      <c r="H28" s="2584" t="s">
        <v>682</v>
      </c>
      <c r="I28" s="2584"/>
      <c r="J28" s="2584"/>
      <c r="K28" s="2584"/>
      <c r="L28" s="2584"/>
      <c r="M28" s="2584" t="s">
        <v>82</v>
      </c>
      <c r="N28" s="2584"/>
      <c r="O28" s="2584"/>
      <c r="P28" s="2584"/>
      <c r="Q28" s="2585"/>
    </row>
    <row r="29" spans="1:26" ht="16.5" customHeight="1">
      <c r="A29" s="2316"/>
      <c r="B29" s="2336"/>
      <c r="C29" s="1060" t="s">
        <v>87</v>
      </c>
      <c r="D29" s="1060" t="s">
        <v>90</v>
      </c>
      <c r="E29" s="1060" t="s">
        <v>91</v>
      </c>
      <c r="F29" s="2342" t="s">
        <v>88</v>
      </c>
      <c r="G29" s="2342" t="s">
        <v>89</v>
      </c>
      <c r="H29" s="1060" t="s">
        <v>87</v>
      </c>
      <c r="I29" s="1060" t="s">
        <v>90</v>
      </c>
      <c r="J29" s="1060" t="s">
        <v>91</v>
      </c>
      <c r="K29" s="2342" t="s">
        <v>88</v>
      </c>
      <c r="L29" s="2342" t="s">
        <v>89</v>
      </c>
      <c r="M29" s="1060" t="s">
        <v>87</v>
      </c>
      <c r="N29" s="1060" t="s">
        <v>90</v>
      </c>
      <c r="O29" s="1060" t="s">
        <v>91</v>
      </c>
      <c r="P29" s="2342" t="s">
        <v>88</v>
      </c>
      <c r="Q29" s="2345" t="s">
        <v>89</v>
      </c>
      <c r="W29" s="13"/>
      <c r="X29" s="13"/>
      <c r="Y29" s="13"/>
      <c r="Z29" s="13"/>
    </row>
    <row r="30" spans="1:26" ht="29.25" customHeight="1">
      <c r="A30" s="2316"/>
      <c r="B30" s="2336"/>
      <c r="C30" s="1896" t="str">
        <f>C5</f>
        <v xml:space="preserve">cf=j= @)&amp;#÷&amp;$
-;fpg–c;f/_                </v>
      </c>
      <c r="D30" s="1896" t="str">
        <f t="shared" ref="D30:E30" si="3">D5</f>
        <v xml:space="preserve">cf=j= @)&amp;$÷&amp;%
-;fpg–c;f/_                </v>
      </c>
      <c r="E30" s="1896" t="str">
        <f t="shared" si="3"/>
        <v xml:space="preserve">cf=j= @)&amp;%÷&amp;^
-;fpg–c;f/_                </v>
      </c>
      <c r="F30" s="2342"/>
      <c r="G30" s="2342"/>
      <c r="H30" s="1896" t="str">
        <f>C5</f>
        <v xml:space="preserve">cf=j= @)&amp;#÷&amp;$
-;fpg–c;f/_                </v>
      </c>
      <c r="I30" s="1896" t="str">
        <f t="shared" ref="I30:J30" si="4">D5</f>
        <v xml:space="preserve">cf=j= @)&amp;$÷&amp;%
-;fpg–c;f/_                </v>
      </c>
      <c r="J30" s="1896" t="str">
        <f t="shared" si="4"/>
        <v xml:space="preserve">cf=j= @)&amp;%÷&amp;^
-;fpg–c;f/_                </v>
      </c>
      <c r="K30" s="2342"/>
      <c r="L30" s="2342"/>
      <c r="M30" s="1896" t="str">
        <f>C5</f>
        <v xml:space="preserve">cf=j= @)&amp;#÷&amp;$
-;fpg–c;f/_                </v>
      </c>
      <c r="N30" s="1896" t="str">
        <f t="shared" ref="N30:O30" si="5">D5</f>
        <v xml:space="preserve">cf=j= @)&amp;$÷&amp;%
-;fpg–c;f/_                </v>
      </c>
      <c r="O30" s="1896" t="str">
        <f t="shared" si="5"/>
        <v xml:space="preserve">cf=j= @)&amp;%÷&amp;^
-;fpg–c;f/_                </v>
      </c>
      <c r="P30" s="2342"/>
      <c r="Q30" s="2345"/>
      <c r="W30" s="13"/>
      <c r="X30" s="13"/>
      <c r="Y30" s="13"/>
      <c r="Z30" s="13"/>
    </row>
    <row r="31" spans="1:26" ht="15" customHeight="1">
      <c r="A31" s="20" t="s">
        <v>236</v>
      </c>
      <c r="B31" s="574"/>
      <c r="C31" s="569"/>
      <c r="D31" s="569"/>
      <c r="E31" s="569"/>
      <c r="F31" s="1863"/>
      <c r="G31" s="1863"/>
      <c r="H31" s="573"/>
      <c r="I31" s="573"/>
      <c r="J31" s="573"/>
      <c r="K31" s="864"/>
      <c r="L31" s="864"/>
      <c r="M31" s="573"/>
      <c r="N31" s="573"/>
      <c r="O31" s="573"/>
      <c r="P31" s="864"/>
      <c r="Q31" s="871"/>
    </row>
    <row r="32" spans="1:26" s="73" customFormat="1" ht="15.75">
      <c r="A32" s="20" t="s">
        <v>27</v>
      </c>
      <c r="B32" s="575" t="s">
        <v>99</v>
      </c>
      <c r="C32" s="140">
        <v>22975</v>
      </c>
      <c r="D32" s="140">
        <v>32015</v>
      </c>
      <c r="E32" s="140">
        <v>32831</v>
      </c>
      <c r="F32" s="689">
        <v>39.347116430903156</v>
      </c>
      <c r="G32" s="689">
        <v>2.5488052475402156</v>
      </c>
      <c r="H32" s="140">
        <v>25925</v>
      </c>
      <c r="I32" s="140">
        <v>26435</v>
      </c>
      <c r="J32" s="140">
        <v>26647</v>
      </c>
      <c r="K32" s="865">
        <v>1.9672131147541023</v>
      </c>
      <c r="L32" s="865">
        <v>0.80196708908644609</v>
      </c>
      <c r="M32" s="577">
        <v>336142</v>
      </c>
      <c r="N32" s="577">
        <v>360846</v>
      </c>
      <c r="O32" s="577">
        <v>374108</v>
      </c>
      <c r="P32" s="1742">
        <v>7.349275008776047</v>
      </c>
      <c r="Q32" s="1743">
        <v>3.6752520465794305</v>
      </c>
      <c r="U32" s="1116"/>
      <c r="V32" s="1116"/>
    </row>
    <row r="33" spans="1:22" s="73" customFormat="1" ht="15">
      <c r="A33" s="117" t="s">
        <v>28</v>
      </c>
      <c r="B33" s="578" t="s">
        <v>40</v>
      </c>
      <c r="C33" s="732">
        <v>2666</v>
      </c>
      <c r="D33" s="732">
        <v>2909</v>
      </c>
      <c r="E33" s="732">
        <v>3365</v>
      </c>
      <c r="F33" s="683">
        <v>9.1147786946736744</v>
      </c>
      <c r="G33" s="683">
        <v>15.675489859058089</v>
      </c>
      <c r="H33" s="732">
        <v>3136</v>
      </c>
      <c r="I33" s="732">
        <v>3179.5</v>
      </c>
      <c r="J33" s="732">
        <v>3206</v>
      </c>
      <c r="K33" s="695">
        <v>1.3871173469387656</v>
      </c>
      <c r="L33" s="695">
        <v>0.83346438119200172</v>
      </c>
      <c r="M33" s="577">
        <v>60751.759999999995</v>
      </c>
      <c r="N33" s="577">
        <v>63202.5</v>
      </c>
      <c r="O33" s="577">
        <v>64766</v>
      </c>
      <c r="P33" s="1542">
        <v>4.0340230472335463</v>
      </c>
      <c r="Q33" s="1744">
        <v>2.4737945492662448</v>
      </c>
      <c r="U33" s="1116"/>
      <c r="V33" s="1116"/>
    </row>
    <row r="34" spans="1:22" ht="15">
      <c r="A34" s="172" t="s">
        <v>339</v>
      </c>
      <c r="B34" s="580" t="s">
        <v>40</v>
      </c>
      <c r="C34" s="140">
        <v>775</v>
      </c>
      <c r="D34" s="140">
        <v>814</v>
      </c>
      <c r="E34" s="140">
        <v>849</v>
      </c>
      <c r="F34" s="685">
        <v>5.0322580645161281</v>
      </c>
      <c r="G34" s="685">
        <v>4.2997542997543121</v>
      </c>
      <c r="H34" s="140">
        <v>1445</v>
      </c>
      <c r="I34" s="140">
        <v>1451</v>
      </c>
      <c r="J34" s="140">
        <v>1457</v>
      </c>
      <c r="K34" s="697">
        <v>0.41522491349481072</v>
      </c>
      <c r="L34" s="697">
        <v>0.41350792556858096</v>
      </c>
      <c r="M34" s="572">
        <v>33698</v>
      </c>
      <c r="N34" s="572">
        <v>34906</v>
      </c>
      <c r="O34" s="572">
        <v>35697</v>
      </c>
      <c r="P34" s="554">
        <v>3.5847824796723842</v>
      </c>
      <c r="Q34" s="120">
        <v>2.2660860597031984</v>
      </c>
    </row>
    <row r="35" spans="1:22" ht="13.5" customHeight="1">
      <c r="A35" s="172" t="s">
        <v>134</v>
      </c>
      <c r="B35" s="574" t="s">
        <v>40</v>
      </c>
      <c r="C35" s="140">
        <v>1331.5</v>
      </c>
      <c r="D35" s="140">
        <v>1510.2</v>
      </c>
      <c r="E35" s="140">
        <v>1643</v>
      </c>
      <c r="F35" s="685">
        <v>13.420953811490804</v>
      </c>
      <c r="G35" s="685">
        <v>8.7935372798304741</v>
      </c>
      <c r="H35" s="140">
        <v>952</v>
      </c>
      <c r="I35" s="140">
        <v>972.5</v>
      </c>
      <c r="J35" s="140">
        <v>986</v>
      </c>
      <c r="K35" s="697">
        <v>2.1533613445378137</v>
      </c>
      <c r="L35" s="697">
        <v>1.3881748071979558</v>
      </c>
      <c r="M35" s="572">
        <v>13558.26</v>
      </c>
      <c r="N35" s="572">
        <v>14098.7</v>
      </c>
      <c r="O35" s="572">
        <v>14632</v>
      </c>
      <c r="P35" s="554">
        <v>3.9860572079308128</v>
      </c>
      <c r="Q35" s="120">
        <v>3.7826182555838415</v>
      </c>
    </row>
    <row r="36" spans="1:22" ht="15.75">
      <c r="A36" s="167" t="s">
        <v>230</v>
      </c>
      <c r="B36" s="574" t="s">
        <v>40</v>
      </c>
      <c r="C36" s="140">
        <v>34.5</v>
      </c>
      <c r="D36" s="140">
        <v>35</v>
      </c>
      <c r="E36" s="140">
        <v>43</v>
      </c>
      <c r="F36" s="685">
        <v>1.4492753623188435</v>
      </c>
      <c r="G36" s="685">
        <v>22.857142857142861</v>
      </c>
      <c r="H36" s="140">
        <v>451</v>
      </c>
      <c r="I36" s="140">
        <v>459</v>
      </c>
      <c r="J36" s="140">
        <v>462</v>
      </c>
      <c r="K36" s="697">
        <v>1.7738359201773903</v>
      </c>
      <c r="L36" s="697">
        <v>0.65359477124182774</v>
      </c>
      <c r="M36" s="572">
        <v>7637.5</v>
      </c>
      <c r="N36" s="572">
        <v>7886</v>
      </c>
      <c r="O36" s="572">
        <v>8595</v>
      </c>
      <c r="P36" s="554">
        <v>3.2536824877250439</v>
      </c>
      <c r="Q36" s="120">
        <v>8.9906162820187632</v>
      </c>
    </row>
    <row r="37" spans="1:22" ht="13.5" customHeight="1">
      <c r="A37" s="167" t="s">
        <v>231</v>
      </c>
      <c r="B37" s="574" t="s">
        <v>40</v>
      </c>
      <c r="C37" s="140">
        <v>525</v>
      </c>
      <c r="D37" s="140">
        <v>549.79999999999995</v>
      </c>
      <c r="E37" s="140">
        <v>830</v>
      </c>
      <c r="F37" s="685">
        <v>4.723809523809507</v>
      </c>
      <c r="G37" s="685">
        <v>50.963986904328863</v>
      </c>
      <c r="H37" s="140">
        <v>288</v>
      </c>
      <c r="I37" s="140">
        <v>297</v>
      </c>
      <c r="J37" s="140">
        <v>301</v>
      </c>
      <c r="K37" s="697">
        <v>3.125</v>
      </c>
      <c r="L37" s="697">
        <v>1.3468013468013424</v>
      </c>
      <c r="M37" s="572">
        <v>5858</v>
      </c>
      <c r="N37" s="572">
        <v>6311.8</v>
      </c>
      <c r="O37" s="572">
        <v>5842</v>
      </c>
      <c r="P37" s="554">
        <v>7.7466712188460178</v>
      </c>
      <c r="Q37" s="120">
        <v>-7.4432016223581314</v>
      </c>
    </row>
    <row r="38" spans="1:22" s="73" customFormat="1" ht="13.5" customHeight="1">
      <c r="A38" s="24" t="s">
        <v>135</v>
      </c>
      <c r="B38" s="575" t="s">
        <v>41</v>
      </c>
      <c r="C38" s="732">
        <v>8388.5</v>
      </c>
      <c r="D38" s="732">
        <v>9601</v>
      </c>
      <c r="E38" s="732">
        <v>10349</v>
      </c>
      <c r="F38" s="689">
        <v>14.454312451570601</v>
      </c>
      <c r="G38" s="689">
        <v>7.7908551192584099</v>
      </c>
      <c r="H38" s="732">
        <v>3933</v>
      </c>
      <c r="I38" s="732">
        <v>5939</v>
      </c>
      <c r="J38" s="732">
        <v>5950</v>
      </c>
      <c r="K38" s="865">
        <v>51.004322400203392</v>
      </c>
      <c r="L38" s="865">
        <v>0.18521636639164285</v>
      </c>
      <c r="M38" s="577">
        <v>70669.509999999995</v>
      </c>
      <c r="N38" s="577">
        <v>80547.600000000006</v>
      </c>
      <c r="O38" s="577">
        <v>86078</v>
      </c>
      <c r="P38" s="1742">
        <v>13.977866833942983</v>
      </c>
      <c r="Q38" s="1743">
        <v>6.866002214839412</v>
      </c>
      <c r="U38" s="1116"/>
      <c r="V38" s="1116"/>
    </row>
    <row r="39" spans="1:22" ht="15.75">
      <c r="A39" s="22" t="s">
        <v>136</v>
      </c>
      <c r="B39" s="574" t="s">
        <v>41</v>
      </c>
      <c r="C39" s="140">
        <v>8387</v>
      </c>
      <c r="D39" s="140">
        <v>9599.5</v>
      </c>
      <c r="E39" s="140">
        <v>10349</v>
      </c>
      <c r="F39" s="1863">
        <v>14.456897579587462</v>
      </c>
      <c r="G39" s="1863">
        <v>7.8076983176207193</v>
      </c>
      <c r="H39" s="140">
        <v>3933</v>
      </c>
      <c r="I39" s="140">
        <v>5939</v>
      </c>
      <c r="J39" s="140">
        <v>5950</v>
      </c>
      <c r="K39" s="864">
        <v>51.004322400203392</v>
      </c>
      <c r="L39" s="864">
        <v>0.18521636639164285</v>
      </c>
      <c r="M39" s="572">
        <v>69859</v>
      </c>
      <c r="N39" s="572">
        <v>79643.5</v>
      </c>
      <c r="O39" s="572">
        <v>85147</v>
      </c>
      <c r="P39" s="1745">
        <v>14.006069368298995</v>
      </c>
      <c r="Q39" s="1509">
        <v>6.9101684381023034</v>
      </c>
    </row>
    <row r="40" spans="1:22" ht="13.5" customHeight="1">
      <c r="A40" s="23" t="s">
        <v>29</v>
      </c>
      <c r="B40" s="574" t="s">
        <v>41</v>
      </c>
      <c r="C40" s="140">
        <v>1.5</v>
      </c>
      <c r="D40" s="140">
        <v>1.5</v>
      </c>
      <c r="E40" s="140">
        <v>0</v>
      </c>
      <c r="F40" s="1863">
        <v>0</v>
      </c>
      <c r="G40" s="1863">
        <v>-100</v>
      </c>
      <c r="H40" s="140"/>
      <c r="I40" s="140"/>
      <c r="J40" s="140"/>
      <c r="K40" s="864"/>
      <c r="L40" s="864"/>
      <c r="M40" s="572">
        <v>810.51</v>
      </c>
      <c r="N40" s="572">
        <v>904.1</v>
      </c>
      <c r="O40" s="572">
        <v>931</v>
      </c>
      <c r="P40" s="1745">
        <v>11.547050622447614</v>
      </c>
      <c r="Q40" s="1509">
        <v>2.9753345868819707</v>
      </c>
    </row>
    <row r="41" spans="1:22" ht="15.75">
      <c r="A41" s="22" t="s">
        <v>30</v>
      </c>
      <c r="B41" s="574" t="s">
        <v>337</v>
      </c>
      <c r="C41" s="140">
        <v>1023</v>
      </c>
      <c r="D41" s="140">
        <v>1018</v>
      </c>
      <c r="E41" s="140">
        <v>504</v>
      </c>
      <c r="F41" s="1863">
        <v>-0.48875855327467832</v>
      </c>
      <c r="G41" s="1863">
        <v>-50.491159135559919</v>
      </c>
      <c r="H41" s="140">
        <v>831</v>
      </c>
      <c r="I41" s="140">
        <v>851</v>
      </c>
      <c r="J41" s="140">
        <v>853</v>
      </c>
      <c r="K41" s="864">
        <v>2.4067388688327327</v>
      </c>
      <c r="L41" s="864">
        <v>0.23501762632196233</v>
      </c>
      <c r="M41" s="572">
        <v>18105</v>
      </c>
      <c r="N41" s="572">
        <v>19334</v>
      </c>
      <c r="O41" s="572">
        <v>18756.5</v>
      </c>
      <c r="P41" s="1745">
        <v>6.7881800607567016</v>
      </c>
      <c r="Q41" s="1509">
        <v>-2.9869659666908035</v>
      </c>
    </row>
    <row r="42" spans="1:22" ht="15.75">
      <c r="A42" s="22" t="s">
        <v>31</v>
      </c>
      <c r="B42" s="574" t="s">
        <v>337</v>
      </c>
      <c r="C42" s="140">
        <v>154.02000000000001</v>
      </c>
      <c r="D42" s="140">
        <v>154.02000000000001</v>
      </c>
      <c r="E42" s="1678">
        <v>0</v>
      </c>
      <c r="F42" s="1863">
        <v>0</v>
      </c>
      <c r="G42" s="1863">
        <v>-100</v>
      </c>
      <c r="H42" s="140"/>
      <c r="I42" s="140"/>
      <c r="J42" s="140"/>
      <c r="K42" s="864"/>
      <c r="L42" s="864"/>
      <c r="M42" s="572">
        <v>102654.02</v>
      </c>
      <c r="N42" s="572">
        <v>97654.02</v>
      </c>
      <c r="O42" s="572">
        <v>96500</v>
      </c>
      <c r="P42" s="1745">
        <v>-4.8707298554893441</v>
      </c>
      <c r="Q42" s="1509">
        <v>-1.18174346534839</v>
      </c>
    </row>
    <row r="43" spans="1:22" ht="15.75">
      <c r="A43" s="22" t="s">
        <v>32</v>
      </c>
      <c r="B43" s="574" t="s">
        <v>40</v>
      </c>
      <c r="C43" s="140"/>
      <c r="D43" s="140"/>
      <c r="E43" s="1678"/>
      <c r="F43" s="1863"/>
      <c r="G43" s="1863"/>
      <c r="H43" s="140"/>
      <c r="I43" s="140"/>
      <c r="J43" s="140"/>
      <c r="K43" s="864"/>
      <c r="L43" s="864"/>
      <c r="M43" s="572">
        <v>0</v>
      </c>
      <c r="N43" s="572">
        <v>0</v>
      </c>
      <c r="O43" s="572">
        <v>2</v>
      </c>
      <c r="P43" s="1745"/>
      <c r="Q43" s="1509"/>
    </row>
    <row r="44" spans="1:22" s="136" customFormat="1" ht="15.75">
      <c r="A44" s="22" t="s">
        <v>33</v>
      </c>
      <c r="B44" s="574" t="s">
        <v>42</v>
      </c>
      <c r="C44" s="140">
        <v>19.7</v>
      </c>
      <c r="D44" s="140">
        <v>21</v>
      </c>
      <c r="E44" s="1678">
        <v>0</v>
      </c>
      <c r="F44" s="1863">
        <v>6.5989847715736119</v>
      </c>
      <c r="G44" s="1863">
        <v>-100</v>
      </c>
      <c r="H44" s="140">
        <v>5</v>
      </c>
      <c r="I44" s="140">
        <v>5</v>
      </c>
      <c r="J44" s="140">
        <v>5</v>
      </c>
      <c r="K44" s="864">
        <v>0</v>
      </c>
      <c r="L44" s="864">
        <v>0</v>
      </c>
      <c r="M44" s="572">
        <v>383.6</v>
      </c>
      <c r="N44" s="572">
        <v>393.78</v>
      </c>
      <c r="O44" s="572">
        <v>384.88599999999997</v>
      </c>
      <c r="P44" s="1745">
        <v>2.6538060479666115</v>
      </c>
      <c r="Q44" s="1509">
        <v>-2.2586215653410591</v>
      </c>
      <c r="U44" s="844"/>
      <c r="V44" s="844"/>
    </row>
    <row r="45" spans="1:22" s="73" customFormat="1" ht="15.75">
      <c r="A45" s="20" t="s">
        <v>34</v>
      </c>
      <c r="B45" s="575" t="s">
        <v>40</v>
      </c>
      <c r="C45" s="140"/>
      <c r="D45" s="140"/>
      <c r="E45" s="1678"/>
      <c r="F45" s="1863"/>
      <c r="G45" s="1863"/>
      <c r="H45" s="140"/>
      <c r="I45" s="140"/>
      <c r="J45" s="140"/>
      <c r="K45" s="864"/>
      <c r="L45" s="864"/>
      <c r="M45" s="572"/>
      <c r="N45" s="572"/>
      <c r="O45" s="572"/>
      <c r="P45" s="1745"/>
      <c r="Q45" s="1509"/>
      <c r="U45" s="1116"/>
      <c r="V45" s="1116"/>
    </row>
    <row r="46" spans="1:22" s="136" customFormat="1" ht="13.5" customHeight="1">
      <c r="A46" s="22" t="s">
        <v>249</v>
      </c>
      <c r="B46" s="574" t="s">
        <v>40</v>
      </c>
      <c r="C46" s="140">
        <v>7.04</v>
      </c>
      <c r="D46" s="140">
        <v>7.4</v>
      </c>
      <c r="E46" s="1678">
        <v>5.2</v>
      </c>
      <c r="F46" s="1863">
        <v>5.113636363636374</v>
      </c>
      <c r="G46" s="1863">
        <v>-29.729729729729726</v>
      </c>
      <c r="H46" s="140">
        <v>15.2</v>
      </c>
      <c r="I46" s="140">
        <v>18</v>
      </c>
      <c r="J46" s="140">
        <v>18.399999999999999</v>
      </c>
      <c r="K46" s="864">
        <v>18.421052631578959</v>
      </c>
      <c r="L46" s="864">
        <v>2.2222222222222143</v>
      </c>
      <c r="M46" s="572">
        <v>7165.44</v>
      </c>
      <c r="N46" s="572">
        <v>7195.4</v>
      </c>
      <c r="O46" s="572">
        <v>7229.5999999999995</v>
      </c>
      <c r="P46" s="1745">
        <v>0.41811807788496935</v>
      </c>
      <c r="Q46" s="1509">
        <v>0.47530366623121267</v>
      </c>
      <c r="U46" s="844"/>
      <c r="V46" s="844"/>
    </row>
    <row r="47" spans="1:22" ht="13.5" customHeight="1">
      <c r="A47" s="20" t="s">
        <v>35</v>
      </c>
      <c r="B47" s="574"/>
      <c r="C47" s="140"/>
      <c r="D47" s="140"/>
      <c r="E47" s="1678"/>
      <c r="F47" s="689"/>
      <c r="G47" s="689"/>
      <c r="H47" s="140"/>
      <c r="I47" s="140"/>
      <c r="J47" s="140"/>
      <c r="K47" s="865"/>
      <c r="L47" s="865"/>
      <c r="M47" s="621"/>
      <c r="N47" s="621"/>
      <c r="O47" s="621"/>
      <c r="P47" s="1742"/>
      <c r="Q47" s="1743"/>
    </row>
    <row r="48" spans="1:22" s="136" customFormat="1" ht="13.5" customHeight="1">
      <c r="A48" s="166" t="s">
        <v>36</v>
      </c>
      <c r="B48" s="574" t="s">
        <v>43</v>
      </c>
      <c r="C48" s="140">
        <v>103428.8</v>
      </c>
      <c r="D48" s="140">
        <v>288943.86</v>
      </c>
      <c r="E48" s="140">
        <v>286031.90999999997</v>
      </c>
      <c r="F48" s="1863">
        <v>179.36499311603728</v>
      </c>
      <c r="G48" s="1863">
        <v>-1.0077909251991031</v>
      </c>
      <c r="H48" s="140">
        <v>149276.03</v>
      </c>
      <c r="I48" s="140">
        <v>193651.34</v>
      </c>
      <c r="J48" s="140">
        <v>14708.72</v>
      </c>
      <c r="K48" s="864">
        <v>29.727016454014745</v>
      </c>
      <c r="L48" s="864">
        <v>-92.404534871795875</v>
      </c>
      <c r="M48" s="572">
        <v>1107235.26</v>
      </c>
      <c r="N48" s="572">
        <v>1516425.6500000001</v>
      </c>
      <c r="O48" s="572">
        <v>1675691.1899999997</v>
      </c>
      <c r="P48" s="1745">
        <v>36.956047624422666</v>
      </c>
      <c r="Q48" s="1509">
        <v>10.502693620356496</v>
      </c>
      <c r="U48" s="844"/>
      <c r="V48" s="844"/>
    </row>
    <row r="49" spans="1:22" s="136" customFormat="1" ht="13.5" customHeight="1">
      <c r="A49" s="166" t="s">
        <v>37</v>
      </c>
      <c r="B49" s="574" t="s">
        <v>338</v>
      </c>
      <c r="C49" s="140">
        <v>54.15</v>
      </c>
      <c r="D49" s="140">
        <v>170.5</v>
      </c>
      <c r="E49" s="140">
        <v>131.75</v>
      </c>
      <c r="F49" s="1863">
        <v>214.8661126500462</v>
      </c>
      <c r="G49" s="1863">
        <v>-22.727272727272734</v>
      </c>
      <c r="H49" s="140">
        <v>0</v>
      </c>
      <c r="I49" s="140">
        <v>6.36</v>
      </c>
      <c r="J49" s="140">
        <v>6.36</v>
      </c>
      <c r="K49" s="864"/>
      <c r="L49" s="864">
        <v>0</v>
      </c>
      <c r="M49" s="572">
        <v>1280.1300000000001</v>
      </c>
      <c r="N49" s="572">
        <v>1693.1899999999998</v>
      </c>
      <c r="O49" s="572">
        <v>2723.54</v>
      </c>
      <c r="P49" s="1745">
        <v>32.267035379219266</v>
      </c>
      <c r="Q49" s="1509">
        <v>60.852591853247418</v>
      </c>
      <c r="U49" s="844"/>
      <c r="V49" s="844"/>
    </row>
    <row r="50" spans="1:22" s="136" customFormat="1" ht="13.5" customHeight="1">
      <c r="A50" s="166" t="s">
        <v>38</v>
      </c>
      <c r="B50" s="574" t="s">
        <v>40</v>
      </c>
      <c r="C50" s="140">
        <v>0</v>
      </c>
      <c r="D50" s="140">
        <v>0</v>
      </c>
      <c r="E50" s="140"/>
      <c r="F50" s="1863"/>
      <c r="G50" s="1863"/>
      <c r="H50" s="140"/>
      <c r="I50" s="140"/>
      <c r="J50" s="140"/>
      <c r="K50" s="864"/>
      <c r="L50" s="864"/>
      <c r="M50" s="572">
        <v>1696.94</v>
      </c>
      <c r="N50" s="572">
        <v>1361.37</v>
      </c>
      <c r="O50" s="572">
        <v>1300.4100000000001</v>
      </c>
      <c r="P50" s="1745">
        <v>-19.77500677690432</v>
      </c>
      <c r="Q50" s="1509">
        <v>-4.4778421736926646</v>
      </c>
      <c r="U50" s="844"/>
      <c r="V50" s="844"/>
    </row>
    <row r="51" spans="1:22" s="136" customFormat="1" ht="16.5" thickBot="1">
      <c r="A51" s="168" t="s">
        <v>39</v>
      </c>
      <c r="B51" s="108" t="s">
        <v>40</v>
      </c>
      <c r="C51" s="141">
        <v>395.26</v>
      </c>
      <c r="D51" s="141">
        <v>350.6</v>
      </c>
      <c r="E51" s="141">
        <v>430.83</v>
      </c>
      <c r="F51" s="693">
        <v>-11.298891868643409</v>
      </c>
      <c r="G51" s="693">
        <v>22.883628066172264</v>
      </c>
      <c r="H51" s="141">
        <v>285.8</v>
      </c>
      <c r="I51" s="141">
        <v>484</v>
      </c>
      <c r="J51" s="141">
        <v>211.38</v>
      </c>
      <c r="K51" s="869">
        <v>69.349195241427566</v>
      </c>
      <c r="L51" s="869">
        <v>-56.326446280991739</v>
      </c>
      <c r="M51" s="176">
        <v>781.16000000000008</v>
      </c>
      <c r="N51" s="176">
        <v>1056.2</v>
      </c>
      <c r="O51" s="176">
        <v>750.42499999999995</v>
      </c>
      <c r="P51" s="1766">
        <v>35.209176097086385</v>
      </c>
      <c r="Q51" s="1767">
        <v>-28.950482863094123</v>
      </c>
      <c r="U51" s="844"/>
      <c r="V51" s="844"/>
    </row>
    <row r="52" spans="1:22" ht="15.75" thickTop="1">
      <c r="A52" s="2321" t="s">
        <v>685</v>
      </c>
      <c r="B52" s="2321"/>
      <c r="C52" s="2321"/>
      <c r="D52" s="2321"/>
      <c r="E52" s="2321"/>
      <c r="F52" s="2321"/>
      <c r="G52" s="2321"/>
      <c r="H52" s="2321"/>
      <c r="I52" s="2321"/>
      <c r="J52" s="2321"/>
      <c r="K52" s="2321"/>
      <c r="L52" s="2321"/>
      <c r="M52" s="2321"/>
      <c r="N52" s="2321"/>
      <c r="O52" s="2321"/>
      <c r="P52" s="2321"/>
      <c r="Q52" s="2321"/>
    </row>
    <row r="59" spans="1:22" s="177" customFormat="1">
      <c r="B59" s="178"/>
      <c r="F59" s="863"/>
      <c r="G59" s="863"/>
      <c r="K59" s="863"/>
      <c r="L59" s="863"/>
      <c r="P59" s="863"/>
      <c r="Q59" s="863"/>
      <c r="U59" s="863"/>
      <c r="V59" s="863"/>
    </row>
    <row r="60" spans="1:22" s="177" customFormat="1">
      <c r="B60" s="178"/>
      <c r="F60" s="863"/>
      <c r="G60" s="863"/>
      <c r="K60" s="863"/>
      <c r="L60" s="863"/>
      <c r="P60" s="863"/>
      <c r="Q60" s="863"/>
      <c r="U60" s="863"/>
      <c r="V60" s="863"/>
    </row>
    <row r="61" spans="1:22" s="177" customFormat="1">
      <c r="B61" s="178"/>
      <c r="F61" s="863"/>
      <c r="G61" s="863"/>
      <c r="K61" s="863"/>
      <c r="L61" s="863"/>
      <c r="P61" s="863"/>
      <c r="Q61" s="863"/>
      <c r="U61" s="863"/>
      <c r="V61" s="863"/>
    </row>
    <row r="62" spans="1:22" s="177" customFormat="1">
      <c r="B62" s="178"/>
      <c r="F62" s="863"/>
      <c r="G62" s="863"/>
      <c r="K62" s="863"/>
      <c r="L62" s="863"/>
      <c r="P62" s="863"/>
      <c r="Q62" s="863"/>
      <c r="U62" s="863"/>
      <c r="V62" s="863"/>
    </row>
    <row r="63" spans="1:22" s="177" customFormat="1">
      <c r="A63" s="179"/>
      <c r="B63" s="178"/>
      <c r="F63" s="863"/>
      <c r="G63" s="863"/>
      <c r="K63" s="863"/>
      <c r="L63" s="863"/>
      <c r="P63" s="863"/>
      <c r="Q63" s="863"/>
      <c r="U63" s="863"/>
      <c r="V63" s="863"/>
    </row>
  </sheetData>
  <mergeCells count="26">
    <mergeCell ref="G29:G30"/>
    <mergeCell ref="K29:K30"/>
    <mergeCell ref="L29:L30"/>
    <mergeCell ref="R3:V3"/>
    <mergeCell ref="U4:U5"/>
    <mergeCell ref="V4:V5"/>
    <mergeCell ref="M28:Q28"/>
    <mergeCell ref="P29:P30"/>
    <mergeCell ref="Q29:Q30"/>
    <mergeCell ref="Q4:Q5"/>
    <mergeCell ref="A52:Q52"/>
    <mergeCell ref="A3:A5"/>
    <mergeCell ref="B3:B5"/>
    <mergeCell ref="F4:F5"/>
    <mergeCell ref="G4:G5"/>
    <mergeCell ref="K4:K5"/>
    <mergeCell ref="L4:L5"/>
    <mergeCell ref="P4:P5"/>
    <mergeCell ref="C3:G3"/>
    <mergeCell ref="H3:L3"/>
    <mergeCell ref="M3:Q3"/>
    <mergeCell ref="A28:A30"/>
    <mergeCell ref="B28:B30"/>
    <mergeCell ref="C28:G28"/>
    <mergeCell ref="H28:L28"/>
    <mergeCell ref="F29:F30"/>
  </mergeCells>
  <hyperlinks>
    <hyperlink ref="H31"/>
    <hyperlink ref="I31"/>
    <hyperlink ref="C31"/>
    <hyperlink ref="D31"/>
    <hyperlink ref="M31"/>
    <hyperlink ref="N31"/>
    <hyperlink ref="H5"/>
    <hyperlink ref="M5"/>
    <hyperlink ref="R5"/>
    <hyperlink ref="C30"/>
    <hyperlink ref="H30"/>
    <hyperlink ref="M30"/>
    <hyperlink ref="C5" display="cf=j= @)&amp;#÷&amp;$&#10;-;fpg–c;f/_                "/>
    <hyperlink ref="I5:J5"/>
    <hyperlink ref="N5:O5"/>
    <hyperlink ref="S5:T5"/>
    <hyperlink ref="D30:E30"/>
    <hyperlink ref="I30:J30"/>
    <hyperlink ref="N30:O30"/>
  </hyperlinks>
  <printOptions horizontalCentered="1"/>
  <pageMargins left="0.39370078740157483" right="0.39370078740157483" top="0.78740157480314965" bottom="0" header="0.51181102362204722" footer="0.51181102362204722"/>
  <pageSetup paperSize="9" scale="48" orientation="landscape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"/>
  <sheetViews>
    <sheetView view="pageBreakPreview" zoomScale="55" zoomScaleSheetLayoutView="55" workbookViewId="0">
      <selection activeCell="N30" sqref="N30"/>
    </sheetView>
  </sheetViews>
  <sheetFormatPr defaultColWidth="14.5703125" defaultRowHeight="12.75"/>
  <cols>
    <col min="1" max="1" width="16.5703125" customWidth="1"/>
    <col min="2" max="4" width="13.28515625" customWidth="1"/>
    <col min="5" max="6" width="13.28515625" style="838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19" width="13.28515625" customWidth="1"/>
    <col min="20" max="21" width="13.28515625" style="838" customWidth="1"/>
    <col min="22" max="246" width="8.7109375" customWidth="1"/>
    <col min="247" max="247" width="22.85546875" customWidth="1"/>
    <col min="248" max="248" width="14.5703125" customWidth="1"/>
    <col min="249" max="249" width="15.140625" customWidth="1"/>
    <col min="250" max="250" width="15.42578125" customWidth="1"/>
    <col min="251" max="251" width="14.28515625" customWidth="1"/>
    <col min="252" max="252" width="15.5703125" customWidth="1"/>
    <col min="253" max="253" width="14.5703125" customWidth="1"/>
    <col min="254" max="254" width="14.85546875" customWidth="1"/>
    <col min="255" max="255" width="15.85546875" customWidth="1"/>
  </cols>
  <sheetData>
    <row r="1" spans="1:34" s="1895" customFormat="1" ht="33">
      <c r="A1" s="1938" t="s">
        <v>304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1939"/>
      <c r="R1" s="1939"/>
      <c r="S1" s="1939"/>
      <c r="T1" s="1940"/>
      <c r="U1" s="1940"/>
    </row>
    <row r="2" spans="1:34" s="1894" customFormat="1" ht="34.5">
      <c r="A2" s="1948" t="s">
        <v>232</v>
      </c>
      <c r="B2" s="1948"/>
      <c r="C2" s="1948"/>
      <c r="D2" s="1948"/>
      <c r="E2" s="1948"/>
      <c r="F2" s="1948"/>
      <c r="G2" s="1948"/>
      <c r="H2" s="1948"/>
      <c r="I2" s="1948"/>
      <c r="J2" s="1948"/>
      <c r="K2" s="1948"/>
      <c r="L2" s="1948"/>
      <c r="M2" s="1948"/>
      <c r="N2" s="1948"/>
      <c r="O2" s="1948"/>
      <c r="P2" s="1948"/>
      <c r="Q2" s="1942"/>
      <c r="R2" s="1942"/>
      <c r="S2" s="1942"/>
      <c r="T2" s="1943"/>
      <c r="U2" s="1943"/>
    </row>
    <row r="3" spans="1:34" ht="13.5" customHeight="1" thickBot="1">
      <c r="A3" s="9"/>
      <c r="B3" s="9"/>
      <c r="C3" s="9"/>
      <c r="D3" s="9"/>
      <c r="E3" s="876"/>
      <c r="F3" s="876"/>
      <c r="G3" s="9"/>
      <c r="H3" s="9"/>
      <c r="I3" s="9"/>
      <c r="J3" s="876"/>
      <c r="K3" s="876"/>
      <c r="O3" s="881"/>
      <c r="P3" s="881"/>
      <c r="T3" s="881"/>
      <c r="U3" s="881" t="s">
        <v>132</v>
      </c>
    </row>
    <row r="4" spans="1:34" s="1054" customFormat="1" ht="17.25" customHeight="1" thickTop="1">
      <c r="A4" s="2338" t="s">
        <v>68</v>
      </c>
      <c r="B4" s="2584" t="s">
        <v>257</v>
      </c>
      <c r="C4" s="2584"/>
      <c r="D4" s="2584"/>
      <c r="E4" s="2584"/>
      <c r="F4" s="2584"/>
      <c r="G4" s="2584" t="s">
        <v>258</v>
      </c>
      <c r="H4" s="2584"/>
      <c r="I4" s="2584"/>
      <c r="J4" s="2584"/>
      <c r="K4" s="2584"/>
      <c r="L4" s="2584" t="s">
        <v>259</v>
      </c>
      <c r="M4" s="2584"/>
      <c r="N4" s="2584"/>
      <c r="O4" s="2584"/>
      <c r="P4" s="2584"/>
      <c r="Q4" s="2584" t="s">
        <v>260</v>
      </c>
      <c r="R4" s="2584"/>
      <c r="S4" s="2584"/>
      <c r="T4" s="2584"/>
      <c r="U4" s="2585"/>
      <c r="V4" s="1058"/>
      <c r="W4" s="1058"/>
      <c r="X4" s="1058"/>
      <c r="Y4" s="1058"/>
      <c r="Z4" s="1058"/>
      <c r="AA4" s="1058"/>
      <c r="AB4" s="1058"/>
      <c r="AC4" s="1058"/>
      <c r="AD4" s="1058"/>
      <c r="AE4" s="1058"/>
      <c r="AF4" s="1058"/>
      <c r="AG4" s="1058"/>
      <c r="AH4" s="1058"/>
    </row>
    <row r="5" spans="1:34" s="1054" customFormat="1" ht="17.25" customHeight="1">
      <c r="A5" s="2339"/>
      <c r="B5" s="1060" t="s">
        <v>87</v>
      </c>
      <c r="C5" s="1060" t="s">
        <v>90</v>
      </c>
      <c r="D5" s="1060" t="s">
        <v>91</v>
      </c>
      <c r="E5" s="2342" t="s">
        <v>88</v>
      </c>
      <c r="F5" s="2342" t="s">
        <v>89</v>
      </c>
      <c r="G5" s="1060" t="s">
        <v>87</v>
      </c>
      <c r="H5" s="1060" t="s">
        <v>90</v>
      </c>
      <c r="I5" s="1060" t="s">
        <v>91</v>
      </c>
      <c r="J5" s="2342" t="s">
        <v>88</v>
      </c>
      <c r="K5" s="2342" t="s">
        <v>89</v>
      </c>
      <c r="L5" s="1060" t="s">
        <v>87</v>
      </c>
      <c r="M5" s="1060" t="s">
        <v>90</v>
      </c>
      <c r="N5" s="1060" t="s">
        <v>91</v>
      </c>
      <c r="O5" s="2342" t="s">
        <v>88</v>
      </c>
      <c r="P5" s="2342" t="s">
        <v>89</v>
      </c>
      <c r="Q5" s="1060" t="s">
        <v>87</v>
      </c>
      <c r="R5" s="1060" t="s">
        <v>90</v>
      </c>
      <c r="S5" s="1060" t="s">
        <v>91</v>
      </c>
      <c r="T5" s="2342" t="s">
        <v>88</v>
      </c>
      <c r="U5" s="2345" t="s">
        <v>89</v>
      </c>
      <c r="V5" s="1058"/>
      <c r="W5" s="1058"/>
      <c r="X5" s="1058"/>
      <c r="Y5" s="1058"/>
      <c r="Z5" s="1058"/>
      <c r="AA5" s="1058"/>
      <c r="AB5" s="1058"/>
      <c r="AC5" s="1058"/>
      <c r="AD5" s="1058"/>
      <c r="AE5" s="1058"/>
      <c r="AF5" s="1058"/>
      <c r="AG5" s="1058"/>
      <c r="AH5" s="1058"/>
    </row>
    <row r="6" spans="1:34" s="1054" customFormat="1" ht="30" customHeight="1">
      <c r="A6" s="2339"/>
      <c r="B6" s="1896" t="s">
        <v>669</v>
      </c>
      <c r="C6" s="1896" t="s">
        <v>725</v>
      </c>
      <c r="D6" s="1896" t="s">
        <v>737</v>
      </c>
      <c r="E6" s="2342"/>
      <c r="F6" s="2342"/>
      <c r="G6" s="1896" t="str">
        <f>B6</f>
        <v xml:space="preserve">cf=j= @)&amp;#÷&amp;$
-;fpg–c;f/_                </v>
      </c>
      <c r="H6" s="1896" t="str">
        <f t="shared" ref="H6:I6" si="0">C6</f>
        <v xml:space="preserve">cf=j= @)&amp;$÷&amp;%
-;fpg–c;f/_                </v>
      </c>
      <c r="I6" s="1896" t="str">
        <f t="shared" si="0"/>
        <v xml:space="preserve">cf=j= @)&amp;%÷&amp;^
-;fpg–c;f/_                </v>
      </c>
      <c r="J6" s="2342"/>
      <c r="K6" s="2342"/>
      <c r="L6" s="1896" t="str">
        <f>G6</f>
        <v xml:space="preserve">cf=j= @)&amp;#÷&amp;$
-;fpg–c;f/_                </v>
      </c>
      <c r="M6" s="1896" t="str">
        <f t="shared" ref="M6:N6" si="1">H6</f>
        <v xml:space="preserve">cf=j= @)&amp;$÷&amp;%
-;fpg–c;f/_                </v>
      </c>
      <c r="N6" s="1896" t="str">
        <f t="shared" si="1"/>
        <v xml:space="preserve">cf=j= @)&amp;%÷&amp;^
-;fpg–c;f/_                </v>
      </c>
      <c r="O6" s="2342"/>
      <c r="P6" s="2342"/>
      <c r="Q6" s="1896" t="str">
        <f>B6</f>
        <v xml:space="preserve">cf=j= @)&amp;#÷&amp;$
-;fpg–c;f/_                </v>
      </c>
      <c r="R6" s="1896" t="str">
        <f t="shared" ref="R6:S6" si="2">C6</f>
        <v xml:space="preserve">cf=j= @)&amp;$÷&amp;%
-;fpg–c;f/_                </v>
      </c>
      <c r="S6" s="1896" t="str">
        <f t="shared" si="2"/>
        <v xml:space="preserve">cf=j= @)&amp;%÷&amp;^
-;fpg–c;f/_                </v>
      </c>
      <c r="T6" s="2342"/>
      <c r="U6" s="2345"/>
      <c r="V6" s="1058"/>
      <c r="W6" s="1058"/>
      <c r="X6" s="1058"/>
      <c r="Y6" s="1058"/>
      <c r="Z6" s="1058"/>
      <c r="AA6" s="1058"/>
      <c r="AB6" s="1058"/>
      <c r="AC6" s="1058"/>
      <c r="AD6" s="1058"/>
      <c r="AE6" s="1058"/>
      <c r="AF6" s="1058"/>
      <c r="AG6" s="1058"/>
      <c r="AH6" s="1058"/>
    </row>
    <row r="7" spans="1:34" ht="18" customHeight="1">
      <c r="A7" s="129" t="s">
        <v>69</v>
      </c>
      <c r="B7" s="140">
        <v>5813</v>
      </c>
      <c r="C7" s="140">
        <v>5813</v>
      </c>
      <c r="D7" s="140">
        <v>5813</v>
      </c>
      <c r="E7" s="1532">
        <v>0</v>
      </c>
      <c r="F7" s="1532">
        <v>0</v>
      </c>
      <c r="G7" s="140">
        <v>0</v>
      </c>
      <c r="H7" s="140">
        <v>0</v>
      </c>
      <c r="I7" s="140">
        <v>0</v>
      </c>
      <c r="J7" s="1532"/>
      <c r="K7" s="1532"/>
      <c r="L7" s="140">
        <v>20410</v>
      </c>
      <c r="M7" s="140">
        <v>20940</v>
      </c>
      <c r="N7" s="140">
        <v>21740</v>
      </c>
      <c r="O7" s="1863">
        <v>2.5967662910338021</v>
      </c>
      <c r="P7" s="1863">
        <v>3.8204393505253194</v>
      </c>
      <c r="Q7" s="140">
        <v>3154</v>
      </c>
      <c r="R7" s="140">
        <v>3160</v>
      </c>
      <c r="S7" s="140">
        <v>3211</v>
      </c>
      <c r="T7" s="1863">
        <v>0.19023462270133962</v>
      </c>
      <c r="U7" s="1864">
        <v>1.6139240506329173</v>
      </c>
    </row>
    <row r="8" spans="1:34" ht="18" customHeight="1">
      <c r="A8" s="129" t="s">
        <v>70</v>
      </c>
      <c r="B8" s="140">
        <v>12399</v>
      </c>
      <c r="C8" s="140">
        <v>13141</v>
      </c>
      <c r="D8" s="140">
        <v>14545</v>
      </c>
      <c r="E8" s="1532">
        <v>5.9843535769013698</v>
      </c>
      <c r="F8" s="1532">
        <v>10.684118408035914</v>
      </c>
      <c r="G8" s="140">
        <v>25480</v>
      </c>
      <c r="H8" s="140">
        <v>25480</v>
      </c>
      <c r="I8" s="140">
        <v>29975</v>
      </c>
      <c r="J8" s="1532">
        <v>0</v>
      </c>
      <c r="K8" s="1532">
        <v>17.641287284144425</v>
      </c>
      <c r="L8" s="140">
        <v>16987</v>
      </c>
      <c r="M8" s="140">
        <v>16987</v>
      </c>
      <c r="N8" s="140">
        <v>17112</v>
      </c>
      <c r="O8" s="1863">
        <v>0</v>
      </c>
      <c r="P8" s="1863">
        <v>0.73585683169481797</v>
      </c>
      <c r="Q8" s="140">
        <v>0</v>
      </c>
      <c r="R8" s="140">
        <v>0</v>
      </c>
      <c r="S8" s="140">
        <v>0</v>
      </c>
      <c r="T8" s="1863"/>
      <c r="U8" s="1864"/>
    </row>
    <row r="9" spans="1:34" ht="18" customHeight="1">
      <c r="A9" s="129" t="s">
        <v>71</v>
      </c>
      <c r="B9" s="140">
        <v>312</v>
      </c>
      <c r="C9" s="140">
        <v>312</v>
      </c>
      <c r="D9" s="140">
        <v>312</v>
      </c>
      <c r="E9" s="1532">
        <v>0</v>
      </c>
      <c r="F9" s="1532">
        <v>0</v>
      </c>
      <c r="G9" s="140">
        <v>0</v>
      </c>
      <c r="H9" s="140">
        <v>0</v>
      </c>
      <c r="I9" s="140">
        <v>0</v>
      </c>
      <c r="J9" s="1532"/>
      <c r="K9" s="1532"/>
      <c r="L9" s="140">
        <v>38</v>
      </c>
      <c r="M9" s="140">
        <v>38</v>
      </c>
      <c r="N9" s="140">
        <v>38</v>
      </c>
      <c r="O9" s="1863">
        <v>0</v>
      </c>
      <c r="P9" s="1863">
        <v>0</v>
      </c>
      <c r="Q9" s="140">
        <v>0</v>
      </c>
      <c r="R9" s="140">
        <v>0</v>
      </c>
      <c r="S9" s="140">
        <v>53</v>
      </c>
      <c r="T9" s="1863"/>
      <c r="U9" s="1864"/>
    </row>
    <row r="10" spans="1:34" ht="18" customHeight="1">
      <c r="A10" s="129" t="s">
        <v>423</v>
      </c>
      <c r="B10" s="140">
        <v>0</v>
      </c>
      <c r="C10" s="140">
        <v>0</v>
      </c>
      <c r="D10" s="140">
        <v>0</v>
      </c>
      <c r="E10" s="1532">
        <v>0</v>
      </c>
      <c r="F10" s="1532">
        <v>0</v>
      </c>
      <c r="G10" s="140">
        <v>0</v>
      </c>
      <c r="H10" s="140">
        <v>0</v>
      </c>
      <c r="I10" s="140">
        <v>0</v>
      </c>
      <c r="J10" s="1532"/>
      <c r="K10" s="1532"/>
      <c r="L10" s="140">
        <v>30</v>
      </c>
      <c r="M10" s="140">
        <v>30</v>
      </c>
      <c r="N10" s="140">
        <v>30</v>
      </c>
      <c r="O10" s="1863">
        <v>0</v>
      </c>
      <c r="P10" s="1863">
        <v>0</v>
      </c>
      <c r="Q10" s="140">
        <v>0</v>
      </c>
      <c r="R10" s="140">
        <v>0</v>
      </c>
      <c r="S10" s="140">
        <v>0</v>
      </c>
      <c r="T10" s="1863"/>
      <c r="U10" s="1864"/>
    </row>
    <row r="11" spans="1:34" s="73" customFormat="1" ht="18" customHeight="1">
      <c r="A11" s="128" t="s">
        <v>73</v>
      </c>
      <c r="B11" s="732">
        <v>18524</v>
      </c>
      <c r="C11" s="732">
        <v>19266</v>
      </c>
      <c r="D11" s="732">
        <v>20670</v>
      </c>
      <c r="E11" s="1534">
        <v>4.0056143381559224</v>
      </c>
      <c r="F11" s="1534">
        <v>7.2874493927125457</v>
      </c>
      <c r="G11" s="732">
        <v>25480</v>
      </c>
      <c r="H11" s="732">
        <v>25480</v>
      </c>
      <c r="I11" s="732">
        <v>29975</v>
      </c>
      <c r="J11" s="1534">
        <v>0</v>
      </c>
      <c r="K11" s="1534">
        <v>17.641287284144425</v>
      </c>
      <c r="L11" s="732">
        <v>37465</v>
      </c>
      <c r="M11" s="732">
        <v>37995</v>
      </c>
      <c r="N11" s="732">
        <v>38920</v>
      </c>
      <c r="O11" s="689">
        <v>1.4146536767649849</v>
      </c>
      <c r="P11" s="689">
        <v>2.434530859323587</v>
      </c>
      <c r="Q11" s="732">
        <v>3154</v>
      </c>
      <c r="R11" s="732">
        <v>3160</v>
      </c>
      <c r="S11" s="732">
        <v>3264</v>
      </c>
      <c r="T11" s="689">
        <v>0.19023462270133962</v>
      </c>
      <c r="U11" s="690">
        <v>3.2911392405063253</v>
      </c>
    </row>
    <row r="12" spans="1:34" ht="18" customHeight="1">
      <c r="A12" s="129" t="s">
        <v>137</v>
      </c>
      <c r="B12" s="140">
        <v>85122</v>
      </c>
      <c r="C12" s="140">
        <v>85122</v>
      </c>
      <c r="D12" s="140">
        <v>85122</v>
      </c>
      <c r="E12" s="1532">
        <v>0</v>
      </c>
      <c r="F12" s="1532">
        <v>0</v>
      </c>
      <c r="G12" s="140">
        <v>83000</v>
      </c>
      <c r="H12" s="140">
        <v>83000</v>
      </c>
      <c r="I12" s="140">
        <v>83000</v>
      </c>
      <c r="J12" s="1532">
        <v>0</v>
      </c>
      <c r="K12" s="1532">
        <v>0</v>
      </c>
      <c r="L12" s="140">
        <v>60175</v>
      </c>
      <c r="M12" s="140">
        <v>60175</v>
      </c>
      <c r="N12" s="140">
        <v>60175</v>
      </c>
      <c r="O12" s="1863">
        <v>0</v>
      </c>
      <c r="P12" s="1863">
        <v>0</v>
      </c>
      <c r="Q12" s="140">
        <v>36567</v>
      </c>
      <c r="R12" s="140">
        <v>36567</v>
      </c>
      <c r="S12" s="140">
        <v>36567</v>
      </c>
      <c r="T12" s="1863">
        <v>0</v>
      </c>
      <c r="U12" s="1864">
        <v>0</v>
      </c>
    </row>
    <row r="13" spans="1:34" ht="18" customHeight="1" thickBot="1">
      <c r="A13" s="17" t="s">
        <v>138</v>
      </c>
      <c r="B13" s="141">
        <v>76600</v>
      </c>
      <c r="C13" s="141">
        <v>76600</v>
      </c>
      <c r="D13" s="141">
        <v>76600</v>
      </c>
      <c r="E13" s="1345">
        <v>0</v>
      </c>
      <c r="F13" s="1345">
        <v>0</v>
      </c>
      <c r="G13" s="141">
        <v>83000</v>
      </c>
      <c r="H13" s="141">
        <v>83000</v>
      </c>
      <c r="I13" s="141">
        <v>83000</v>
      </c>
      <c r="J13" s="1345">
        <v>0</v>
      </c>
      <c r="K13" s="1345">
        <v>0</v>
      </c>
      <c r="L13" s="141">
        <v>55304</v>
      </c>
      <c r="M13" s="141">
        <v>55304</v>
      </c>
      <c r="N13" s="141">
        <v>55304</v>
      </c>
      <c r="O13" s="693">
        <v>0</v>
      </c>
      <c r="P13" s="693">
        <v>0</v>
      </c>
      <c r="Q13" s="141">
        <v>36567</v>
      </c>
      <c r="R13" s="141">
        <v>36567</v>
      </c>
      <c r="S13" s="141">
        <v>36567</v>
      </c>
      <c r="T13" s="693">
        <v>0</v>
      </c>
      <c r="U13" s="694">
        <v>0</v>
      </c>
    </row>
    <row r="14" spans="1:34" ht="18" customHeight="1" thickTop="1" thickBot="1">
      <c r="A14" s="31"/>
      <c r="B14" s="80"/>
      <c r="C14" s="80"/>
      <c r="D14" s="80"/>
      <c r="E14" s="880"/>
      <c r="F14" s="880"/>
      <c r="G14" s="148"/>
      <c r="H14" s="148"/>
      <c r="I14" s="148"/>
      <c r="J14" s="880"/>
      <c r="K14" s="880"/>
      <c r="L14" s="148"/>
      <c r="M14" s="148"/>
      <c r="N14" s="148"/>
      <c r="O14" s="880"/>
      <c r="P14" s="880"/>
      <c r="Q14" s="148"/>
      <c r="R14" s="148"/>
      <c r="S14" s="148"/>
      <c r="T14" s="880"/>
      <c r="U14" s="880"/>
    </row>
    <row r="15" spans="1:34" ht="15" customHeight="1" thickTop="1">
      <c r="A15" s="2338" t="s">
        <v>68</v>
      </c>
      <c r="B15" s="2584" t="s">
        <v>681</v>
      </c>
      <c r="C15" s="2584"/>
      <c r="D15" s="2584"/>
      <c r="E15" s="2584"/>
      <c r="F15" s="2584"/>
      <c r="G15" s="2584" t="s">
        <v>682</v>
      </c>
      <c r="H15" s="2584"/>
      <c r="I15" s="2584"/>
      <c r="J15" s="2584"/>
      <c r="K15" s="2584"/>
      <c r="L15" s="2584" t="s">
        <v>82</v>
      </c>
      <c r="M15" s="2584"/>
      <c r="N15" s="2584"/>
      <c r="O15" s="2584"/>
      <c r="P15" s="2585"/>
      <c r="Q15" s="2598"/>
      <c r="R15" s="2598"/>
      <c r="S15" s="2598"/>
      <c r="T15" s="2598"/>
      <c r="U15" s="2598"/>
    </row>
    <row r="16" spans="1:34" ht="17.25" customHeight="1">
      <c r="A16" s="2339"/>
      <c r="B16" s="1060" t="s">
        <v>87</v>
      </c>
      <c r="C16" s="1060" t="s">
        <v>90</v>
      </c>
      <c r="D16" s="1060" t="s">
        <v>91</v>
      </c>
      <c r="E16" s="2342" t="s">
        <v>88</v>
      </c>
      <c r="F16" s="2342" t="s">
        <v>89</v>
      </c>
      <c r="G16" s="1060" t="s">
        <v>87</v>
      </c>
      <c r="H16" s="1060" t="s">
        <v>90</v>
      </c>
      <c r="I16" s="1060" t="s">
        <v>91</v>
      </c>
      <c r="J16" s="2342" t="s">
        <v>88</v>
      </c>
      <c r="K16" s="2342" t="s">
        <v>89</v>
      </c>
      <c r="L16" s="1060" t="s">
        <v>87</v>
      </c>
      <c r="M16" s="1060" t="s">
        <v>90</v>
      </c>
      <c r="N16" s="1060" t="s">
        <v>91</v>
      </c>
      <c r="O16" s="2342" t="s">
        <v>88</v>
      </c>
      <c r="P16" s="2345" t="s">
        <v>89</v>
      </c>
      <c r="Q16" s="162"/>
      <c r="R16" s="162"/>
      <c r="S16" s="162"/>
      <c r="T16" s="2586"/>
      <c r="U16" s="2586"/>
    </row>
    <row r="17" spans="1:21" ht="30" customHeight="1">
      <c r="A17" s="2339"/>
      <c r="B17" s="1896" t="str">
        <f>B6</f>
        <v xml:space="preserve">cf=j= @)&amp;#÷&amp;$
-;fpg–c;f/_                </v>
      </c>
      <c r="C17" s="1896" t="str">
        <f t="shared" ref="C17:D17" si="3">C6</f>
        <v xml:space="preserve">cf=j= @)&amp;$÷&amp;%
-;fpg–c;f/_                </v>
      </c>
      <c r="D17" s="1896" t="str">
        <f t="shared" si="3"/>
        <v xml:space="preserve">cf=j= @)&amp;%÷&amp;^
-;fpg–c;f/_                </v>
      </c>
      <c r="E17" s="2342"/>
      <c r="F17" s="2342"/>
      <c r="G17" s="1896" t="str">
        <f>B6</f>
        <v xml:space="preserve">cf=j= @)&amp;#÷&amp;$
-;fpg–c;f/_                </v>
      </c>
      <c r="H17" s="1896" t="str">
        <f t="shared" ref="H17:I17" si="4">C6</f>
        <v xml:space="preserve">cf=j= @)&amp;$÷&amp;%
-;fpg–c;f/_                </v>
      </c>
      <c r="I17" s="1896" t="str">
        <f t="shared" si="4"/>
        <v xml:space="preserve">cf=j= @)&amp;%÷&amp;^
-;fpg–c;f/_                </v>
      </c>
      <c r="J17" s="2342"/>
      <c r="K17" s="2342"/>
      <c r="L17" s="1896" t="str">
        <f>B6</f>
        <v xml:space="preserve">cf=j= @)&amp;#÷&amp;$
-;fpg–c;f/_                </v>
      </c>
      <c r="M17" s="1896" t="str">
        <f t="shared" ref="M17:N17" si="5">C6</f>
        <v xml:space="preserve">cf=j= @)&amp;$÷&amp;%
-;fpg–c;f/_                </v>
      </c>
      <c r="N17" s="1896" t="str">
        <f t="shared" si="5"/>
        <v xml:space="preserve">cf=j= @)&amp;%÷&amp;^
-;fpg–c;f/_                </v>
      </c>
      <c r="O17" s="2342"/>
      <c r="P17" s="2345"/>
      <c r="Q17" s="88"/>
      <c r="R17" s="88"/>
      <c r="S17" s="88"/>
      <c r="T17" s="2586"/>
      <c r="U17" s="2586"/>
    </row>
    <row r="18" spans="1:21" ht="17.25" customHeight="1">
      <c r="A18" s="129" t="s">
        <v>69</v>
      </c>
      <c r="B18" s="140">
        <v>2080</v>
      </c>
      <c r="C18" s="140">
        <v>2300</v>
      </c>
      <c r="D18" s="140">
        <v>2385</v>
      </c>
      <c r="E18" s="1532">
        <v>10.57692307692308</v>
      </c>
      <c r="F18" s="1532">
        <v>3.6956521739130324</v>
      </c>
      <c r="G18" s="140">
        <v>8324</v>
      </c>
      <c r="H18" s="140">
        <v>8324</v>
      </c>
      <c r="I18" s="140">
        <v>8474</v>
      </c>
      <c r="J18" s="1532">
        <v>0</v>
      </c>
      <c r="K18" s="1532">
        <v>1.8020182604517032</v>
      </c>
      <c r="L18" s="132">
        <v>39781</v>
      </c>
      <c r="M18" s="132">
        <v>40537</v>
      </c>
      <c r="N18" s="142">
        <v>41623</v>
      </c>
      <c r="O18" s="1082">
        <v>1.9004047158191213</v>
      </c>
      <c r="P18" s="1513">
        <v>2.6790339689666212</v>
      </c>
      <c r="Q18" s="281"/>
      <c r="R18" s="281"/>
      <c r="S18" s="281"/>
      <c r="T18" s="1022"/>
      <c r="U18" s="1022"/>
    </row>
    <row r="19" spans="1:21" ht="18" customHeight="1">
      <c r="A19" s="129" t="s">
        <v>70</v>
      </c>
      <c r="B19" s="140">
        <v>0</v>
      </c>
      <c r="C19" s="140">
        <v>118</v>
      </c>
      <c r="D19" s="140">
        <v>118</v>
      </c>
      <c r="E19" s="1532" t="s">
        <v>818</v>
      </c>
      <c r="F19" s="1532">
        <v>0</v>
      </c>
      <c r="G19" s="140">
        <v>2010</v>
      </c>
      <c r="H19" s="140">
        <v>2395</v>
      </c>
      <c r="I19" s="140">
        <v>2395</v>
      </c>
      <c r="J19" s="1532">
        <v>19.154228855721399</v>
      </c>
      <c r="K19" s="1532">
        <v>0</v>
      </c>
      <c r="L19" s="132">
        <v>56876</v>
      </c>
      <c r="M19" s="132">
        <v>58121</v>
      </c>
      <c r="N19" s="142">
        <v>64145</v>
      </c>
      <c r="O19" s="1082">
        <v>2.1889725015823842</v>
      </c>
      <c r="P19" s="1513">
        <v>10.364584229452348</v>
      </c>
      <c r="Q19" s="281"/>
      <c r="R19" s="281"/>
      <c r="S19" s="281"/>
      <c r="T19" s="1022"/>
      <c r="U19" s="1022"/>
    </row>
    <row r="20" spans="1:21" ht="18" customHeight="1">
      <c r="A20" s="129" t="s">
        <v>71</v>
      </c>
      <c r="B20" s="140">
        <v>195</v>
      </c>
      <c r="C20" s="140">
        <v>235</v>
      </c>
      <c r="D20" s="140">
        <v>235</v>
      </c>
      <c r="E20" s="1532">
        <v>20.512820512820511</v>
      </c>
      <c r="F20" s="1532">
        <v>0</v>
      </c>
      <c r="G20" s="140">
        <v>132</v>
      </c>
      <c r="H20" s="140">
        <v>252</v>
      </c>
      <c r="I20" s="140">
        <v>252</v>
      </c>
      <c r="J20" s="1532">
        <v>90.909090909090907</v>
      </c>
      <c r="K20" s="1532">
        <v>0</v>
      </c>
      <c r="L20" s="132">
        <v>677</v>
      </c>
      <c r="M20" s="132">
        <v>837</v>
      </c>
      <c r="N20" s="142">
        <v>890</v>
      </c>
      <c r="O20" s="1082">
        <v>23.633677991137375</v>
      </c>
      <c r="P20" s="1513">
        <v>6.3321385902031011</v>
      </c>
      <c r="Q20" s="281"/>
      <c r="R20" s="281"/>
      <c r="S20" s="281"/>
      <c r="T20" s="1022"/>
      <c r="U20" s="1022"/>
    </row>
    <row r="21" spans="1:21" ht="18" customHeight="1">
      <c r="A21" s="129" t="s">
        <v>423</v>
      </c>
      <c r="B21" s="140">
        <v>0</v>
      </c>
      <c r="C21" s="140">
        <v>0</v>
      </c>
      <c r="D21" s="140">
        <v>0</v>
      </c>
      <c r="E21" s="1532" t="s">
        <v>818</v>
      </c>
      <c r="F21" s="1532" t="s">
        <v>818</v>
      </c>
      <c r="G21" s="140">
        <v>0</v>
      </c>
      <c r="H21" s="140">
        <v>0</v>
      </c>
      <c r="I21" s="140">
        <v>0</v>
      </c>
      <c r="J21" s="1532" t="s">
        <v>818</v>
      </c>
      <c r="K21" s="1532" t="s">
        <v>818</v>
      </c>
      <c r="L21" s="132">
        <v>30</v>
      </c>
      <c r="M21" s="132">
        <v>30</v>
      </c>
      <c r="N21" s="142">
        <v>30</v>
      </c>
      <c r="O21" s="1082">
        <v>0</v>
      </c>
      <c r="P21" s="1513">
        <v>0</v>
      </c>
      <c r="Q21" s="281"/>
      <c r="R21" s="281"/>
      <c r="S21" s="281"/>
      <c r="T21" s="1022"/>
      <c r="U21" s="1022"/>
    </row>
    <row r="22" spans="1:21" s="73" customFormat="1" ht="18" customHeight="1">
      <c r="A22" s="128" t="s">
        <v>73</v>
      </c>
      <c r="B22" s="732">
        <v>2275</v>
      </c>
      <c r="C22" s="732">
        <v>2653</v>
      </c>
      <c r="D22" s="732">
        <v>2738</v>
      </c>
      <c r="E22" s="1534">
        <v>16.615384615384613</v>
      </c>
      <c r="F22" s="1534">
        <v>3.2039200904636118</v>
      </c>
      <c r="G22" s="732">
        <v>10466</v>
      </c>
      <c r="H22" s="732">
        <v>10971</v>
      </c>
      <c r="I22" s="732">
        <v>11121</v>
      </c>
      <c r="J22" s="1534">
        <v>4.8251480986050126</v>
      </c>
      <c r="K22" s="1534">
        <v>1.3672409078479717</v>
      </c>
      <c r="L22" s="142">
        <v>97364</v>
      </c>
      <c r="M22" s="142">
        <v>99525</v>
      </c>
      <c r="N22" s="142">
        <v>106688</v>
      </c>
      <c r="O22" s="1081">
        <v>2.2195061829834373</v>
      </c>
      <c r="P22" s="1512">
        <v>7.1971866365234831</v>
      </c>
      <c r="Q22" s="282"/>
      <c r="R22" s="282"/>
      <c r="S22" s="282"/>
      <c r="T22" s="1009"/>
      <c r="U22" s="1009"/>
    </row>
    <row r="23" spans="1:21" ht="18" customHeight="1">
      <c r="A23" s="129" t="s">
        <v>137</v>
      </c>
      <c r="B23" s="140">
        <v>45712</v>
      </c>
      <c r="C23" s="140">
        <v>45712</v>
      </c>
      <c r="D23" s="140">
        <v>45712</v>
      </c>
      <c r="E23" s="1532">
        <v>0</v>
      </c>
      <c r="F23" s="1532">
        <v>0</v>
      </c>
      <c r="G23" s="140">
        <v>85670</v>
      </c>
      <c r="H23" s="140">
        <v>85670</v>
      </c>
      <c r="I23" s="140">
        <v>85670</v>
      </c>
      <c r="J23" s="1532">
        <v>0</v>
      </c>
      <c r="K23" s="1532">
        <v>0</v>
      </c>
      <c r="L23" s="132">
        <v>396246</v>
      </c>
      <c r="M23" s="132">
        <v>396246</v>
      </c>
      <c r="N23" s="132">
        <v>396246</v>
      </c>
      <c r="O23" s="1082">
        <v>0</v>
      </c>
      <c r="P23" s="1513">
        <v>0</v>
      </c>
      <c r="Q23" s="281"/>
      <c r="R23" s="281"/>
      <c r="S23" s="281"/>
      <c r="T23" s="1022"/>
      <c r="U23" s="1022"/>
    </row>
    <row r="24" spans="1:21" ht="18" customHeight="1" thickBot="1">
      <c r="A24" s="17" t="s">
        <v>138</v>
      </c>
      <c r="B24" s="141">
        <v>36570</v>
      </c>
      <c r="C24" s="141">
        <v>36948</v>
      </c>
      <c r="D24" s="141">
        <v>37033</v>
      </c>
      <c r="E24" s="1345">
        <v>1.0336341263330553</v>
      </c>
      <c r="F24" s="1345">
        <v>0.23005304752625477</v>
      </c>
      <c r="G24" s="141">
        <v>34084</v>
      </c>
      <c r="H24" s="141">
        <v>34004</v>
      </c>
      <c r="I24" s="141">
        <v>34154</v>
      </c>
      <c r="J24" s="1345">
        <v>-0.23471423541838021</v>
      </c>
      <c r="K24" s="1345">
        <v>0.4411245735795859</v>
      </c>
      <c r="L24" s="139">
        <v>322125</v>
      </c>
      <c r="M24" s="139">
        <v>322423</v>
      </c>
      <c r="N24" s="139">
        <v>322658</v>
      </c>
      <c r="O24" s="1083">
        <v>9.2510671323253746E-2</v>
      </c>
      <c r="P24" s="1734">
        <v>7.2885619202111229E-2</v>
      </c>
      <c r="Q24" s="281"/>
      <c r="R24" s="281"/>
      <c r="S24" s="281"/>
      <c r="T24" s="1022"/>
      <c r="U24" s="1022"/>
    </row>
    <row r="25" spans="1:21" ht="18" customHeight="1" thickTop="1">
      <c r="A25" s="2321" t="s">
        <v>329</v>
      </c>
      <c r="B25" s="2321"/>
      <c r="C25" s="2321"/>
      <c r="D25" s="2321"/>
      <c r="E25" s="2321"/>
      <c r="F25" s="2321"/>
      <c r="G25" s="2321"/>
      <c r="H25" s="2321"/>
      <c r="I25" s="2321"/>
      <c r="J25" s="2321"/>
      <c r="K25" s="2321"/>
      <c r="L25" s="2321"/>
      <c r="M25" s="2321"/>
      <c r="N25" s="2321"/>
      <c r="O25" s="2321"/>
      <c r="P25" s="2321"/>
    </row>
    <row r="26" spans="1:21" ht="18" customHeight="1"/>
    <row r="27" spans="1:21" ht="16.5" customHeight="1"/>
  </sheetData>
  <mergeCells count="27">
    <mergeCell ref="A4:A6"/>
    <mergeCell ref="B4:F4"/>
    <mergeCell ref="G4:K4"/>
    <mergeCell ref="L4:P4"/>
    <mergeCell ref="K5:K6"/>
    <mergeCell ref="O5:O6"/>
    <mergeCell ref="P5:P6"/>
    <mergeCell ref="E5:E6"/>
    <mergeCell ref="F5:F6"/>
    <mergeCell ref="J5:J6"/>
    <mergeCell ref="T16:T17"/>
    <mergeCell ref="U16:U17"/>
    <mergeCell ref="P16:P17"/>
    <mergeCell ref="Q4:U4"/>
    <mergeCell ref="T5:T6"/>
    <mergeCell ref="U5:U6"/>
    <mergeCell ref="Q15:U15"/>
    <mergeCell ref="A25:P25"/>
    <mergeCell ref="L15:P15"/>
    <mergeCell ref="E16:E17"/>
    <mergeCell ref="F16:F17"/>
    <mergeCell ref="J16:J17"/>
    <mergeCell ref="A15:A17"/>
    <mergeCell ref="B15:F15"/>
    <mergeCell ref="K16:K17"/>
    <mergeCell ref="O16:O17"/>
    <mergeCell ref="G15:K15"/>
  </mergeCells>
  <hyperlinks>
    <hyperlink ref="L6"/>
    <hyperlink ref="Q6"/>
    <hyperlink ref="B17"/>
    <hyperlink ref="G17"/>
    <hyperlink ref="L17"/>
    <hyperlink ref="G6"/>
    <hyperlink ref="M6:N6"/>
    <hyperlink ref="R6:S6"/>
    <hyperlink ref="B6" display="cf=j= @)&amp;#÷&amp;$&#10;-;fpg–c;f/_                "/>
    <hyperlink ref="H6:I6"/>
    <hyperlink ref="C17:D17"/>
    <hyperlink ref="H17:I17"/>
    <hyperlink ref="M17:N17"/>
    <hyperlink ref="L18:M18"/>
    <hyperlink ref="L19:M19"/>
    <hyperlink ref="L20:M20"/>
    <hyperlink ref="L21:M21"/>
  </hyperlinks>
  <printOptions horizontalCentered="1"/>
  <pageMargins left="0.39370078740157483" right="0.39370078740157483" top="0.78740157480314965" bottom="0" header="0" footer="0"/>
  <pageSetup paperSize="9" scale="50" orientation="landscape" r:id="rId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45"/>
  <sheetViews>
    <sheetView view="pageBreakPreview" zoomScale="55" zoomScaleSheetLayoutView="55" workbookViewId="0">
      <selection activeCell="M8" sqref="M8"/>
    </sheetView>
  </sheetViews>
  <sheetFormatPr defaultColWidth="13.28515625" defaultRowHeight="12.75"/>
  <cols>
    <col min="1" max="1" width="23.140625" style="61" customWidth="1"/>
    <col min="2" max="4" width="11.5703125" style="61" customWidth="1"/>
    <col min="5" max="5" width="12.5703125" style="1080" customWidth="1"/>
    <col min="6" max="6" width="13.28515625" style="1080" customWidth="1"/>
    <col min="7" max="9" width="11.5703125" style="61" customWidth="1"/>
    <col min="10" max="10" width="13" style="1080" customWidth="1"/>
    <col min="11" max="11" width="13.28515625" style="1080" customWidth="1"/>
    <col min="12" max="14" width="11.5703125" style="61" customWidth="1"/>
    <col min="15" max="15" width="13.42578125" style="1080" customWidth="1"/>
    <col min="16" max="16" width="13.28515625" style="1080" customWidth="1"/>
    <col min="17" max="19" width="11.5703125" style="61" customWidth="1"/>
    <col min="20" max="20" width="13.42578125" style="1080" customWidth="1"/>
    <col min="21" max="21" width="13.28515625" style="1080" customWidth="1"/>
    <col min="22" max="243" width="8.7109375" style="61" customWidth="1"/>
    <col min="244" max="244" width="27.42578125" style="61" customWidth="1"/>
    <col min="245" max="245" width="11.7109375" style="61" bestFit="1" customWidth="1"/>
    <col min="246" max="246" width="11.7109375" style="61" customWidth="1"/>
    <col min="247" max="248" width="11.85546875" style="61" customWidth="1"/>
    <col min="249" max="249" width="12.5703125" style="61" customWidth="1"/>
    <col min="250" max="250" width="13.28515625" style="61" customWidth="1"/>
    <col min="251" max="251" width="11.7109375" style="61" bestFit="1" customWidth="1"/>
    <col min="252" max="252" width="11.7109375" style="61" customWidth="1"/>
    <col min="253" max="254" width="11.85546875" style="61" customWidth="1"/>
    <col min="255" max="255" width="12.28515625" style="61" customWidth="1"/>
    <col min="256" max="16384" width="13.28515625" style="61"/>
  </cols>
  <sheetData>
    <row r="1" spans="1:41" s="2062" customFormat="1" ht="30">
      <c r="A1" s="2132" t="s">
        <v>305</v>
      </c>
      <c r="B1" s="2132"/>
      <c r="C1" s="2132"/>
      <c r="D1" s="2132"/>
      <c r="E1" s="2132"/>
      <c r="F1" s="2132"/>
      <c r="G1" s="2132"/>
      <c r="H1" s="2132"/>
      <c r="I1" s="2132"/>
      <c r="J1" s="2132"/>
      <c r="K1" s="2132"/>
      <c r="L1" s="2132"/>
      <c r="M1" s="2132"/>
      <c r="N1" s="2132"/>
      <c r="O1" s="2132"/>
      <c r="P1" s="2132"/>
      <c r="Q1" s="2132"/>
      <c r="R1" s="2132"/>
      <c r="S1" s="2132"/>
      <c r="T1" s="2133"/>
      <c r="U1" s="2133"/>
    </row>
    <row r="2" spans="1:41" s="2064" customFormat="1" ht="33">
      <c r="A2" s="2131" t="s">
        <v>830</v>
      </c>
      <c r="B2" s="2131"/>
      <c r="C2" s="2131"/>
      <c r="D2" s="2131"/>
      <c r="E2" s="2131"/>
      <c r="F2" s="2131"/>
      <c r="G2" s="2131"/>
      <c r="H2" s="2131"/>
      <c r="I2" s="2131"/>
      <c r="J2" s="2131"/>
      <c r="K2" s="2131"/>
      <c r="L2" s="2131"/>
      <c r="M2" s="2131"/>
      <c r="N2" s="2131"/>
      <c r="O2" s="2131"/>
      <c r="P2" s="2131"/>
      <c r="Q2" s="2131"/>
      <c r="R2" s="2131"/>
      <c r="S2" s="2131"/>
      <c r="T2" s="2130"/>
      <c r="U2" s="2130"/>
    </row>
    <row r="3" spans="1:41" ht="13.5" customHeight="1" thickBot="1">
      <c r="A3" s="252"/>
      <c r="B3" s="252"/>
      <c r="C3" s="252"/>
      <c r="D3" s="252"/>
      <c r="E3" s="1096"/>
      <c r="F3" s="1096"/>
      <c r="G3" s="252"/>
      <c r="H3" s="252"/>
      <c r="I3" s="252"/>
      <c r="J3" s="1096"/>
      <c r="K3" s="1096"/>
      <c r="L3" s="252"/>
      <c r="M3" s="252"/>
      <c r="N3" s="252"/>
      <c r="P3" s="1117"/>
      <c r="Q3" s="252"/>
      <c r="R3" s="252"/>
      <c r="S3" s="252"/>
      <c r="U3" s="1117" t="s">
        <v>264</v>
      </c>
    </row>
    <row r="4" spans="1:41" s="1064" customFormat="1" ht="18" customHeight="1" thickTop="1">
      <c r="A4" s="2662" t="s">
        <v>81</v>
      </c>
      <c r="B4" s="2683" t="s">
        <v>257</v>
      </c>
      <c r="C4" s="2683"/>
      <c r="D4" s="2683"/>
      <c r="E4" s="2683"/>
      <c r="F4" s="2683"/>
      <c r="G4" s="2683" t="s">
        <v>686</v>
      </c>
      <c r="H4" s="2683"/>
      <c r="I4" s="2683"/>
      <c r="J4" s="2683"/>
      <c r="K4" s="2683"/>
      <c r="L4" s="2683" t="s">
        <v>259</v>
      </c>
      <c r="M4" s="2683"/>
      <c r="N4" s="2683"/>
      <c r="O4" s="2683"/>
      <c r="P4" s="2683"/>
      <c r="Q4" s="2683" t="s">
        <v>260</v>
      </c>
      <c r="R4" s="2683"/>
      <c r="S4" s="2683"/>
      <c r="T4" s="2683"/>
      <c r="U4" s="2684"/>
      <c r="V4" s="1067"/>
      <c r="W4" s="1067"/>
      <c r="X4" s="1067"/>
      <c r="Y4" s="1067"/>
      <c r="Z4" s="1067"/>
      <c r="AA4" s="1067"/>
      <c r="AB4" s="1067"/>
      <c r="AC4" s="1067"/>
    </row>
    <row r="5" spans="1:41" s="1247" customFormat="1" ht="18" customHeight="1">
      <c r="A5" s="2663"/>
      <c r="B5" s="1897" t="s">
        <v>87</v>
      </c>
      <c r="C5" s="1897" t="s">
        <v>90</v>
      </c>
      <c r="D5" s="1897" t="s">
        <v>91</v>
      </c>
      <c r="E5" s="2342" t="s">
        <v>340</v>
      </c>
      <c r="F5" s="2342"/>
      <c r="G5" s="1897" t="s">
        <v>87</v>
      </c>
      <c r="H5" s="1897" t="s">
        <v>90</v>
      </c>
      <c r="I5" s="1897" t="s">
        <v>91</v>
      </c>
      <c r="J5" s="2342" t="s">
        <v>340</v>
      </c>
      <c r="K5" s="2342"/>
      <c r="L5" s="1897" t="s">
        <v>87</v>
      </c>
      <c r="M5" s="1897" t="s">
        <v>90</v>
      </c>
      <c r="N5" s="1897" t="s">
        <v>91</v>
      </c>
      <c r="O5" s="2342" t="s">
        <v>340</v>
      </c>
      <c r="P5" s="2342"/>
      <c r="Q5" s="1897" t="s">
        <v>87</v>
      </c>
      <c r="R5" s="1897" t="s">
        <v>90</v>
      </c>
      <c r="S5" s="1897" t="s">
        <v>91</v>
      </c>
      <c r="T5" s="2342" t="s">
        <v>340</v>
      </c>
      <c r="U5" s="2345"/>
      <c r="V5" s="1246"/>
      <c r="W5" s="1246"/>
      <c r="X5" s="1246"/>
      <c r="Y5" s="1246"/>
      <c r="Z5" s="1246"/>
      <c r="AA5" s="1246"/>
      <c r="AB5" s="1246"/>
      <c r="AC5" s="1246"/>
      <c r="AD5" s="1246"/>
      <c r="AE5" s="1246"/>
      <c r="AF5" s="1246"/>
      <c r="AG5" s="1246"/>
      <c r="AH5" s="1246"/>
      <c r="AI5" s="1246"/>
      <c r="AJ5" s="1246"/>
      <c r="AK5" s="1246"/>
      <c r="AL5" s="1246"/>
      <c r="AM5" s="1246"/>
      <c r="AN5" s="1246"/>
      <c r="AO5" s="1246"/>
    </row>
    <row r="6" spans="1:41" s="1250" customFormat="1" ht="29.25" customHeight="1">
      <c r="A6" s="2663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308" t="str">
        <f t="shared" si="2"/>
        <v>cf=j=@)&amp;%÷&amp;^</v>
      </c>
      <c r="V6" s="1249"/>
      <c r="W6" s="1249"/>
      <c r="X6" s="1249"/>
      <c r="Y6" s="1249"/>
      <c r="Z6" s="1249"/>
      <c r="AA6" s="1249"/>
      <c r="AB6" s="1249"/>
      <c r="AC6" s="1249"/>
      <c r="AD6" s="1249"/>
      <c r="AE6" s="1249"/>
      <c r="AF6" s="1249"/>
      <c r="AG6" s="1249"/>
      <c r="AH6" s="1249"/>
      <c r="AI6" s="1249"/>
      <c r="AJ6" s="1249"/>
      <c r="AK6" s="1249"/>
      <c r="AL6" s="1249"/>
      <c r="AM6" s="1249"/>
      <c r="AN6" s="1249"/>
      <c r="AO6" s="1249"/>
    </row>
    <row r="7" spans="1:41" ht="18.75" customHeight="1">
      <c r="A7" s="254" t="s">
        <v>341</v>
      </c>
      <c r="B7" s="1329">
        <v>302.62</v>
      </c>
      <c r="C7" s="1329">
        <v>451.16</v>
      </c>
      <c r="D7" s="1329">
        <v>993.26</v>
      </c>
      <c r="E7" s="782">
        <v>49.084660630493715</v>
      </c>
      <c r="F7" s="782">
        <v>120.15692880574517</v>
      </c>
      <c r="G7" s="1480">
        <v>56.65</v>
      </c>
      <c r="H7" s="1480">
        <v>85.81</v>
      </c>
      <c r="I7" s="1480">
        <v>362.27</v>
      </c>
      <c r="J7" s="782">
        <v>51.473962930273615</v>
      </c>
      <c r="K7" s="782">
        <v>322.17690245892084</v>
      </c>
      <c r="L7" s="1480">
        <v>176.6</v>
      </c>
      <c r="M7" s="1480">
        <v>197.61</v>
      </c>
      <c r="N7" s="1480">
        <v>377.13</v>
      </c>
      <c r="O7" s="782">
        <v>11.896942242355621</v>
      </c>
      <c r="P7" s="782">
        <v>90.845604979505055</v>
      </c>
      <c r="Q7" s="1480">
        <v>9.5500000000000007</v>
      </c>
      <c r="R7" s="1480">
        <v>31.78</v>
      </c>
      <c r="S7" s="1480">
        <v>51.27</v>
      </c>
      <c r="T7" s="782">
        <v>232.77486910994764</v>
      </c>
      <c r="U7" s="783">
        <v>61.327879169288849</v>
      </c>
    </row>
    <row r="8" spans="1:41" ht="18.75" customHeight="1">
      <c r="A8" s="254" t="s">
        <v>342</v>
      </c>
      <c r="B8" s="1329">
        <v>175.39</v>
      </c>
      <c r="C8" s="1329">
        <v>197.89</v>
      </c>
      <c r="D8" s="1329">
        <v>449.36</v>
      </c>
      <c r="E8" s="782">
        <v>12.828553509322077</v>
      </c>
      <c r="F8" s="782">
        <v>127.07564808732127</v>
      </c>
      <c r="G8" s="1480">
        <v>20.14</v>
      </c>
      <c r="H8" s="1480">
        <v>16.54</v>
      </c>
      <c r="I8" s="1480">
        <v>142.63999999999999</v>
      </c>
      <c r="J8" s="782">
        <v>-17.874875868917584</v>
      </c>
      <c r="K8" s="782">
        <v>762.39419588875455</v>
      </c>
      <c r="L8" s="1480">
        <v>116.57</v>
      </c>
      <c r="M8" s="1480">
        <v>171.1</v>
      </c>
      <c r="N8" s="1480">
        <v>273</v>
      </c>
      <c r="O8" s="782">
        <v>46.778759543621874</v>
      </c>
      <c r="P8" s="782">
        <v>59.555815312682626</v>
      </c>
      <c r="Q8" s="1480">
        <v>44.05</v>
      </c>
      <c r="R8" s="1480">
        <v>11.68</v>
      </c>
      <c r="S8" s="1480">
        <v>128.27000000000001</v>
      </c>
      <c r="T8" s="782">
        <v>-73.484676503972764</v>
      </c>
      <c r="U8" s="783">
        <v>998.20205479452056</v>
      </c>
    </row>
    <row r="9" spans="1:41" ht="18.75" customHeight="1">
      <c r="A9" s="254" t="s">
        <v>343</v>
      </c>
      <c r="B9" s="1329">
        <v>31.75</v>
      </c>
      <c r="C9" s="1329">
        <v>31.45</v>
      </c>
      <c r="D9" s="1329">
        <v>1.72</v>
      </c>
      <c r="E9" s="782">
        <v>-0.94488188976377785</v>
      </c>
      <c r="F9" s="782">
        <v>-94.531001589825124</v>
      </c>
      <c r="G9" s="1480">
        <v>5.8</v>
      </c>
      <c r="H9" s="1480">
        <v>2.46</v>
      </c>
      <c r="I9" s="1480">
        <v>3.48</v>
      </c>
      <c r="J9" s="782">
        <v>-57.586206896551722</v>
      </c>
      <c r="K9" s="782">
        <v>41.463414634146346</v>
      </c>
      <c r="L9" s="1480">
        <v>1.96</v>
      </c>
      <c r="M9" s="1480">
        <v>1.41</v>
      </c>
      <c r="N9" s="1480">
        <v>1.24</v>
      </c>
      <c r="O9" s="782">
        <v>-28.061224489795919</v>
      </c>
      <c r="P9" s="782">
        <v>-12.056737588652481</v>
      </c>
      <c r="Q9" s="1480" t="s">
        <v>806</v>
      </c>
      <c r="R9" s="1480" t="s">
        <v>806</v>
      </c>
      <c r="S9" s="1480">
        <v>0.39</v>
      </c>
      <c r="T9" s="782"/>
      <c r="U9" s="783"/>
    </row>
    <row r="10" spans="1:41" ht="18.75" customHeight="1">
      <c r="A10" s="254" t="s">
        <v>76</v>
      </c>
      <c r="B10" s="1329" t="s">
        <v>805</v>
      </c>
      <c r="C10" s="1329" t="s">
        <v>805</v>
      </c>
      <c r="D10" s="1329">
        <v>8.1</v>
      </c>
      <c r="E10" s="782"/>
      <c r="F10" s="782"/>
      <c r="G10" s="1480" t="s">
        <v>806</v>
      </c>
      <c r="H10" s="1480">
        <v>0.5</v>
      </c>
      <c r="I10" s="1480">
        <v>3.45</v>
      </c>
      <c r="J10" s="782"/>
      <c r="K10" s="782">
        <v>590</v>
      </c>
      <c r="L10" s="1480" t="s">
        <v>805</v>
      </c>
      <c r="M10" s="1480" t="s">
        <v>805</v>
      </c>
      <c r="N10" s="1480">
        <v>2.95</v>
      </c>
      <c r="O10" s="782"/>
      <c r="P10" s="782"/>
      <c r="Q10" s="1480" t="s">
        <v>806</v>
      </c>
      <c r="R10" s="1480" t="s">
        <v>806</v>
      </c>
      <c r="S10" s="1480" t="s">
        <v>806</v>
      </c>
      <c r="T10" s="782"/>
      <c r="U10" s="783"/>
    </row>
    <row r="11" spans="1:41" ht="18.75" customHeight="1">
      <c r="A11" s="254" t="s">
        <v>77</v>
      </c>
      <c r="B11" s="1329">
        <v>20.71</v>
      </c>
      <c r="C11" s="1329">
        <v>17.149999999999999</v>
      </c>
      <c r="D11" s="1329">
        <v>2.65</v>
      </c>
      <c r="E11" s="782">
        <v>-17.189763399324008</v>
      </c>
      <c r="F11" s="782">
        <v>-84.548104956268219</v>
      </c>
      <c r="G11" s="1480" t="s">
        <v>806</v>
      </c>
      <c r="H11" s="1480">
        <v>11.9</v>
      </c>
      <c r="I11" s="1480" t="s">
        <v>805</v>
      </c>
      <c r="J11" s="782"/>
      <c r="K11" s="782"/>
      <c r="L11" s="1480">
        <v>5.99</v>
      </c>
      <c r="M11" s="1480">
        <v>4.6900000000000004</v>
      </c>
      <c r="N11" s="1480">
        <v>2.36</v>
      </c>
      <c r="O11" s="782">
        <v>-21.70283806343906</v>
      </c>
      <c r="P11" s="782">
        <v>-49.680170575692969</v>
      </c>
      <c r="Q11" s="1480" t="s">
        <v>806</v>
      </c>
      <c r="R11" s="1480">
        <v>0.25</v>
      </c>
      <c r="S11" s="1480">
        <v>0.16</v>
      </c>
      <c r="T11" s="782"/>
      <c r="U11" s="783">
        <v>-36</v>
      </c>
    </row>
    <row r="12" spans="1:41" ht="18.75" customHeight="1">
      <c r="A12" s="254" t="s">
        <v>344</v>
      </c>
      <c r="B12" s="1329">
        <v>151.88999999999999</v>
      </c>
      <c r="C12" s="1329">
        <v>100.88</v>
      </c>
      <c r="D12" s="1329">
        <v>184.24</v>
      </c>
      <c r="E12" s="782">
        <v>-33.583514385410496</v>
      </c>
      <c r="F12" s="782">
        <v>82.632831086439353</v>
      </c>
      <c r="G12" s="1480">
        <v>39.24</v>
      </c>
      <c r="H12" s="1480">
        <v>15.95</v>
      </c>
      <c r="I12" s="1480">
        <v>22.22</v>
      </c>
      <c r="J12" s="782">
        <v>-59.352701325178394</v>
      </c>
      <c r="K12" s="782">
        <v>39.310344827586192</v>
      </c>
      <c r="L12" s="1480">
        <v>34.26</v>
      </c>
      <c r="M12" s="1480">
        <v>50.55</v>
      </c>
      <c r="N12" s="1480">
        <v>177.8</v>
      </c>
      <c r="O12" s="782">
        <v>47.548161120840632</v>
      </c>
      <c r="P12" s="782">
        <v>251.73095944609304</v>
      </c>
      <c r="Q12" s="1480">
        <v>11.68</v>
      </c>
      <c r="R12" s="1480">
        <v>7.99</v>
      </c>
      <c r="S12" s="1480">
        <v>6.5</v>
      </c>
      <c r="T12" s="782">
        <v>-31.592465753424662</v>
      </c>
      <c r="U12" s="783">
        <v>-18.648310387984978</v>
      </c>
    </row>
    <row r="13" spans="1:41" ht="18.75" customHeight="1">
      <c r="A13" s="254" t="s">
        <v>345</v>
      </c>
      <c r="B13" s="1329">
        <v>32.79</v>
      </c>
      <c r="C13" s="1329">
        <v>22.51</v>
      </c>
      <c r="D13" s="1329">
        <v>61.02</v>
      </c>
      <c r="E13" s="782">
        <v>-31.351021652942961</v>
      </c>
      <c r="F13" s="782">
        <v>171.07952021323854</v>
      </c>
      <c r="G13" s="1480">
        <v>1.1100000000000001</v>
      </c>
      <c r="H13" s="1480">
        <v>1.28</v>
      </c>
      <c r="I13" s="1480">
        <v>9.9499999999999993</v>
      </c>
      <c r="J13" s="782">
        <v>15.315315315315317</v>
      </c>
      <c r="K13" s="782">
        <v>677.34374999999989</v>
      </c>
      <c r="L13" s="1480">
        <v>8.83</v>
      </c>
      <c r="M13" s="1480">
        <v>14.78</v>
      </c>
      <c r="N13" s="1480">
        <v>23.37</v>
      </c>
      <c r="O13" s="782">
        <v>67.383918459796149</v>
      </c>
      <c r="P13" s="782">
        <v>58.119079837618415</v>
      </c>
      <c r="Q13" s="1480">
        <v>1.01</v>
      </c>
      <c r="R13" s="1480">
        <v>1.31</v>
      </c>
      <c r="S13" s="1480">
        <v>3.9</v>
      </c>
      <c r="T13" s="782">
        <v>29.702970297029708</v>
      </c>
      <c r="U13" s="783">
        <v>197.70992366412213</v>
      </c>
    </row>
    <row r="14" spans="1:41" ht="18.75" customHeight="1">
      <c r="A14" s="254" t="s">
        <v>346</v>
      </c>
      <c r="B14" s="1329">
        <v>20.170000000000002</v>
      </c>
      <c r="C14" s="1329">
        <v>19.489999999999998</v>
      </c>
      <c r="D14" s="1329">
        <v>284.3</v>
      </c>
      <c r="E14" s="782">
        <v>-3.3713435795736331</v>
      </c>
      <c r="F14" s="782">
        <v>1358.6967675731146</v>
      </c>
      <c r="G14" s="1480">
        <v>2.52</v>
      </c>
      <c r="H14" s="1480">
        <v>0.79</v>
      </c>
      <c r="I14" s="1480">
        <v>5.87</v>
      </c>
      <c r="J14" s="782">
        <v>-68.650793650793645</v>
      </c>
      <c r="K14" s="782">
        <v>643.03797468354423</v>
      </c>
      <c r="L14" s="1480">
        <v>4.5599999999999996</v>
      </c>
      <c r="M14" s="1480">
        <v>0.89</v>
      </c>
      <c r="N14" s="1480">
        <v>28.17</v>
      </c>
      <c r="O14" s="782">
        <v>-80.482456140350877</v>
      </c>
      <c r="P14" s="782">
        <v>3065.1685393258431</v>
      </c>
      <c r="Q14" s="1480">
        <v>1.1599999999999999</v>
      </c>
      <c r="R14" s="1480">
        <v>5.55</v>
      </c>
      <c r="S14" s="1480">
        <v>1.45</v>
      </c>
      <c r="T14" s="782">
        <v>378.44827586206895</v>
      </c>
      <c r="U14" s="783">
        <v>-73.873873873873876</v>
      </c>
    </row>
    <row r="15" spans="1:41" ht="18.75" customHeight="1">
      <c r="A15" s="254" t="s">
        <v>347</v>
      </c>
      <c r="B15" s="1329">
        <v>12.08</v>
      </c>
      <c r="C15" s="1329">
        <v>29.46</v>
      </c>
      <c r="D15" s="1329">
        <v>100.23</v>
      </c>
      <c r="E15" s="782">
        <v>143.87417218543047</v>
      </c>
      <c r="F15" s="782">
        <v>240.22403258655805</v>
      </c>
      <c r="G15" s="1480" t="s">
        <v>806</v>
      </c>
      <c r="H15" s="1480">
        <v>1.79</v>
      </c>
      <c r="I15" s="1480">
        <v>34.04</v>
      </c>
      <c r="J15" s="782"/>
      <c r="K15" s="782">
        <v>1801.6759776536312</v>
      </c>
      <c r="L15" s="1480">
        <v>1.53</v>
      </c>
      <c r="M15" s="1480">
        <v>2.1800000000000002</v>
      </c>
      <c r="N15" s="1480">
        <v>22.86</v>
      </c>
      <c r="O15" s="782">
        <v>42.48366013071896</v>
      </c>
      <c r="P15" s="782">
        <v>948.62385321100919</v>
      </c>
      <c r="Q15" s="1480" t="s">
        <v>806</v>
      </c>
      <c r="R15" s="1480" t="s">
        <v>806</v>
      </c>
      <c r="S15" s="1480" t="s">
        <v>806</v>
      </c>
      <c r="T15" s="782"/>
      <c r="U15" s="783"/>
    </row>
    <row r="16" spans="1:41" ht="18.75" customHeight="1">
      <c r="A16" s="254" t="s">
        <v>348</v>
      </c>
      <c r="B16" s="1329">
        <v>863.19</v>
      </c>
      <c r="C16" s="1329">
        <v>1031.69</v>
      </c>
      <c r="D16" s="1329">
        <v>1748.33</v>
      </c>
      <c r="E16" s="782">
        <v>19.52061539174457</v>
      </c>
      <c r="F16" s="782">
        <v>69.462726206515498</v>
      </c>
      <c r="G16" s="1480">
        <v>92.75</v>
      </c>
      <c r="H16" s="1480">
        <v>144.93</v>
      </c>
      <c r="I16" s="1480">
        <v>259.60000000000002</v>
      </c>
      <c r="J16" s="782">
        <v>56.258760107816727</v>
      </c>
      <c r="K16" s="782">
        <v>79.120954943765952</v>
      </c>
      <c r="L16" s="1480">
        <v>540.04999999999995</v>
      </c>
      <c r="M16" s="1480">
        <v>670.16</v>
      </c>
      <c r="N16" s="1480">
        <v>1048.23</v>
      </c>
      <c r="O16" s="782">
        <v>24.09221368391816</v>
      </c>
      <c r="P16" s="782">
        <v>56.414885997373773</v>
      </c>
      <c r="Q16" s="1480">
        <v>142.12</v>
      </c>
      <c r="R16" s="1480">
        <v>195.79</v>
      </c>
      <c r="S16" s="1480">
        <v>285.16000000000003</v>
      </c>
      <c r="T16" s="782">
        <v>37.763861525471413</v>
      </c>
      <c r="U16" s="783">
        <v>45.645845038050993</v>
      </c>
    </row>
    <row r="17" spans="1:21" ht="18.75" customHeight="1">
      <c r="A17" s="254" t="s">
        <v>349</v>
      </c>
      <c r="B17" s="1329">
        <v>755.85</v>
      </c>
      <c r="C17" s="1329">
        <v>1141.2</v>
      </c>
      <c r="D17" s="1329">
        <v>1681.39</v>
      </c>
      <c r="E17" s="782">
        <v>50.982337765429634</v>
      </c>
      <c r="F17" s="782">
        <v>47.335261128636517</v>
      </c>
      <c r="G17" s="1480">
        <v>71.38</v>
      </c>
      <c r="H17" s="1480">
        <v>96.02</v>
      </c>
      <c r="I17" s="1480">
        <v>254.77</v>
      </c>
      <c r="J17" s="782">
        <v>34.519473241804434</v>
      </c>
      <c r="K17" s="782">
        <v>165.33013955425957</v>
      </c>
      <c r="L17" s="1480">
        <v>321.5</v>
      </c>
      <c r="M17" s="1480">
        <v>334.59</v>
      </c>
      <c r="N17" s="1480">
        <v>884.39</v>
      </c>
      <c r="O17" s="782">
        <v>4.0715396578538048</v>
      </c>
      <c r="P17" s="782">
        <v>164.32051167100036</v>
      </c>
      <c r="Q17" s="1480">
        <v>46</v>
      </c>
      <c r="R17" s="1480">
        <v>55.71</v>
      </c>
      <c r="S17" s="1480">
        <v>83.97</v>
      </c>
      <c r="T17" s="782">
        <v>21.108695652173921</v>
      </c>
      <c r="U17" s="783">
        <v>50.72697899838451</v>
      </c>
    </row>
    <row r="18" spans="1:21" ht="18.75" customHeight="1">
      <c r="A18" s="254" t="s">
        <v>350</v>
      </c>
      <c r="B18" s="1329">
        <v>11.08</v>
      </c>
      <c r="C18" s="1329">
        <v>39.409999999999997</v>
      </c>
      <c r="D18" s="1329">
        <v>41.84</v>
      </c>
      <c r="E18" s="782">
        <v>255.68592057761725</v>
      </c>
      <c r="F18" s="782">
        <v>6.1659477290028093</v>
      </c>
      <c r="G18" s="1480">
        <v>3.02</v>
      </c>
      <c r="H18" s="1480">
        <v>14.3</v>
      </c>
      <c r="I18" s="1480">
        <v>5.89</v>
      </c>
      <c r="J18" s="782">
        <v>373.50993377483451</v>
      </c>
      <c r="K18" s="782">
        <v>-58.811188811188813</v>
      </c>
      <c r="L18" s="1480" t="s">
        <v>805</v>
      </c>
      <c r="M18" s="1480">
        <v>3.32</v>
      </c>
      <c r="N18" s="1480">
        <v>36.840000000000003</v>
      </c>
      <c r="O18" s="782"/>
      <c r="P18" s="782"/>
      <c r="Q18" s="1480">
        <v>0.85</v>
      </c>
      <c r="R18" s="1480">
        <v>0.73</v>
      </c>
      <c r="S18" s="1480">
        <v>7.74</v>
      </c>
      <c r="T18" s="782">
        <v>-14.117647058823536</v>
      </c>
      <c r="U18" s="783">
        <v>960.27397260273983</v>
      </c>
    </row>
    <row r="19" spans="1:21" ht="18.75" customHeight="1">
      <c r="A19" s="254" t="s">
        <v>78</v>
      </c>
      <c r="B19" s="1329">
        <v>3666.5</v>
      </c>
      <c r="C19" s="1329">
        <v>5460</v>
      </c>
      <c r="D19" s="1329">
        <v>5901.68</v>
      </c>
      <c r="E19" s="782">
        <v>48.915859811809639</v>
      </c>
      <c r="F19" s="782">
        <v>8.089377289377282</v>
      </c>
      <c r="G19" s="1480">
        <v>499.87</v>
      </c>
      <c r="H19" s="1480">
        <v>722.07</v>
      </c>
      <c r="I19" s="1480">
        <v>750.17</v>
      </c>
      <c r="J19" s="782">
        <v>44.451557404925268</v>
      </c>
      <c r="K19" s="782">
        <v>3.8915894580857611</v>
      </c>
      <c r="L19" s="1480">
        <v>2346.56</v>
      </c>
      <c r="M19" s="1480">
        <v>2625.8</v>
      </c>
      <c r="N19" s="1480">
        <v>1269.53</v>
      </c>
      <c r="O19" s="782">
        <v>11.899972726032999</v>
      </c>
      <c r="P19" s="782">
        <v>-51.651687104882328</v>
      </c>
      <c r="Q19" s="1480">
        <v>132.93</v>
      </c>
      <c r="R19" s="1480">
        <v>165.11</v>
      </c>
      <c r="S19" s="1480">
        <v>223.95</v>
      </c>
      <c r="T19" s="782">
        <v>24.208229895433703</v>
      </c>
      <c r="U19" s="783">
        <v>35.636848161831495</v>
      </c>
    </row>
    <row r="20" spans="1:21" ht="18.75" customHeight="1">
      <c r="A20" s="254" t="s">
        <v>351</v>
      </c>
      <c r="B20" s="1329">
        <v>0.01</v>
      </c>
      <c r="C20" s="1329" t="s">
        <v>805</v>
      </c>
      <c r="D20" s="1329" t="s">
        <v>808</v>
      </c>
      <c r="E20" s="782"/>
      <c r="F20" s="782"/>
      <c r="G20" s="1480" t="s">
        <v>806</v>
      </c>
      <c r="H20" s="1480" t="s">
        <v>809</v>
      </c>
      <c r="I20" s="1480">
        <v>0.03</v>
      </c>
      <c r="J20" s="782"/>
      <c r="K20" s="782"/>
      <c r="L20" s="1480">
        <v>0.28999999999999998</v>
      </c>
      <c r="M20" s="1480">
        <v>0.05</v>
      </c>
      <c r="N20" s="1480">
        <v>0.05</v>
      </c>
      <c r="O20" s="782">
        <v>-82.758620689655174</v>
      </c>
      <c r="P20" s="782">
        <v>0</v>
      </c>
      <c r="Q20" s="1480" t="s">
        <v>806</v>
      </c>
      <c r="R20" s="1480" t="s">
        <v>806</v>
      </c>
      <c r="S20" s="1480" t="s">
        <v>806</v>
      </c>
      <c r="T20" s="782"/>
      <c r="U20" s="783"/>
    </row>
    <row r="21" spans="1:21" ht="18.75" customHeight="1">
      <c r="A21" s="254" t="s">
        <v>318</v>
      </c>
      <c r="B21" s="1329">
        <v>265.57</v>
      </c>
      <c r="C21" s="1329">
        <v>390.67</v>
      </c>
      <c r="D21" s="1329">
        <v>1044.19</v>
      </c>
      <c r="E21" s="782">
        <v>47.10622434762962</v>
      </c>
      <c r="F21" s="782">
        <v>167.28184913098011</v>
      </c>
      <c r="G21" s="1480">
        <v>64.61</v>
      </c>
      <c r="H21" s="1480">
        <v>64.489999999999995</v>
      </c>
      <c r="I21" s="1480">
        <v>213.73</v>
      </c>
      <c r="J21" s="782">
        <v>-0.18572976319455847</v>
      </c>
      <c r="K21" s="782">
        <v>231.41572336796401</v>
      </c>
      <c r="L21" s="1480">
        <v>74.05</v>
      </c>
      <c r="M21" s="1480">
        <v>79.430000000000007</v>
      </c>
      <c r="N21" s="1480">
        <v>128.12</v>
      </c>
      <c r="O21" s="782">
        <v>7.2653612424037988</v>
      </c>
      <c r="P21" s="782">
        <v>61.299257207604171</v>
      </c>
      <c r="Q21" s="1480">
        <v>4.54</v>
      </c>
      <c r="R21" s="1480">
        <v>2.11</v>
      </c>
      <c r="S21" s="1480">
        <v>1.48</v>
      </c>
      <c r="T21" s="782">
        <v>-53.524229074889874</v>
      </c>
      <c r="U21" s="783">
        <v>-29.857819905213262</v>
      </c>
    </row>
    <row r="22" spans="1:21" s="257" customFormat="1" ht="18.75" customHeight="1" thickBot="1">
      <c r="A22" s="255" t="s">
        <v>82</v>
      </c>
      <c r="B22" s="1111">
        <v>6309.6</v>
      </c>
      <c r="C22" s="1111">
        <v>8932.9600000000009</v>
      </c>
      <c r="D22" s="1111">
        <v>12502.31</v>
      </c>
      <c r="E22" s="849">
        <v>41.577279066818818</v>
      </c>
      <c r="F22" s="849">
        <v>39.957080295892922</v>
      </c>
      <c r="G22" s="1111">
        <v>857.09</v>
      </c>
      <c r="H22" s="1111">
        <v>1178.8300000000002</v>
      </c>
      <c r="I22" s="1111">
        <v>2068.1099999999997</v>
      </c>
      <c r="J22" s="849">
        <v>37.538648216640041</v>
      </c>
      <c r="K22" s="849">
        <v>75.437510073547429</v>
      </c>
      <c r="L22" s="1111">
        <v>3632.75</v>
      </c>
      <c r="M22" s="1111">
        <v>4156.5600000000004</v>
      </c>
      <c r="N22" s="1111">
        <v>4276.04</v>
      </c>
      <c r="O22" s="849">
        <v>14.419103984584709</v>
      </c>
      <c r="P22" s="849">
        <v>2.8744923686894879</v>
      </c>
      <c r="Q22" s="1111">
        <v>393.89000000000004</v>
      </c>
      <c r="R22" s="1111">
        <v>478.01000000000005</v>
      </c>
      <c r="S22" s="1111">
        <v>794.24</v>
      </c>
      <c r="T22" s="849">
        <v>21.356216202493087</v>
      </c>
      <c r="U22" s="2009">
        <v>66.155519759000839</v>
      </c>
    </row>
    <row r="23" spans="1:21" ht="16.5" thickTop="1" thickBot="1">
      <c r="A23" s="258"/>
      <c r="P23" s="1101"/>
      <c r="U23" s="1101"/>
    </row>
    <row r="24" spans="1:21" s="51" customFormat="1" ht="18" customHeight="1" thickTop="1">
      <c r="A24" s="2657" t="s">
        <v>81</v>
      </c>
      <c r="B24" s="2683" t="s">
        <v>681</v>
      </c>
      <c r="C24" s="2683"/>
      <c r="D24" s="2683"/>
      <c r="E24" s="2683"/>
      <c r="F24" s="2683"/>
      <c r="G24" s="2683" t="s">
        <v>682</v>
      </c>
      <c r="H24" s="2683"/>
      <c r="I24" s="2683"/>
      <c r="J24" s="2683"/>
      <c r="K24" s="2683"/>
      <c r="L24" s="2683" t="s">
        <v>82</v>
      </c>
      <c r="M24" s="2683"/>
      <c r="N24" s="2683"/>
      <c r="O24" s="2683"/>
      <c r="P24" s="2684"/>
      <c r="Q24" s="2685"/>
      <c r="R24" s="2685"/>
      <c r="S24" s="2685"/>
      <c r="T24" s="2685"/>
      <c r="U24" s="2685"/>
    </row>
    <row r="25" spans="1:21" ht="14.25" customHeight="1">
      <c r="A25" s="2658"/>
      <c r="B25" s="1897" t="s">
        <v>87</v>
      </c>
      <c r="C25" s="1897" t="s">
        <v>90</v>
      </c>
      <c r="D25" s="1897" t="s">
        <v>91</v>
      </c>
      <c r="E25" s="2342" t="s">
        <v>340</v>
      </c>
      <c r="F25" s="2342"/>
      <c r="G25" s="1897" t="s">
        <v>87</v>
      </c>
      <c r="H25" s="1897" t="s">
        <v>90</v>
      </c>
      <c r="I25" s="1897" t="s">
        <v>91</v>
      </c>
      <c r="J25" s="2342" t="s">
        <v>340</v>
      </c>
      <c r="K25" s="2342"/>
      <c r="L25" s="1897" t="s">
        <v>87</v>
      </c>
      <c r="M25" s="1897" t="s">
        <v>90</v>
      </c>
      <c r="N25" s="1897" t="s">
        <v>91</v>
      </c>
      <c r="O25" s="2342" t="s">
        <v>340</v>
      </c>
      <c r="P25" s="2345"/>
      <c r="Q25" s="2686"/>
      <c r="R25" s="2686"/>
      <c r="S25" s="638"/>
      <c r="T25" s="2687"/>
      <c r="U25" s="2687"/>
    </row>
    <row r="26" spans="1:21" ht="29.25" customHeight="1">
      <c r="A26" s="2658"/>
      <c r="B26" s="1232" t="str">
        <f>B6</f>
        <v xml:space="preserve">@)&amp;$
c;f/ d;fGt </v>
      </c>
      <c r="C26" s="1232" t="str">
        <f t="shared" ref="C26:F26" si="3">C6</f>
        <v xml:space="preserve">@)&amp;%
c;f/ d;fGt </v>
      </c>
      <c r="D26" s="1232" t="str">
        <f t="shared" si="3"/>
        <v xml:space="preserve">@)&amp;^
c;f/ d;fGt </v>
      </c>
      <c r="E26" s="1232" t="str">
        <f t="shared" si="3"/>
        <v>cf=j=@)&amp;$÷&amp;%</v>
      </c>
      <c r="F26" s="1232" t="str">
        <f t="shared" si="3"/>
        <v>cf=j=@)&amp;%÷&amp;^</v>
      </c>
      <c r="G26" s="1232" t="str">
        <f>B6</f>
        <v xml:space="preserve">@)&amp;$
c;f/ d;fGt </v>
      </c>
      <c r="H26" s="1232" t="str">
        <f t="shared" ref="H26:K26" si="4">C6</f>
        <v xml:space="preserve">@)&amp;%
c;f/ d;fGt </v>
      </c>
      <c r="I26" s="1232" t="str">
        <f t="shared" si="4"/>
        <v xml:space="preserve">@)&amp;^
c;f/ d;fGt </v>
      </c>
      <c r="J26" s="1232" t="str">
        <f t="shared" si="4"/>
        <v>cf=j=@)&amp;$÷&amp;%</v>
      </c>
      <c r="K26" s="1232" t="str">
        <f t="shared" si="4"/>
        <v>cf=j=@)&amp;%÷&amp;^</v>
      </c>
      <c r="L26" s="1232" t="str">
        <f>B6</f>
        <v xml:space="preserve">@)&amp;$
c;f/ d;fGt </v>
      </c>
      <c r="M26" s="1232" t="str">
        <f t="shared" ref="M26:P26" si="5">C6</f>
        <v xml:space="preserve">@)&amp;%
c;f/ d;fGt </v>
      </c>
      <c r="N26" s="1232" t="str">
        <f t="shared" si="5"/>
        <v xml:space="preserve">@)&amp;^
c;f/ d;fGt </v>
      </c>
      <c r="O26" s="1232" t="str">
        <f t="shared" si="5"/>
        <v>cf=j=@)&amp;$÷&amp;%</v>
      </c>
      <c r="P26" s="1308" t="str">
        <f t="shared" si="5"/>
        <v>cf=j=@)&amp;%÷&amp;^</v>
      </c>
      <c r="Q26" s="283"/>
      <c r="R26" s="283"/>
      <c r="S26" s="283"/>
      <c r="T26" s="1118"/>
      <c r="U26" s="1118"/>
    </row>
    <row r="27" spans="1:21" ht="18.75" customHeight="1">
      <c r="A27" s="254" t="s">
        <v>341</v>
      </c>
      <c r="B27" s="674">
        <v>1.87</v>
      </c>
      <c r="C27" s="674">
        <v>7.02</v>
      </c>
      <c r="D27" s="674">
        <v>39.04</v>
      </c>
      <c r="E27" s="1863">
        <v>275.4010695187165</v>
      </c>
      <c r="F27" s="1863">
        <v>456.12535612535612</v>
      </c>
      <c r="G27" s="674">
        <v>5.37</v>
      </c>
      <c r="H27" s="674">
        <v>5.32</v>
      </c>
      <c r="I27" s="674">
        <v>15.79</v>
      </c>
      <c r="J27" s="1863">
        <v>-0.93109869646181664</v>
      </c>
      <c r="K27" s="1863">
        <v>196.80451127819543</v>
      </c>
      <c r="L27" s="674">
        <v>552.66</v>
      </c>
      <c r="M27" s="674">
        <v>778.7</v>
      </c>
      <c r="N27" s="674">
        <v>1838.7599999999998</v>
      </c>
      <c r="O27" s="1863">
        <v>40.900372742735158</v>
      </c>
      <c r="P27" s="1864">
        <v>136.13201489662254</v>
      </c>
      <c r="Q27" s="284"/>
      <c r="R27" s="284"/>
      <c r="S27" s="284"/>
      <c r="T27" s="1119"/>
      <c r="U27" s="1119"/>
    </row>
    <row r="28" spans="1:21" ht="18.75" customHeight="1">
      <c r="A28" s="254" t="s">
        <v>342</v>
      </c>
      <c r="B28" s="674">
        <v>1.78</v>
      </c>
      <c r="C28" s="674">
        <v>1.63</v>
      </c>
      <c r="D28" s="674">
        <v>11.89</v>
      </c>
      <c r="E28" s="1863">
        <v>-8.4269662921348356</v>
      </c>
      <c r="F28" s="1863">
        <v>629.44785276073628</v>
      </c>
      <c r="G28" s="674">
        <v>9.77</v>
      </c>
      <c r="H28" s="674">
        <v>8.6300000000000008</v>
      </c>
      <c r="I28" s="674">
        <v>26.64</v>
      </c>
      <c r="J28" s="1863">
        <v>-11.66837256908903</v>
      </c>
      <c r="K28" s="1863">
        <v>208.69061413673234</v>
      </c>
      <c r="L28" s="674">
        <v>367.69999999999993</v>
      </c>
      <c r="M28" s="674">
        <v>407.46999999999997</v>
      </c>
      <c r="N28" s="674">
        <v>1031.8</v>
      </c>
      <c r="O28" s="1863">
        <v>10.815882512918165</v>
      </c>
      <c r="P28" s="1864">
        <v>153.2210960316097</v>
      </c>
      <c r="Q28" s="284"/>
      <c r="R28" s="284"/>
      <c r="S28" s="284"/>
      <c r="T28" s="1119"/>
      <c r="U28" s="1119"/>
    </row>
    <row r="29" spans="1:21" ht="18.75" customHeight="1">
      <c r="A29" s="254" t="s">
        <v>343</v>
      </c>
      <c r="B29" s="674" t="s">
        <v>804</v>
      </c>
      <c r="C29" s="674" t="s">
        <v>804</v>
      </c>
      <c r="D29" s="674" t="s">
        <v>806</v>
      </c>
      <c r="E29" s="1863"/>
      <c r="F29" s="1863"/>
      <c r="G29" s="674" t="s">
        <v>806</v>
      </c>
      <c r="H29" s="674" t="s">
        <v>806</v>
      </c>
      <c r="I29" s="674">
        <v>1.1299999999999999</v>
      </c>
      <c r="J29" s="1863"/>
      <c r="K29" s="1863"/>
      <c r="L29" s="674">
        <v>39.51</v>
      </c>
      <c r="M29" s="674">
        <v>35.319999999999993</v>
      </c>
      <c r="N29" s="674">
        <v>7.96</v>
      </c>
      <c r="O29" s="1863">
        <v>-10.604910149329299</v>
      </c>
      <c r="P29" s="1864">
        <v>-77.463193657984135</v>
      </c>
      <c r="Q29" s="284"/>
      <c r="R29" s="284"/>
      <c r="S29" s="284"/>
      <c r="T29" s="1119"/>
      <c r="U29" s="1119"/>
    </row>
    <row r="30" spans="1:21" ht="18.75" customHeight="1">
      <c r="A30" s="254" t="s">
        <v>76</v>
      </c>
      <c r="B30" s="674" t="s">
        <v>804</v>
      </c>
      <c r="C30" s="674" t="s">
        <v>804</v>
      </c>
      <c r="D30" s="674" t="s">
        <v>806</v>
      </c>
      <c r="E30" s="1863"/>
      <c r="F30" s="1863"/>
      <c r="G30" s="674" t="s">
        <v>806</v>
      </c>
      <c r="H30" s="674" t="s">
        <v>806</v>
      </c>
      <c r="I30" s="674" t="s">
        <v>806</v>
      </c>
      <c r="J30" s="1863"/>
      <c r="K30" s="1863"/>
      <c r="L30" s="674">
        <v>0</v>
      </c>
      <c r="M30" s="674">
        <v>0.5</v>
      </c>
      <c r="N30" s="674">
        <v>14.5</v>
      </c>
      <c r="O30" s="1863"/>
      <c r="P30" s="1864">
        <v>2800</v>
      </c>
      <c r="Q30" s="284"/>
      <c r="R30" s="284"/>
      <c r="S30" s="284"/>
      <c r="T30" s="1119"/>
      <c r="U30" s="1119"/>
    </row>
    <row r="31" spans="1:21" ht="18.75" customHeight="1">
      <c r="A31" s="254" t="s">
        <v>77</v>
      </c>
      <c r="B31" s="674" t="s">
        <v>804</v>
      </c>
      <c r="C31" s="674" t="s">
        <v>804</v>
      </c>
      <c r="D31" s="674" t="s">
        <v>806</v>
      </c>
      <c r="E31" s="1863"/>
      <c r="F31" s="1863"/>
      <c r="G31" s="674" t="s">
        <v>806</v>
      </c>
      <c r="H31" s="674" t="s">
        <v>806</v>
      </c>
      <c r="I31" s="674" t="s">
        <v>806</v>
      </c>
      <c r="J31" s="1863"/>
      <c r="K31" s="1863"/>
      <c r="L31" s="674">
        <v>26.700000000000003</v>
      </c>
      <c r="M31" s="674">
        <v>33.989999999999995</v>
      </c>
      <c r="N31" s="674">
        <v>5.17</v>
      </c>
      <c r="O31" s="1863">
        <v>27.303370786516808</v>
      </c>
      <c r="P31" s="1864">
        <v>-84.789644012944976</v>
      </c>
      <c r="Q31" s="284"/>
      <c r="R31" s="284"/>
      <c r="S31" s="284"/>
      <c r="T31" s="1119"/>
      <c r="U31" s="1119"/>
    </row>
    <row r="32" spans="1:21" ht="18.75" customHeight="1">
      <c r="A32" s="254" t="s">
        <v>344</v>
      </c>
      <c r="B32" s="674">
        <v>0.77</v>
      </c>
      <c r="C32" s="674">
        <v>0.59</v>
      </c>
      <c r="D32" s="674">
        <v>14</v>
      </c>
      <c r="E32" s="1863">
        <v>-23.376623376623385</v>
      </c>
      <c r="F32" s="1863">
        <v>2272.8813559322034</v>
      </c>
      <c r="G32" s="674">
        <v>0.05</v>
      </c>
      <c r="H32" s="674">
        <v>2.94</v>
      </c>
      <c r="I32" s="674">
        <v>4.03</v>
      </c>
      <c r="J32" s="1863">
        <v>5780</v>
      </c>
      <c r="K32" s="1863">
        <v>37.074829931972801</v>
      </c>
      <c r="L32" s="674">
        <v>237.89000000000001</v>
      </c>
      <c r="M32" s="674">
        <v>178.9</v>
      </c>
      <c r="N32" s="674">
        <v>408.78999999999996</v>
      </c>
      <c r="O32" s="1863">
        <v>-24.797175164992225</v>
      </c>
      <c r="P32" s="1864">
        <v>128.50195640022358</v>
      </c>
      <c r="Q32" s="284"/>
      <c r="R32" s="284"/>
      <c r="S32" s="284"/>
      <c r="T32" s="1119"/>
      <c r="U32" s="1119"/>
    </row>
    <row r="33" spans="1:21" ht="18.75" customHeight="1">
      <c r="A33" s="254" t="s">
        <v>345</v>
      </c>
      <c r="B33" s="674" t="s">
        <v>804</v>
      </c>
      <c r="C33" s="674" t="s">
        <v>804</v>
      </c>
      <c r="D33" s="674">
        <v>0.3</v>
      </c>
      <c r="E33" s="1863"/>
      <c r="F33" s="1863"/>
      <c r="G33" s="674">
        <v>0.11</v>
      </c>
      <c r="H33" s="674">
        <v>0.27</v>
      </c>
      <c r="I33" s="674">
        <v>1.5</v>
      </c>
      <c r="J33" s="1863">
        <v>145.45454545454547</v>
      </c>
      <c r="K33" s="1863">
        <v>455.55555555555554</v>
      </c>
      <c r="L33" s="674">
        <v>43.849999999999994</v>
      </c>
      <c r="M33" s="674">
        <v>40.150000000000006</v>
      </c>
      <c r="N33" s="674">
        <v>100.04</v>
      </c>
      <c r="O33" s="1863">
        <v>-8.437856328392229</v>
      </c>
      <c r="P33" s="1864">
        <v>149.16562889165624</v>
      </c>
      <c r="Q33" s="284"/>
      <c r="R33" s="284"/>
      <c r="S33" s="284"/>
      <c r="T33" s="1119"/>
      <c r="U33" s="1119"/>
    </row>
    <row r="34" spans="1:21" ht="18.75" customHeight="1">
      <c r="A34" s="254" t="s">
        <v>346</v>
      </c>
      <c r="B34" s="674" t="s">
        <v>804</v>
      </c>
      <c r="C34" s="674" t="s">
        <v>804</v>
      </c>
      <c r="D34" s="674" t="s">
        <v>806</v>
      </c>
      <c r="E34" s="1863"/>
      <c r="F34" s="1863"/>
      <c r="G34" s="674">
        <v>1.05</v>
      </c>
      <c r="H34" s="674" t="s">
        <v>806</v>
      </c>
      <c r="I34" s="674" t="s">
        <v>806</v>
      </c>
      <c r="J34" s="1863"/>
      <c r="K34" s="1863"/>
      <c r="L34" s="674">
        <v>29.46</v>
      </c>
      <c r="M34" s="674">
        <v>26.72</v>
      </c>
      <c r="N34" s="674">
        <v>319.79000000000002</v>
      </c>
      <c r="O34" s="1863">
        <v>-9.3007467752885304</v>
      </c>
      <c r="P34" s="1864">
        <v>1096.8188622754492</v>
      </c>
      <c r="Q34" s="284"/>
      <c r="R34" s="284"/>
      <c r="S34" s="284"/>
      <c r="T34" s="1119"/>
      <c r="U34" s="1119"/>
    </row>
    <row r="35" spans="1:21" ht="18.75" customHeight="1">
      <c r="A35" s="254" t="s">
        <v>347</v>
      </c>
      <c r="B35" s="674" t="s">
        <v>804</v>
      </c>
      <c r="C35" s="674" t="s">
        <v>804</v>
      </c>
      <c r="D35" s="674" t="s">
        <v>806</v>
      </c>
      <c r="E35" s="1863"/>
      <c r="F35" s="1863"/>
      <c r="G35" s="674" t="s">
        <v>806</v>
      </c>
      <c r="H35" s="674" t="s">
        <v>806</v>
      </c>
      <c r="I35" s="674">
        <v>1</v>
      </c>
      <c r="J35" s="1863"/>
      <c r="K35" s="1863"/>
      <c r="L35" s="674">
        <v>13.61</v>
      </c>
      <c r="M35" s="674">
        <v>33.43</v>
      </c>
      <c r="N35" s="674">
        <v>158.13</v>
      </c>
      <c r="O35" s="1863">
        <v>145.62821454812638</v>
      </c>
      <c r="P35" s="1864">
        <v>373.01824708345794</v>
      </c>
      <c r="Q35" s="284"/>
      <c r="R35" s="284"/>
      <c r="S35" s="284"/>
      <c r="T35" s="1119"/>
      <c r="U35" s="1119"/>
    </row>
    <row r="36" spans="1:21" ht="18.75" customHeight="1">
      <c r="A36" s="254" t="s">
        <v>348</v>
      </c>
      <c r="B36" s="674">
        <v>13.59</v>
      </c>
      <c r="C36" s="674">
        <v>30.29</v>
      </c>
      <c r="D36" s="674">
        <v>36.770000000000003</v>
      </c>
      <c r="E36" s="1863">
        <v>122.88447387785135</v>
      </c>
      <c r="F36" s="1863">
        <v>21.393199075602524</v>
      </c>
      <c r="G36" s="674">
        <v>68.34</v>
      </c>
      <c r="H36" s="674">
        <v>81.94</v>
      </c>
      <c r="I36" s="674">
        <v>95.86</v>
      </c>
      <c r="J36" s="1863">
        <v>19.900497512437809</v>
      </c>
      <c r="K36" s="1863">
        <v>16.988040029289735</v>
      </c>
      <c r="L36" s="674">
        <v>1720.04</v>
      </c>
      <c r="M36" s="674">
        <v>2154.8000000000002</v>
      </c>
      <c r="N36" s="674">
        <v>3473.95</v>
      </c>
      <c r="O36" s="1863">
        <v>25.276156368456569</v>
      </c>
      <c r="P36" s="1864">
        <v>61.219138667161673</v>
      </c>
      <c r="Q36" s="284"/>
      <c r="R36" s="284"/>
      <c r="S36" s="284"/>
      <c r="T36" s="1119"/>
      <c r="U36" s="1119"/>
    </row>
    <row r="37" spans="1:21" ht="18.75" customHeight="1">
      <c r="A37" s="254" t="s">
        <v>349</v>
      </c>
      <c r="B37" s="674">
        <v>4.5</v>
      </c>
      <c r="C37" s="674">
        <v>8.86</v>
      </c>
      <c r="D37" s="674">
        <v>31.03</v>
      </c>
      <c r="E37" s="1863">
        <v>96.888888888888857</v>
      </c>
      <c r="F37" s="1863">
        <v>250.22573363431155</v>
      </c>
      <c r="G37" s="674">
        <v>8.39</v>
      </c>
      <c r="H37" s="674">
        <v>3.99</v>
      </c>
      <c r="I37" s="674">
        <v>14.14</v>
      </c>
      <c r="J37" s="1863">
        <v>-52.443384982121572</v>
      </c>
      <c r="K37" s="1863">
        <v>254.38596491228071</v>
      </c>
      <c r="L37" s="674">
        <v>1207.6200000000001</v>
      </c>
      <c r="M37" s="674">
        <v>1640.37</v>
      </c>
      <c r="N37" s="674">
        <v>2949.69</v>
      </c>
      <c r="O37" s="1863">
        <v>35.83494807969393</v>
      </c>
      <c r="P37" s="1864">
        <v>79.818577516048208</v>
      </c>
      <c r="Q37" s="284"/>
      <c r="R37" s="284"/>
      <c r="S37" s="284"/>
      <c r="T37" s="1119"/>
      <c r="U37" s="1119"/>
    </row>
    <row r="38" spans="1:21" ht="18.75" customHeight="1">
      <c r="A38" s="254" t="s">
        <v>350</v>
      </c>
      <c r="B38" s="674">
        <v>0.06</v>
      </c>
      <c r="C38" s="674">
        <v>0.04</v>
      </c>
      <c r="D38" s="674">
        <v>0.89</v>
      </c>
      <c r="E38" s="1863"/>
      <c r="F38" s="1863">
        <v>2125</v>
      </c>
      <c r="G38" s="674">
        <v>0.83</v>
      </c>
      <c r="H38" s="674">
        <v>0.56000000000000005</v>
      </c>
      <c r="I38" s="674">
        <v>1.06</v>
      </c>
      <c r="J38" s="1863"/>
      <c r="K38" s="1863"/>
      <c r="L38" s="674">
        <v>15.84</v>
      </c>
      <c r="M38" s="674">
        <v>58.359999999999992</v>
      </c>
      <c r="N38" s="674">
        <v>94.26</v>
      </c>
      <c r="O38" s="1863">
        <v>268.43434343434336</v>
      </c>
      <c r="P38" s="1864">
        <v>61.514736120630602</v>
      </c>
      <c r="Q38" s="284"/>
      <c r="R38" s="284"/>
      <c r="S38" s="284"/>
      <c r="T38" s="1119"/>
      <c r="U38" s="1119"/>
    </row>
    <row r="39" spans="1:21" ht="18.75" customHeight="1">
      <c r="A39" s="254" t="s">
        <v>78</v>
      </c>
      <c r="B39" s="674">
        <v>43.32</v>
      </c>
      <c r="C39" s="674">
        <v>52.14</v>
      </c>
      <c r="D39" s="674">
        <v>58.41</v>
      </c>
      <c r="E39" s="1863">
        <v>20.360110803324091</v>
      </c>
      <c r="F39" s="1863">
        <v>12.025316455696199</v>
      </c>
      <c r="G39" s="674">
        <v>92.55</v>
      </c>
      <c r="H39" s="674">
        <v>107.99</v>
      </c>
      <c r="I39" s="674">
        <v>118.13</v>
      </c>
      <c r="J39" s="1863">
        <v>16.682874122096166</v>
      </c>
      <c r="K39" s="1863">
        <v>9.3897583109547185</v>
      </c>
      <c r="L39" s="674">
        <v>6781.7300000000005</v>
      </c>
      <c r="M39" s="674">
        <v>9133.1099999999988</v>
      </c>
      <c r="N39" s="674">
        <v>8321.869999999999</v>
      </c>
      <c r="O39" s="1863">
        <v>34.672273888815965</v>
      </c>
      <c r="P39" s="1864">
        <v>-8.8824069785648021</v>
      </c>
      <c r="Q39" s="284"/>
      <c r="R39" s="284"/>
      <c r="S39" s="284"/>
      <c r="T39" s="1119"/>
      <c r="U39" s="1119"/>
    </row>
    <row r="40" spans="1:21" ht="18.75" customHeight="1">
      <c r="A40" s="254" t="s">
        <v>351</v>
      </c>
      <c r="B40" s="674" t="s">
        <v>804</v>
      </c>
      <c r="C40" s="674" t="s">
        <v>804</v>
      </c>
      <c r="D40" s="674" t="s">
        <v>806</v>
      </c>
      <c r="E40" s="1863"/>
      <c r="F40" s="1863"/>
      <c r="G40" s="674" t="s">
        <v>806</v>
      </c>
      <c r="H40" s="674" t="s">
        <v>806</v>
      </c>
      <c r="I40" s="674" t="s">
        <v>806</v>
      </c>
      <c r="J40" s="1863"/>
      <c r="K40" s="1863"/>
      <c r="L40" s="674">
        <v>0.3</v>
      </c>
      <c r="M40" s="674">
        <v>0.05</v>
      </c>
      <c r="N40" s="674">
        <v>0.08</v>
      </c>
      <c r="O40" s="1863">
        <v>-83.333333333333329</v>
      </c>
      <c r="P40" s="1864">
        <v>60</v>
      </c>
      <c r="Q40" s="284"/>
      <c r="R40" s="284"/>
      <c r="S40" s="284"/>
      <c r="T40" s="1119"/>
      <c r="U40" s="1119"/>
    </row>
    <row r="41" spans="1:21" ht="18.75" customHeight="1">
      <c r="A41" s="254" t="s">
        <v>318</v>
      </c>
      <c r="B41" s="674">
        <v>11.28</v>
      </c>
      <c r="C41" s="674">
        <v>10.52</v>
      </c>
      <c r="D41" s="674">
        <v>8.39</v>
      </c>
      <c r="E41" s="1863">
        <v>-6.737588652482259</v>
      </c>
      <c r="F41" s="1863">
        <v>-20.247148288973378</v>
      </c>
      <c r="G41" s="674">
        <v>2.6</v>
      </c>
      <c r="H41" s="674">
        <v>0.2</v>
      </c>
      <c r="I41" s="674">
        <v>1.56</v>
      </c>
      <c r="J41" s="1863">
        <v>-92.307692307692307</v>
      </c>
      <c r="K41" s="1863">
        <v>680</v>
      </c>
      <c r="L41" s="674">
        <v>422.65000000000003</v>
      </c>
      <c r="M41" s="674">
        <v>547.42000000000007</v>
      </c>
      <c r="N41" s="674">
        <v>1397.47</v>
      </c>
      <c r="O41" s="1863">
        <v>29.520880160889618</v>
      </c>
      <c r="P41" s="1864">
        <v>155.28296372072629</v>
      </c>
      <c r="Q41" s="284"/>
      <c r="R41" s="284"/>
      <c r="S41" s="284"/>
      <c r="T41" s="1119"/>
      <c r="U41" s="1119"/>
    </row>
    <row r="42" spans="1:21" s="257" customFormat="1" ht="18.75" customHeight="1" thickBot="1">
      <c r="A42" s="255" t="s">
        <v>82</v>
      </c>
      <c r="B42" s="776">
        <v>77.17</v>
      </c>
      <c r="C42" s="776">
        <v>111.08999999999999</v>
      </c>
      <c r="D42" s="776">
        <v>200.71999999999997</v>
      </c>
      <c r="E42" s="774">
        <v>43.954904755734077</v>
      </c>
      <c r="F42" s="774">
        <v>80.682329642632084</v>
      </c>
      <c r="G42" s="776">
        <v>189.05999999999997</v>
      </c>
      <c r="H42" s="776">
        <v>211.83999999999997</v>
      </c>
      <c r="I42" s="776">
        <v>280.83999999999997</v>
      </c>
      <c r="J42" s="774">
        <v>12.049084946577821</v>
      </c>
      <c r="K42" s="774">
        <v>32.571752265861022</v>
      </c>
      <c r="L42" s="776">
        <v>11459.56</v>
      </c>
      <c r="M42" s="776">
        <v>15069.289999999999</v>
      </c>
      <c r="N42" s="776">
        <v>20122.260000000002</v>
      </c>
      <c r="O42" s="774">
        <v>31.49972599297007</v>
      </c>
      <c r="P42" s="775">
        <v>33.531573153081553</v>
      </c>
      <c r="Q42" s="285"/>
      <c r="R42" s="285"/>
      <c r="S42" s="285"/>
      <c r="T42" s="1120"/>
      <c r="U42" s="1120"/>
    </row>
    <row r="43" spans="1:21" ht="15.75" thickTop="1">
      <c r="A43" s="2671" t="s">
        <v>353</v>
      </c>
      <c r="B43" s="2671"/>
      <c r="C43" s="2671"/>
      <c r="D43" s="2671"/>
      <c r="E43" s="2671"/>
      <c r="F43" s="2671"/>
      <c r="G43" s="2671"/>
      <c r="H43" s="2671"/>
      <c r="I43" s="2671"/>
      <c r="J43" s="2671"/>
      <c r="K43" s="2671"/>
      <c r="L43" s="2671"/>
      <c r="M43" s="2671"/>
      <c r="N43" s="2671"/>
      <c r="O43" s="2671"/>
      <c r="P43" s="2671"/>
    </row>
    <row r="44" spans="1:21">
      <c r="A44" s="2656" t="s">
        <v>330</v>
      </c>
      <c r="B44" s="2672"/>
      <c r="C44" s="2672"/>
      <c r="D44" s="2672"/>
      <c r="E44" s="2672"/>
      <c r="F44" s="2672"/>
    </row>
    <row r="45" spans="1:21" ht="14.25">
      <c r="A45" s="512" t="s">
        <v>532</v>
      </c>
    </row>
  </sheetData>
  <mergeCells count="21">
    <mergeCell ref="E5:F5"/>
    <mergeCell ref="J5:K5"/>
    <mergeCell ref="O5:P5"/>
    <mergeCell ref="A4:A6"/>
    <mergeCell ref="B4:F4"/>
    <mergeCell ref="G4:K4"/>
    <mergeCell ref="L4:P4"/>
    <mergeCell ref="Q4:U4"/>
    <mergeCell ref="T5:U5"/>
    <mergeCell ref="Q24:U24"/>
    <mergeCell ref="Q25:R25"/>
    <mergeCell ref="T25:U25"/>
    <mergeCell ref="A43:P43"/>
    <mergeCell ref="A44:F44"/>
    <mergeCell ref="A24:A26"/>
    <mergeCell ref="B24:F24"/>
    <mergeCell ref="G24:K24"/>
    <mergeCell ref="L24:P24"/>
    <mergeCell ref="E25:F25"/>
    <mergeCell ref="J25:K25"/>
    <mergeCell ref="O25:P25"/>
  </mergeCells>
  <printOptions horizontalCentered="1"/>
  <pageMargins left="0.39370078740157483" right="0.39370078740157483" top="0.78740157480314965" bottom="0" header="0" footer="0"/>
  <pageSetup paperSize="9" scale="53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view="pageBreakPreview" topLeftCell="A31" zoomScaleSheetLayoutView="100" workbookViewId="0">
      <selection activeCell="H1" sqref="H1:P1048576"/>
    </sheetView>
  </sheetViews>
  <sheetFormatPr defaultRowHeight="15"/>
  <cols>
    <col min="1" max="1" width="20" style="262" customWidth="1"/>
    <col min="2" max="2" width="12.5703125" style="51" customWidth="1"/>
    <col min="3" max="3" width="15.7109375" style="51" customWidth="1"/>
    <col min="4" max="4" width="16.140625" style="51" customWidth="1"/>
    <col min="5" max="5" width="14.7109375" style="51" customWidth="1"/>
    <col min="6" max="16384" width="9.140625" style="51"/>
  </cols>
  <sheetData>
    <row r="1" spans="1:5" s="69" customFormat="1" ht="18">
      <c r="A1" s="2348" t="s">
        <v>312</v>
      </c>
      <c r="B1" s="2348"/>
      <c r="C1" s="2348"/>
      <c r="D1" s="2348"/>
      <c r="E1" s="2348"/>
    </row>
    <row r="2" spans="1:5" s="69" customFormat="1" ht="24" customHeight="1" thickBot="1">
      <c r="A2" s="2664" t="s">
        <v>47</v>
      </c>
      <c r="B2" s="2664"/>
      <c r="C2" s="2664"/>
      <c r="D2" s="2664"/>
      <c r="E2" s="2664"/>
    </row>
    <row r="3" spans="1:5" s="1064" customFormat="1" ht="47.25" customHeight="1" thickTop="1">
      <c r="A3" s="1239" t="s">
        <v>49</v>
      </c>
      <c r="B3" s="1240" t="s">
        <v>26</v>
      </c>
      <c r="C3" s="1241" t="s">
        <v>313</v>
      </c>
      <c r="D3" s="1241" t="s">
        <v>314</v>
      </c>
      <c r="E3" s="1242" t="s">
        <v>315</v>
      </c>
    </row>
    <row r="4" spans="1:5" s="69" customFormat="1" ht="18" customHeight="1">
      <c r="A4" s="1868" t="s">
        <v>50</v>
      </c>
      <c r="B4" s="659" t="s">
        <v>40</v>
      </c>
      <c r="C4" s="29">
        <v>0</v>
      </c>
      <c r="D4" s="29">
        <v>0</v>
      </c>
      <c r="E4" s="803"/>
    </row>
    <row r="5" spans="1:5" s="69" customFormat="1" ht="18" customHeight="1">
      <c r="A5" s="1868" t="s">
        <v>355</v>
      </c>
      <c r="B5" s="659" t="s">
        <v>40</v>
      </c>
      <c r="C5" s="29">
        <v>0</v>
      </c>
      <c r="D5" s="29">
        <v>0</v>
      </c>
      <c r="E5" s="803"/>
    </row>
    <row r="6" spans="1:5" s="69" customFormat="1" ht="18" customHeight="1">
      <c r="A6" s="1868" t="s">
        <v>234</v>
      </c>
      <c r="B6" s="659" t="s">
        <v>40</v>
      </c>
      <c r="C6" s="29">
        <v>0</v>
      </c>
      <c r="D6" s="29">
        <v>0</v>
      </c>
      <c r="E6" s="803"/>
    </row>
    <row r="7" spans="1:5" s="69" customFormat="1" ht="18" customHeight="1">
      <c r="A7" s="1868" t="s">
        <v>235</v>
      </c>
      <c r="B7" s="659" t="s">
        <v>40</v>
      </c>
      <c r="C7" s="29">
        <v>16840.79</v>
      </c>
      <c r="D7" s="29">
        <v>73000</v>
      </c>
      <c r="E7" s="803">
        <v>23.069575342465754</v>
      </c>
    </row>
    <row r="8" spans="1:5" s="69" customFormat="1" ht="18" customHeight="1">
      <c r="A8" s="1868" t="s">
        <v>51</v>
      </c>
      <c r="B8" s="659" t="s">
        <v>40</v>
      </c>
      <c r="C8" s="29">
        <v>0</v>
      </c>
      <c r="D8" s="29">
        <v>0</v>
      </c>
      <c r="E8" s="803"/>
    </row>
    <row r="9" spans="1:5" s="69" customFormat="1" ht="18" customHeight="1">
      <c r="A9" s="1868" t="s">
        <v>52</v>
      </c>
      <c r="B9" s="659" t="s">
        <v>40</v>
      </c>
      <c r="C9" s="29">
        <v>0</v>
      </c>
      <c r="D9" s="29">
        <v>0</v>
      </c>
      <c r="E9" s="803"/>
    </row>
    <row r="10" spans="1:5" s="69" customFormat="1" ht="18" customHeight="1">
      <c r="A10" s="1868" t="s">
        <v>53</v>
      </c>
      <c r="B10" s="659" t="s">
        <v>40</v>
      </c>
      <c r="C10" s="29" t="s">
        <v>818</v>
      </c>
      <c r="D10" s="29">
        <v>0</v>
      </c>
      <c r="E10" s="803"/>
    </row>
    <row r="11" spans="1:5" s="69" customFormat="1" ht="18" customHeight="1">
      <c r="A11" s="1868" t="s">
        <v>111</v>
      </c>
      <c r="B11" s="659" t="s">
        <v>40</v>
      </c>
      <c r="C11" s="29">
        <v>22435</v>
      </c>
      <c r="D11" s="29">
        <v>40000</v>
      </c>
      <c r="E11" s="803">
        <v>56.087499999999999</v>
      </c>
    </row>
    <row r="12" spans="1:5" s="69" customFormat="1" ht="18" customHeight="1">
      <c r="A12" s="1868" t="s">
        <v>54</v>
      </c>
      <c r="B12" s="659" t="s">
        <v>40</v>
      </c>
      <c r="C12" s="29">
        <v>0</v>
      </c>
      <c r="D12" s="29">
        <v>0</v>
      </c>
      <c r="E12" s="803"/>
    </row>
    <row r="13" spans="1:5" s="69" customFormat="1" ht="18" customHeight="1">
      <c r="A13" s="1868" t="s">
        <v>378</v>
      </c>
      <c r="B13" s="659" t="s">
        <v>99</v>
      </c>
      <c r="C13" s="29">
        <v>0</v>
      </c>
      <c r="D13" s="29">
        <v>0</v>
      </c>
      <c r="E13" s="803"/>
    </row>
    <row r="14" spans="1:5" s="69" customFormat="1" ht="18" customHeight="1">
      <c r="A14" s="1868" t="s">
        <v>112</v>
      </c>
      <c r="B14" s="659" t="s">
        <v>99</v>
      </c>
      <c r="C14" s="29">
        <v>1296.5</v>
      </c>
      <c r="D14" s="29">
        <v>11000</v>
      </c>
      <c r="E14" s="803">
        <v>11.786363636363637</v>
      </c>
    </row>
    <row r="15" spans="1:5" s="69" customFormat="1" ht="18" customHeight="1">
      <c r="A15" s="2137" t="s">
        <v>105</v>
      </c>
      <c r="B15" s="659" t="s">
        <v>99</v>
      </c>
      <c r="C15" s="29">
        <v>807912.04</v>
      </c>
      <c r="D15" s="29">
        <v>808400</v>
      </c>
      <c r="E15" s="803">
        <v>99.939638792676902</v>
      </c>
    </row>
    <row r="16" spans="1:5" s="69" customFormat="1" ht="18" customHeight="1">
      <c r="A16" s="1868" t="s">
        <v>55</v>
      </c>
      <c r="B16" s="659" t="s">
        <v>103</v>
      </c>
      <c r="C16" s="29">
        <v>0</v>
      </c>
      <c r="D16" s="29">
        <v>0</v>
      </c>
      <c r="E16" s="803"/>
    </row>
    <row r="17" spans="1:5" s="69" customFormat="1" ht="18" customHeight="1">
      <c r="A17" s="1868" t="s">
        <v>56</v>
      </c>
      <c r="B17" s="659" t="s">
        <v>100</v>
      </c>
      <c r="C17" s="29">
        <v>0</v>
      </c>
      <c r="D17" s="29"/>
      <c r="E17" s="803"/>
    </row>
    <row r="18" spans="1:5" s="69" customFormat="1" ht="18" customHeight="1">
      <c r="A18" s="1868" t="s">
        <v>57</v>
      </c>
      <c r="B18" s="659" t="s">
        <v>357</v>
      </c>
      <c r="C18" s="29">
        <v>0</v>
      </c>
      <c r="D18" s="29">
        <v>0</v>
      </c>
      <c r="E18" s="803"/>
    </row>
    <row r="19" spans="1:5" s="69" customFormat="1" ht="18" customHeight="1">
      <c r="A19" s="1868" t="s">
        <v>58</v>
      </c>
      <c r="B19" s="659" t="s">
        <v>357</v>
      </c>
      <c r="C19" s="29">
        <v>0</v>
      </c>
      <c r="D19" s="29">
        <v>0</v>
      </c>
      <c r="E19" s="803"/>
    </row>
    <row r="20" spans="1:5" s="69" customFormat="1" ht="18" customHeight="1">
      <c r="A20" s="1868" t="s">
        <v>59</v>
      </c>
      <c r="B20" s="659" t="s">
        <v>101</v>
      </c>
      <c r="C20" s="29">
        <v>0</v>
      </c>
      <c r="D20" s="29">
        <v>0</v>
      </c>
      <c r="E20" s="803"/>
    </row>
    <row r="21" spans="1:5" s="69" customFormat="1" ht="18" customHeight="1">
      <c r="A21" s="1868" t="s">
        <v>60</v>
      </c>
      <c r="B21" s="659" t="s">
        <v>40</v>
      </c>
      <c r="C21" s="676">
        <v>17054.03</v>
      </c>
      <c r="D21" s="29">
        <v>24200</v>
      </c>
      <c r="E21" s="803">
        <v>70.471198347107432</v>
      </c>
    </row>
    <row r="22" spans="1:5" s="69" customFormat="1" ht="18" customHeight="1">
      <c r="A22" s="1868" t="s">
        <v>61</v>
      </c>
      <c r="B22" s="659" t="s">
        <v>40</v>
      </c>
      <c r="C22" s="29">
        <v>0</v>
      </c>
      <c r="D22" s="29">
        <v>0</v>
      </c>
      <c r="E22" s="803"/>
    </row>
    <row r="23" spans="1:5" s="69" customFormat="1" ht="18" customHeight="1">
      <c r="A23" s="1868" t="s">
        <v>62</v>
      </c>
      <c r="B23" s="659" t="s">
        <v>102</v>
      </c>
      <c r="C23" s="29">
        <v>0</v>
      </c>
      <c r="D23" s="29">
        <v>0</v>
      </c>
      <c r="E23" s="803"/>
    </row>
    <row r="24" spans="1:5" s="69" customFormat="1" ht="18" customHeight="1">
      <c r="A24" s="1868" t="s">
        <v>63</v>
      </c>
      <c r="B24" s="659" t="s">
        <v>40</v>
      </c>
      <c r="C24" s="29">
        <v>765445.8</v>
      </c>
      <c r="D24" s="29">
        <v>2527500</v>
      </c>
      <c r="E24" s="803">
        <v>30.284700296735906</v>
      </c>
    </row>
    <row r="25" spans="1:5" s="69" customFormat="1" ht="18" customHeight="1">
      <c r="A25" s="1868" t="s">
        <v>64</v>
      </c>
      <c r="B25" s="659" t="s">
        <v>40</v>
      </c>
      <c r="C25" s="29">
        <v>54777</v>
      </c>
      <c r="D25" s="29">
        <v>80000</v>
      </c>
      <c r="E25" s="803">
        <v>68.471249999999998</v>
      </c>
    </row>
    <row r="26" spans="1:5" s="69" customFormat="1" ht="18" customHeight="1">
      <c r="A26" s="1868" t="s">
        <v>65</v>
      </c>
      <c r="B26" s="659" t="s">
        <v>40</v>
      </c>
      <c r="C26" s="29">
        <v>1973.49</v>
      </c>
      <c r="D26" s="29">
        <v>6450</v>
      </c>
      <c r="E26" s="803">
        <v>30.596744186046511</v>
      </c>
    </row>
    <row r="27" spans="1:5" s="69" customFormat="1" ht="18" customHeight="1">
      <c r="A27" s="2070" t="s">
        <v>792</v>
      </c>
      <c r="B27" s="1955" t="s">
        <v>793</v>
      </c>
      <c r="C27" s="2134"/>
      <c r="D27" s="2134"/>
      <c r="E27" s="2135"/>
    </row>
    <row r="28" spans="1:5" s="69" customFormat="1" ht="18" customHeight="1">
      <c r="A28" s="2004" t="s">
        <v>172</v>
      </c>
      <c r="B28" s="2005" t="s">
        <v>40</v>
      </c>
      <c r="C28" s="2134">
        <v>983.13</v>
      </c>
      <c r="D28" s="2134">
        <v>1000</v>
      </c>
      <c r="E28" s="803">
        <v>98.312999999999988</v>
      </c>
    </row>
    <row r="29" spans="1:5" s="69" customFormat="1" ht="18" customHeight="1">
      <c r="A29" s="2004" t="s">
        <v>162</v>
      </c>
      <c r="B29" s="2005" t="s">
        <v>163</v>
      </c>
      <c r="C29" s="2134">
        <v>0</v>
      </c>
      <c r="D29" s="2134">
        <v>0</v>
      </c>
      <c r="E29" s="2135"/>
    </row>
    <row r="30" spans="1:5" s="69" customFormat="1" ht="18" customHeight="1">
      <c r="A30" s="2070" t="s">
        <v>154</v>
      </c>
      <c r="B30" s="1955" t="s">
        <v>40</v>
      </c>
      <c r="C30" s="2134"/>
      <c r="D30" s="2134"/>
      <c r="E30" s="2135"/>
    </row>
    <row r="31" spans="1:5" s="69" customFormat="1" ht="18" customHeight="1">
      <c r="A31" s="2070" t="s">
        <v>113</v>
      </c>
      <c r="B31" s="1955" t="s">
        <v>794</v>
      </c>
      <c r="C31" s="2134">
        <v>20655</v>
      </c>
      <c r="D31" s="2134">
        <v>25000</v>
      </c>
      <c r="E31" s="803">
        <v>82.62</v>
      </c>
    </row>
    <row r="32" spans="1:5" s="69" customFormat="1" ht="18" customHeight="1">
      <c r="A32" s="2070" t="s">
        <v>114</v>
      </c>
      <c r="B32" s="1955" t="s">
        <v>40</v>
      </c>
      <c r="C32" s="2134">
        <v>0</v>
      </c>
      <c r="D32" s="2134">
        <v>0</v>
      </c>
      <c r="E32" s="2135"/>
    </row>
    <row r="33" spans="1:5" s="69" customFormat="1" ht="18" customHeight="1">
      <c r="A33" s="2070" t="s">
        <v>115</v>
      </c>
      <c r="B33" s="1955" t="s">
        <v>101</v>
      </c>
      <c r="C33" s="2134">
        <v>0</v>
      </c>
      <c r="D33" s="2134">
        <v>0</v>
      </c>
      <c r="E33" s="2135"/>
    </row>
    <row r="34" spans="1:5" s="69" customFormat="1" ht="18" customHeight="1">
      <c r="A34" s="2070" t="s">
        <v>116</v>
      </c>
      <c r="B34" s="1955" t="s">
        <v>795</v>
      </c>
      <c r="C34" s="2134"/>
      <c r="D34" s="2134"/>
      <c r="E34" s="2135"/>
    </row>
    <row r="35" spans="1:5" s="69" customFormat="1" ht="18" customHeight="1">
      <c r="A35" s="2070" t="s">
        <v>117</v>
      </c>
      <c r="B35" s="1955" t="s">
        <v>40</v>
      </c>
      <c r="C35" s="2134">
        <v>5246</v>
      </c>
      <c r="D35" s="2134">
        <v>10000</v>
      </c>
      <c r="E35" s="803">
        <v>52.459999999999994</v>
      </c>
    </row>
    <row r="36" spans="1:5" s="69" customFormat="1" ht="18" customHeight="1">
      <c r="A36" s="2070" t="s">
        <v>796</v>
      </c>
      <c r="B36" s="1955" t="s">
        <v>40</v>
      </c>
      <c r="C36" s="2134">
        <v>0</v>
      </c>
      <c r="D36" s="2134">
        <v>0</v>
      </c>
      <c r="E36" s="2135"/>
    </row>
    <row r="37" spans="1:5" s="69" customFormat="1" ht="18" customHeight="1">
      <c r="A37" s="2070" t="s">
        <v>816</v>
      </c>
      <c r="B37" s="1955" t="s">
        <v>40</v>
      </c>
      <c r="C37" s="2134"/>
      <c r="D37" s="2134"/>
      <c r="E37" s="2135"/>
    </row>
    <row r="38" spans="1:5" s="69" customFormat="1" ht="18" customHeight="1">
      <c r="A38" s="2070" t="s">
        <v>118</v>
      </c>
      <c r="B38" s="1955" t="s">
        <v>40</v>
      </c>
      <c r="C38" s="2134">
        <v>0</v>
      </c>
      <c r="D38" s="2134">
        <v>0</v>
      </c>
      <c r="E38" s="2135"/>
    </row>
    <row r="39" spans="1:5" s="69" customFormat="1" ht="18" customHeight="1">
      <c r="A39" s="2070" t="s">
        <v>797</v>
      </c>
      <c r="B39" s="1955" t="s">
        <v>41</v>
      </c>
      <c r="C39" s="2134">
        <v>0</v>
      </c>
      <c r="D39" s="2134">
        <v>0</v>
      </c>
      <c r="E39" s="2135"/>
    </row>
    <row r="40" spans="1:5" ht="20.100000000000001" customHeight="1" thickBot="1">
      <c r="A40" s="2688" t="s">
        <v>66</v>
      </c>
      <c r="B40" s="2689"/>
      <c r="C40" s="2689"/>
      <c r="D40" s="2689"/>
      <c r="E40" s="2136">
        <v>56.736360963763282</v>
      </c>
    </row>
    <row r="41" spans="1:5" ht="20.100000000000001" customHeight="1" thickTop="1">
      <c r="A41" s="2667" t="s">
        <v>324</v>
      </c>
      <c r="B41" s="2667"/>
      <c r="C41" s="2667"/>
      <c r="D41" s="2667"/>
      <c r="E41" s="2667"/>
    </row>
    <row r="42" spans="1:5" ht="18" customHeight="1">
      <c r="A42" s="60" t="s">
        <v>223</v>
      </c>
      <c r="B42" s="60"/>
    </row>
  </sheetData>
  <mergeCells count="4">
    <mergeCell ref="A1:E1"/>
    <mergeCell ref="A2:E2"/>
    <mergeCell ref="A40:D40"/>
    <mergeCell ref="A41:E41"/>
  </mergeCells>
  <printOptions horizontalCentered="1"/>
  <pageMargins left="0.62992125984251968" right="0.35433070866141736" top="0.78740157480314965" bottom="0.19685039370078741" header="0" footer="0"/>
  <pageSetup paperSize="9" orientation="portrait" r:id="rId1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92"/>
  <sheetViews>
    <sheetView view="pageBreakPreview" zoomScale="55" zoomScaleSheetLayoutView="55" workbookViewId="0">
      <pane xSplit="3" ySplit="6" topLeftCell="D16" activePane="bottomRight" state="frozen"/>
      <selection activeCell="P13" sqref="A12:P14"/>
      <selection pane="topRight" activeCell="P13" sqref="A12:P14"/>
      <selection pane="bottomLeft" activeCell="P13" sqref="A12:P14"/>
      <selection pane="bottomRight" activeCell="W88" sqref="A4:W88"/>
    </sheetView>
  </sheetViews>
  <sheetFormatPr defaultColWidth="9.140625" defaultRowHeight="12.75"/>
  <cols>
    <col min="1" max="1" width="6" style="51" customWidth="1"/>
    <col min="2" max="2" width="24.42578125" style="51" customWidth="1"/>
    <col min="3" max="3" width="13.140625" style="51" customWidth="1"/>
    <col min="4" max="6" width="13.7109375" style="51" customWidth="1"/>
    <col min="7" max="8" width="13.7109375" style="1080" customWidth="1"/>
    <col min="9" max="11" width="13.7109375" style="51" customWidth="1"/>
    <col min="12" max="13" width="13.7109375" style="1080" customWidth="1"/>
    <col min="14" max="16" width="13.7109375" style="51" customWidth="1"/>
    <col min="17" max="18" width="13.7109375" style="1080" customWidth="1"/>
    <col min="19" max="21" width="13.7109375" style="51" customWidth="1"/>
    <col min="22" max="23" width="13.7109375" style="1080" customWidth="1"/>
    <col min="24" max="16384" width="9.140625" style="51"/>
  </cols>
  <sheetData>
    <row r="1" spans="1:23" s="2054" customFormat="1" ht="33">
      <c r="A1" s="2648" t="s">
        <v>306</v>
      </c>
      <c r="B1" s="2648"/>
      <c r="C1" s="2648"/>
      <c r="D1" s="2648"/>
      <c r="E1" s="2648"/>
      <c r="F1" s="2648"/>
      <c r="G1" s="2648"/>
      <c r="H1" s="2648"/>
      <c r="I1" s="2648"/>
      <c r="J1" s="2648"/>
      <c r="K1" s="2648"/>
      <c r="L1" s="2648"/>
      <c r="M1" s="2648"/>
      <c r="N1" s="2648"/>
      <c r="O1" s="2648"/>
      <c r="P1" s="2648"/>
      <c r="Q1" s="2648"/>
      <c r="R1" s="2648"/>
      <c r="S1" s="2648"/>
      <c r="T1" s="2648"/>
      <c r="U1" s="2648"/>
      <c r="V1" s="2648"/>
      <c r="W1" s="2648"/>
    </row>
    <row r="2" spans="1:23" s="2055" customFormat="1" ht="34.5">
      <c r="A2" s="2649" t="s">
        <v>45</v>
      </c>
      <c r="B2" s="2649"/>
      <c r="C2" s="2649"/>
      <c r="D2" s="2649"/>
      <c r="E2" s="2649"/>
      <c r="F2" s="2649"/>
      <c r="G2" s="2649"/>
      <c r="H2" s="2649"/>
      <c r="I2" s="2649"/>
      <c r="J2" s="2649"/>
      <c r="K2" s="2649"/>
      <c r="L2" s="2649"/>
      <c r="M2" s="2649"/>
      <c r="N2" s="2649"/>
      <c r="O2" s="2649"/>
      <c r="P2" s="2649"/>
      <c r="Q2" s="2649"/>
      <c r="R2" s="2649"/>
      <c r="S2" s="2649"/>
      <c r="T2" s="2649"/>
      <c r="U2" s="2649"/>
      <c r="V2" s="2649"/>
      <c r="W2" s="2649"/>
    </row>
    <row r="3" spans="1:23" s="263" customFormat="1" ht="7.5" customHeight="1" thickBot="1">
      <c r="G3" s="1096"/>
      <c r="H3" s="1096"/>
      <c r="L3" s="1096"/>
      <c r="M3" s="1096"/>
      <c r="Q3" s="1096"/>
      <c r="R3" s="1106"/>
      <c r="V3" s="1096"/>
      <c r="W3" s="1096"/>
    </row>
    <row r="4" spans="1:23" s="1065" customFormat="1" ht="15.75" customHeight="1" thickTop="1">
      <c r="A4" s="2414" t="s">
        <v>46</v>
      </c>
      <c r="B4" s="2416" t="s">
        <v>316</v>
      </c>
      <c r="C4" s="2416" t="s">
        <v>26</v>
      </c>
      <c r="D4" s="2683" t="s">
        <v>257</v>
      </c>
      <c r="E4" s="2683"/>
      <c r="F4" s="2683"/>
      <c r="G4" s="2683"/>
      <c r="H4" s="2683"/>
      <c r="I4" s="2683" t="s">
        <v>258</v>
      </c>
      <c r="J4" s="2683"/>
      <c r="K4" s="2683"/>
      <c r="L4" s="2683"/>
      <c r="M4" s="2683"/>
      <c r="N4" s="2683" t="s">
        <v>259</v>
      </c>
      <c r="O4" s="2683"/>
      <c r="P4" s="2683"/>
      <c r="Q4" s="2683"/>
      <c r="R4" s="2683"/>
      <c r="S4" s="2690" t="s">
        <v>212</v>
      </c>
      <c r="T4" s="2690"/>
      <c r="U4" s="2690"/>
      <c r="V4" s="2690"/>
      <c r="W4" s="2691"/>
    </row>
    <row r="5" spans="1:23" s="1064" customFormat="1" ht="15.75" customHeight="1">
      <c r="A5" s="2415"/>
      <c r="B5" s="2651"/>
      <c r="C5" s="2651"/>
      <c r="D5" s="1060" t="s">
        <v>87</v>
      </c>
      <c r="E5" s="1060" t="s">
        <v>90</v>
      </c>
      <c r="F5" s="1060" t="s">
        <v>91</v>
      </c>
      <c r="G5" s="2342" t="s">
        <v>88</v>
      </c>
      <c r="H5" s="2342" t="s">
        <v>89</v>
      </c>
      <c r="I5" s="1060" t="s">
        <v>87</v>
      </c>
      <c r="J5" s="1060" t="s">
        <v>90</v>
      </c>
      <c r="K5" s="1060" t="s">
        <v>91</v>
      </c>
      <c r="L5" s="2342" t="s">
        <v>88</v>
      </c>
      <c r="M5" s="2342" t="s">
        <v>89</v>
      </c>
      <c r="N5" s="1060" t="s">
        <v>87</v>
      </c>
      <c r="O5" s="1060" t="s">
        <v>90</v>
      </c>
      <c r="P5" s="1060" t="s">
        <v>91</v>
      </c>
      <c r="Q5" s="2342" t="s">
        <v>88</v>
      </c>
      <c r="R5" s="2342" t="s">
        <v>89</v>
      </c>
      <c r="S5" s="1060" t="s">
        <v>87</v>
      </c>
      <c r="T5" s="1060" t="s">
        <v>90</v>
      </c>
      <c r="U5" s="1060" t="s">
        <v>91</v>
      </c>
      <c r="V5" s="2342" t="s">
        <v>88</v>
      </c>
      <c r="W5" s="2669" t="s">
        <v>89</v>
      </c>
    </row>
    <row r="6" spans="1:23" s="1064" customFormat="1" ht="30.75" customHeight="1">
      <c r="A6" s="2415"/>
      <c r="B6" s="2651"/>
      <c r="C6" s="2651"/>
      <c r="D6" s="1896" t="s">
        <v>669</v>
      </c>
      <c r="E6" s="1896" t="s">
        <v>725</v>
      </c>
      <c r="F6" s="1896" t="s">
        <v>737</v>
      </c>
      <c r="G6" s="2342"/>
      <c r="H6" s="2342"/>
      <c r="I6" s="1896" t="str">
        <f>D6</f>
        <v xml:space="preserve">cf=j= @)&amp;#÷&amp;$
-;fpg–c;f/_                </v>
      </c>
      <c r="J6" s="1896" t="str">
        <f t="shared" ref="J6:K6" si="0">E6</f>
        <v xml:space="preserve">cf=j= @)&amp;$÷&amp;%
-;fpg–c;f/_                </v>
      </c>
      <c r="K6" s="1896" t="str">
        <f t="shared" si="0"/>
        <v xml:space="preserve">cf=j= @)&amp;%÷&amp;^
-;fpg–c;f/_                </v>
      </c>
      <c r="L6" s="2342"/>
      <c r="M6" s="2342"/>
      <c r="N6" s="1896" t="str">
        <f>D6</f>
        <v xml:space="preserve">cf=j= @)&amp;#÷&amp;$
-;fpg–c;f/_                </v>
      </c>
      <c r="O6" s="1896" t="str">
        <f t="shared" ref="O6:P6" si="1">E6</f>
        <v xml:space="preserve">cf=j= @)&amp;$÷&amp;%
-;fpg–c;f/_                </v>
      </c>
      <c r="P6" s="1896" t="str">
        <f t="shared" si="1"/>
        <v xml:space="preserve">cf=j= @)&amp;%÷&amp;^
-;fpg–c;f/_                </v>
      </c>
      <c r="Q6" s="2342"/>
      <c r="R6" s="2342"/>
      <c r="S6" s="1896" t="str">
        <f>D6</f>
        <v xml:space="preserve">cf=j= @)&amp;#÷&amp;$
-;fpg–c;f/_                </v>
      </c>
      <c r="T6" s="1896" t="str">
        <f t="shared" ref="T6:U6" si="2">E6</f>
        <v xml:space="preserve">cf=j= @)&amp;$÷&amp;%
-;fpg–c;f/_                </v>
      </c>
      <c r="U6" s="1896" t="str">
        <f t="shared" si="2"/>
        <v xml:space="preserve">cf=j= @)&amp;%÷&amp;^
-;fpg–c;f/_                </v>
      </c>
      <c r="V6" s="2342"/>
      <c r="W6" s="2669"/>
    </row>
    <row r="7" spans="1:23" s="113" customFormat="1" ht="14.25" customHeight="1">
      <c r="A7" s="2668">
        <v>1</v>
      </c>
      <c r="B7" s="649" t="s">
        <v>141</v>
      </c>
      <c r="C7" s="650" t="s">
        <v>119</v>
      </c>
      <c r="D7" s="26"/>
      <c r="E7" s="26"/>
      <c r="F7" s="26"/>
      <c r="G7" s="689"/>
      <c r="H7" s="689"/>
      <c r="I7" s="87"/>
      <c r="J7" s="87"/>
      <c r="K7" s="87"/>
      <c r="L7" s="891"/>
      <c r="M7" s="891"/>
      <c r="N7" s="126"/>
      <c r="O7" s="126"/>
      <c r="P7" s="126"/>
      <c r="Q7" s="689"/>
      <c r="R7" s="1107"/>
      <c r="S7" s="651" t="s">
        <v>818</v>
      </c>
      <c r="T7" s="651"/>
      <c r="U7" s="651"/>
      <c r="V7" s="1107"/>
      <c r="W7" s="1108"/>
    </row>
    <row r="8" spans="1:23" ht="14.25" customHeight="1">
      <c r="A8" s="2668"/>
      <c r="B8" s="652" t="s">
        <v>107</v>
      </c>
      <c r="C8" s="653" t="s">
        <v>119</v>
      </c>
      <c r="D8" s="25"/>
      <c r="E8" s="25"/>
      <c r="F8" s="25"/>
      <c r="G8" s="1863"/>
      <c r="H8" s="1863"/>
      <c r="I8" s="82"/>
      <c r="J8" s="82"/>
      <c r="K8" s="82"/>
      <c r="L8" s="892"/>
      <c r="M8" s="892"/>
      <c r="N8" s="137"/>
      <c r="O8" s="137"/>
      <c r="P8" s="137"/>
      <c r="Q8" s="1863"/>
      <c r="R8" s="707"/>
      <c r="S8" s="654" t="s">
        <v>818</v>
      </c>
      <c r="T8" s="654" t="s">
        <v>818</v>
      </c>
      <c r="U8" s="654" t="s">
        <v>818</v>
      </c>
      <c r="V8" s="707"/>
      <c r="W8" s="1108"/>
    </row>
    <row r="9" spans="1:23" ht="14.25" customHeight="1">
      <c r="A9" s="2668"/>
      <c r="B9" s="652" t="s">
        <v>108</v>
      </c>
      <c r="C9" s="653" t="s">
        <v>119</v>
      </c>
      <c r="D9" s="25"/>
      <c r="E9" s="25"/>
      <c r="F9" s="25"/>
      <c r="G9" s="1863"/>
      <c r="H9" s="1863"/>
      <c r="I9" s="82"/>
      <c r="J9" s="82"/>
      <c r="K9" s="82"/>
      <c r="L9" s="892"/>
      <c r="M9" s="892"/>
      <c r="N9" s="137"/>
      <c r="O9" s="137"/>
      <c r="P9" s="137"/>
      <c r="Q9" s="1863"/>
      <c r="R9" s="707"/>
      <c r="S9" s="654" t="s">
        <v>818</v>
      </c>
      <c r="T9" s="654" t="s">
        <v>818</v>
      </c>
      <c r="U9" s="654" t="s">
        <v>818</v>
      </c>
      <c r="V9" s="707"/>
      <c r="W9" s="1108"/>
    </row>
    <row r="10" spans="1:23" ht="14.25" customHeight="1">
      <c r="A10" s="2668"/>
      <c r="B10" s="652" t="s">
        <v>109</v>
      </c>
      <c r="C10" s="653" t="s">
        <v>119</v>
      </c>
      <c r="D10" s="25"/>
      <c r="E10" s="25"/>
      <c r="F10" s="25"/>
      <c r="G10" s="1863"/>
      <c r="H10" s="1863"/>
      <c r="I10" s="82"/>
      <c r="J10" s="82"/>
      <c r="K10" s="82"/>
      <c r="L10" s="892"/>
      <c r="M10" s="892"/>
      <c r="N10" s="137"/>
      <c r="O10" s="137"/>
      <c r="P10" s="137"/>
      <c r="Q10" s="1863"/>
      <c r="R10" s="707"/>
      <c r="S10" s="654" t="s">
        <v>818</v>
      </c>
      <c r="T10" s="654" t="s">
        <v>818</v>
      </c>
      <c r="U10" s="654" t="s">
        <v>818</v>
      </c>
      <c r="V10" s="707"/>
      <c r="W10" s="1108"/>
    </row>
    <row r="11" spans="1:23" s="113" customFormat="1" ht="14.25" customHeight="1">
      <c r="A11" s="2668">
        <v>2</v>
      </c>
      <c r="B11" s="649" t="s">
        <v>142</v>
      </c>
      <c r="C11" s="650"/>
      <c r="D11" s="26"/>
      <c r="E11" s="26"/>
      <c r="F11" s="26"/>
      <c r="G11" s="689"/>
      <c r="H11" s="689"/>
      <c r="I11" s="87"/>
      <c r="J11" s="87"/>
      <c r="K11" s="87"/>
      <c r="L11" s="891"/>
      <c r="M11" s="891"/>
      <c r="N11" s="126"/>
      <c r="O11" s="126"/>
      <c r="P11" s="126"/>
      <c r="Q11" s="689"/>
      <c r="R11" s="1107"/>
      <c r="S11" s="654" t="s">
        <v>818</v>
      </c>
      <c r="T11" s="654" t="s">
        <v>818</v>
      </c>
      <c r="U11" s="654" t="s">
        <v>818</v>
      </c>
      <c r="V11" s="1107"/>
      <c r="W11" s="1108"/>
    </row>
    <row r="12" spans="1:23" ht="14.25" customHeight="1">
      <c r="A12" s="2668"/>
      <c r="B12" s="655" t="s">
        <v>110</v>
      </c>
      <c r="C12" s="653" t="s">
        <v>99</v>
      </c>
      <c r="D12" s="25"/>
      <c r="E12" s="25"/>
      <c r="F12" s="25"/>
      <c r="G12" s="1863"/>
      <c r="H12" s="1863"/>
      <c r="I12" s="82"/>
      <c r="J12" s="82"/>
      <c r="K12" s="82"/>
      <c r="L12" s="892"/>
      <c r="M12" s="892"/>
      <c r="N12" s="137"/>
      <c r="O12" s="137"/>
      <c r="P12" s="137"/>
      <c r="Q12" s="1863"/>
      <c r="R12" s="707"/>
      <c r="S12" s="654" t="s">
        <v>818</v>
      </c>
      <c r="T12" s="654" t="s">
        <v>818</v>
      </c>
      <c r="U12" s="654" t="s">
        <v>818</v>
      </c>
      <c r="V12" s="707"/>
      <c r="W12" s="1108"/>
    </row>
    <row r="13" spans="1:23" s="113" customFormat="1" ht="14.25" customHeight="1">
      <c r="A13" s="2668">
        <v>3</v>
      </c>
      <c r="B13" s="656" t="s">
        <v>143</v>
      </c>
      <c r="C13" s="657" t="s">
        <v>104</v>
      </c>
      <c r="D13" s="26">
        <v>45014.8</v>
      </c>
      <c r="E13" s="26">
        <v>46126.85</v>
      </c>
      <c r="F13" s="26">
        <v>39275.79</v>
      </c>
      <c r="G13" s="689">
        <v>2.4704097319103937</v>
      </c>
      <c r="H13" s="689">
        <v>-14.852650896386805</v>
      </c>
      <c r="I13" s="87"/>
      <c r="J13" s="87"/>
      <c r="K13" s="87"/>
      <c r="L13" s="891"/>
      <c r="M13" s="891"/>
      <c r="N13" s="126"/>
      <c r="O13" s="126"/>
      <c r="P13" s="126"/>
      <c r="Q13" s="689"/>
      <c r="R13" s="1107"/>
      <c r="S13" s="651">
        <v>45014.8</v>
      </c>
      <c r="T13" s="651">
        <v>46126.85</v>
      </c>
      <c r="U13" s="651">
        <v>39275.79</v>
      </c>
      <c r="V13" s="1107">
        <v>2.4704097319103937</v>
      </c>
      <c r="W13" s="1108">
        <v>-14.852650896386805</v>
      </c>
    </row>
    <row r="14" spans="1:23" ht="14.25" customHeight="1">
      <c r="A14" s="2668"/>
      <c r="B14" s="659" t="s">
        <v>146</v>
      </c>
      <c r="C14" s="660" t="s">
        <v>104</v>
      </c>
      <c r="D14" s="25"/>
      <c r="E14" s="25"/>
      <c r="F14" s="25"/>
      <c r="G14" s="1863"/>
      <c r="H14" s="1863"/>
      <c r="I14" s="82"/>
      <c r="J14" s="82"/>
      <c r="K14" s="82"/>
      <c r="L14" s="892"/>
      <c r="M14" s="892"/>
      <c r="N14" s="137"/>
      <c r="O14" s="137"/>
      <c r="P14" s="137"/>
      <c r="Q14" s="1863"/>
      <c r="R14" s="707"/>
      <c r="S14" s="654" t="s">
        <v>818</v>
      </c>
      <c r="T14" s="654" t="s">
        <v>818</v>
      </c>
      <c r="U14" s="654" t="s">
        <v>818</v>
      </c>
      <c r="V14" s="707"/>
      <c r="W14" s="1108"/>
    </row>
    <row r="15" spans="1:23" ht="14.25" customHeight="1">
      <c r="A15" s="2668"/>
      <c r="B15" s="659" t="s">
        <v>147</v>
      </c>
      <c r="C15" s="660" t="s">
        <v>104</v>
      </c>
      <c r="D15" s="132">
        <v>17472.8</v>
      </c>
      <c r="E15" s="132">
        <v>20845.849999999999</v>
      </c>
      <c r="F15" s="132">
        <v>16840.79</v>
      </c>
      <c r="G15" s="1863">
        <v>19.30457625566595</v>
      </c>
      <c r="H15" s="1863">
        <v>-19.212744982814314</v>
      </c>
      <c r="I15" s="82"/>
      <c r="J15" s="82"/>
      <c r="K15" s="82"/>
      <c r="L15" s="892"/>
      <c r="M15" s="892"/>
      <c r="N15" s="137"/>
      <c r="O15" s="137"/>
      <c r="P15" s="137"/>
      <c r="Q15" s="1863"/>
      <c r="R15" s="707"/>
      <c r="S15" s="654">
        <v>17472.8</v>
      </c>
      <c r="T15" s="654">
        <v>20845.849999999999</v>
      </c>
      <c r="U15" s="654">
        <v>16840.79</v>
      </c>
      <c r="V15" s="707">
        <v>19.30457625566595</v>
      </c>
      <c r="W15" s="708">
        <v>-19.212744982814314</v>
      </c>
    </row>
    <row r="16" spans="1:23" ht="14.25" customHeight="1">
      <c r="A16" s="2668"/>
      <c r="B16" s="659" t="s">
        <v>111</v>
      </c>
      <c r="C16" s="660" t="s">
        <v>104</v>
      </c>
      <c r="D16" s="132">
        <v>27542</v>
      </c>
      <c r="E16" s="132">
        <v>25281</v>
      </c>
      <c r="F16" s="132">
        <v>22435</v>
      </c>
      <c r="G16" s="1863">
        <v>-8.2092803717957992</v>
      </c>
      <c r="H16" s="1863">
        <v>-11.257466081246776</v>
      </c>
      <c r="I16" s="82"/>
      <c r="J16" s="82"/>
      <c r="K16" s="82"/>
      <c r="L16" s="892"/>
      <c r="M16" s="892"/>
      <c r="N16" s="137"/>
      <c r="O16" s="137"/>
      <c r="P16" s="137"/>
      <c r="Q16" s="1863"/>
      <c r="R16" s="707"/>
      <c r="S16" s="654">
        <v>27542</v>
      </c>
      <c r="T16" s="654">
        <v>25281</v>
      </c>
      <c r="U16" s="654">
        <v>22435</v>
      </c>
      <c r="V16" s="707">
        <v>-8.2092803717957992</v>
      </c>
      <c r="W16" s="708">
        <v>-11.257466081246776</v>
      </c>
    </row>
    <row r="17" spans="1:23" s="113" customFormat="1" ht="14.25" customHeight="1">
      <c r="A17" s="2668">
        <v>4</v>
      </c>
      <c r="B17" s="649" t="s">
        <v>148</v>
      </c>
      <c r="C17" s="650" t="s">
        <v>40</v>
      </c>
      <c r="D17" s="26"/>
      <c r="E17" s="26"/>
      <c r="F17" s="26"/>
      <c r="G17" s="689"/>
      <c r="H17" s="689"/>
      <c r="I17" s="87"/>
      <c r="J17" s="87"/>
      <c r="K17" s="87"/>
      <c r="L17" s="891"/>
      <c r="M17" s="891"/>
      <c r="N17" s="126">
        <v>3600</v>
      </c>
      <c r="O17" s="126">
        <v>1541.6</v>
      </c>
      <c r="P17" s="126">
        <v>0</v>
      </c>
      <c r="Q17" s="689">
        <v>-57.177777777777784</v>
      </c>
      <c r="R17" s="1107">
        <v>-100</v>
      </c>
      <c r="S17" s="651">
        <v>3600</v>
      </c>
      <c r="T17" s="651">
        <v>1541.6</v>
      </c>
      <c r="U17" s="651" t="s">
        <v>818</v>
      </c>
      <c r="V17" s="1107">
        <v>-57.177777777777784</v>
      </c>
      <c r="W17" s="1108" t="e">
        <v>#VALUE!</v>
      </c>
    </row>
    <row r="18" spans="1:23" ht="14.25" customHeight="1">
      <c r="A18" s="2668"/>
      <c r="B18" s="655" t="s">
        <v>149</v>
      </c>
      <c r="C18" s="653" t="s">
        <v>40</v>
      </c>
      <c r="D18" s="25"/>
      <c r="E18" s="25"/>
      <c r="F18" s="25"/>
      <c r="G18" s="1863"/>
      <c r="H18" s="1863"/>
      <c r="I18" s="82"/>
      <c r="J18" s="82"/>
      <c r="K18" s="82"/>
      <c r="L18" s="892"/>
      <c r="M18" s="892"/>
      <c r="N18" s="137"/>
      <c r="O18" s="137"/>
      <c r="P18" s="137"/>
      <c r="Q18" s="1863"/>
      <c r="R18" s="707"/>
      <c r="S18" s="654" t="s">
        <v>818</v>
      </c>
      <c r="T18" s="654" t="s">
        <v>818</v>
      </c>
      <c r="U18" s="654" t="s">
        <v>818</v>
      </c>
      <c r="V18" s="707"/>
      <c r="W18" s="1108"/>
    </row>
    <row r="19" spans="1:23" ht="14.25" customHeight="1">
      <c r="A19" s="2668"/>
      <c r="B19" s="655" t="s">
        <v>144</v>
      </c>
      <c r="C19" s="653" t="s">
        <v>40</v>
      </c>
      <c r="D19" s="25"/>
      <c r="E19" s="25"/>
      <c r="F19" s="25"/>
      <c r="G19" s="1863"/>
      <c r="H19" s="1863"/>
      <c r="I19" s="82"/>
      <c r="J19" s="82"/>
      <c r="K19" s="82"/>
      <c r="L19" s="892"/>
      <c r="M19" s="892"/>
      <c r="N19" s="137"/>
      <c r="O19" s="137"/>
      <c r="P19" s="137"/>
      <c r="Q19" s="1863"/>
      <c r="R19" s="707"/>
      <c r="S19" s="654" t="s">
        <v>818</v>
      </c>
      <c r="T19" s="654" t="s">
        <v>818</v>
      </c>
      <c r="U19" s="654" t="s">
        <v>818</v>
      </c>
      <c r="V19" s="707"/>
      <c r="W19" s="1108"/>
    </row>
    <row r="20" spans="1:23" ht="14.25" customHeight="1">
      <c r="A20" s="2668"/>
      <c r="B20" s="655" t="s">
        <v>52</v>
      </c>
      <c r="C20" s="653" t="s">
        <v>40</v>
      </c>
      <c r="D20" s="25"/>
      <c r="E20" s="25"/>
      <c r="F20" s="25"/>
      <c r="G20" s="1863"/>
      <c r="H20" s="1863"/>
      <c r="I20" s="132">
        <v>6669.5</v>
      </c>
      <c r="J20" s="132">
        <v>4347.3999999999996</v>
      </c>
      <c r="K20" s="140">
        <v>0</v>
      </c>
      <c r="L20" s="892">
        <v>-34.816702901266979</v>
      </c>
      <c r="M20" s="892">
        <v>-100</v>
      </c>
      <c r="N20" s="1862">
        <v>3600</v>
      </c>
      <c r="O20" s="1862">
        <v>1541.6</v>
      </c>
      <c r="P20" s="1862"/>
      <c r="Q20" s="1863">
        <v>-57.177777777777784</v>
      </c>
      <c r="R20" s="707">
        <v>-100</v>
      </c>
      <c r="S20" s="654">
        <v>10269.5</v>
      </c>
      <c r="T20" s="654">
        <v>5889</v>
      </c>
      <c r="U20" s="654" t="s">
        <v>818</v>
      </c>
      <c r="V20" s="707">
        <v>-42.655435999805249</v>
      </c>
      <c r="W20" s="708" t="e">
        <v>#VALUE!</v>
      </c>
    </row>
    <row r="21" spans="1:23" ht="14.25" customHeight="1">
      <c r="A21" s="2668"/>
      <c r="B21" s="655" t="s">
        <v>145</v>
      </c>
      <c r="C21" s="653" t="s">
        <v>40</v>
      </c>
      <c r="D21" s="25"/>
      <c r="E21" s="25"/>
      <c r="F21" s="25"/>
      <c r="G21" s="1863"/>
      <c r="H21" s="1863"/>
      <c r="I21" s="82"/>
      <c r="J21" s="82"/>
      <c r="K21" s="82"/>
      <c r="L21" s="892"/>
      <c r="M21" s="892"/>
      <c r="N21" s="137"/>
      <c r="O21" s="137"/>
      <c r="P21" s="137"/>
      <c r="Q21" s="1863"/>
      <c r="R21" s="707"/>
      <c r="S21" s="654" t="s">
        <v>818</v>
      </c>
      <c r="T21" s="654" t="s">
        <v>818</v>
      </c>
      <c r="U21" s="654" t="s">
        <v>818</v>
      </c>
      <c r="V21" s="707"/>
      <c r="W21" s="708"/>
    </row>
    <row r="22" spans="1:23" ht="14.25" customHeight="1">
      <c r="A22" s="2668"/>
      <c r="B22" s="655" t="s">
        <v>53</v>
      </c>
      <c r="C22" s="653" t="s">
        <v>40</v>
      </c>
      <c r="D22" s="25"/>
      <c r="E22" s="25"/>
      <c r="F22" s="25"/>
      <c r="G22" s="1863"/>
      <c r="H22" s="1863"/>
      <c r="I22" s="82"/>
      <c r="J22" s="82"/>
      <c r="K22" s="82"/>
      <c r="L22" s="892"/>
      <c r="M22" s="892"/>
      <c r="N22" s="137"/>
      <c r="O22" s="137"/>
      <c r="P22" s="137"/>
      <c r="Q22" s="1863"/>
      <c r="R22" s="707"/>
      <c r="S22" s="654" t="s">
        <v>818</v>
      </c>
      <c r="T22" s="654" t="s">
        <v>818</v>
      </c>
      <c r="U22" s="654" t="s">
        <v>818</v>
      </c>
      <c r="V22" s="707"/>
      <c r="W22" s="708"/>
    </row>
    <row r="23" spans="1:23" ht="14.25" customHeight="1">
      <c r="A23" s="2668"/>
      <c r="B23" s="655" t="s">
        <v>54</v>
      </c>
      <c r="C23" s="653" t="s">
        <v>40</v>
      </c>
      <c r="D23" s="25"/>
      <c r="E23" s="25"/>
      <c r="F23" s="25"/>
      <c r="G23" s="1863"/>
      <c r="H23" s="1863"/>
      <c r="I23" s="82"/>
      <c r="J23" s="82"/>
      <c r="K23" s="82"/>
      <c r="L23" s="892"/>
      <c r="M23" s="892"/>
      <c r="N23" s="137"/>
      <c r="O23" s="137"/>
      <c r="P23" s="137"/>
      <c r="Q23" s="1863"/>
      <c r="R23" s="707"/>
      <c r="S23" s="654" t="s">
        <v>818</v>
      </c>
      <c r="T23" s="654" t="s">
        <v>818</v>
      </c>
      <c r="U23" s="654" t="s">
        <v>818</v>
      </c>
      <c r="V23" s="707"/>
      <c r="W23" s="708"/>
    </row>
    <row r="24" spans="1:23" s="113" customFormat="1" ht="14.25" customHeight="1">
      <c r="A24" s="2668">
        <v>5</v>
      </c>
      <c r="B24" s="649" t="s">
        <v>150</v>
      </c>
      <c r="C24" s="657" t="s">
        <v>99</v>
      </c>
      <c r="D24" s="26"/>
      <c r="E24" s="26"/>
      <c r="F24" s="26"/>
      <c r="G24" s="689"/>
      <c r="H24" s="689"/>
      <c r="I24" s="1027">
        <v>178.52199999999999</v>
      </c>
      <c r="J24" s="1027">
        <v>110</v>
      </c>
      <c r="K24" s="1027">
        <v>0</v>
      </c>
      <c r="L24" s="891">
        <v>-38.382944399009645</v>
      </c>
      <c r="M24" s="891">
        <v>-100</v>
      </c>
      <c r="N24" s="126">
        <v>657718.27</v>
      </c>
      <c r="O24" s="126">
        <v>768228.39</v>
      </c>
      <c r="P24" s="126">
        <v>809208.54</v>
      </c>
      <c r="Q24" s="1107">
        <v>16.802045045821814</v>
      </c>
      <c r="R24" s="1107">
        <v>5.3343706810939437</v>
      </c>
      <c r="S24" s="651">
        <v>657896.79200000002</v>
      </c>
      <c r="T24" s="651">
        <v>768338.39</v>
      </c>
      <c r="U24" s="651">
        <v>809208.54</v>
      </c>
      <c r="V24" s="1107">
        <v>16.787070455877824</v>
      </c>
      <c r="W24" s="1108">
        <v>5.3192903715249855</v>
      </c>
    </row>
    <row r="25" spans="1:23" ht="14.25" customHeight="1">
      <c r="A25" s="2668"/>
      <c r="B25" s="655" t="s">
        <v>112</v>
      </c>
      <c r="C25" s="660" t="s">
        <v>99</v>
      </c>
      <c r="D25" s="25"/>
      <c r="E25" s="25"/>
      <c r="F25" s="25"/>
      <c r="G25" s="1863"/>
      <c r="H25" s="1863"/>
      <c r="I25" s="84">
        <v>178.52199999999999</v>
      </c>
      <c r="J25" s="84">
        <v>110</v>
      </c>
      <c r="K25" s="84"/>
      <c r="L25" s="892">
        <v>-38.382944399009645</v>
      </c>
      <c r="M25" s="892">
        <v>-100</v>
      </c>
      <c r="N25" s="1696">
        <v>5483.76</v>
      </c>
      <c r="O25" s="1696">
        <v>6155.7</v>
      </c>
      <c r="P25" s="1696">
        <v>1296.5</v>
      </c>
      <c r="Q25" s="1863"/>
      <c r="R25" s="707"/>
      <c r="S25" s="654">
        <v>5662.2820000000002</v>
      </c>
      <c r="T25" s="654">
        <v>6265.7</v>
      </c>
      <c r="U25" s="654">
        <v>1296.5</v>
      </c>
      <c r="V25" s="707">
        <v>10.656798795962459</v>
      </c>
      <c r="W25" s="708">
        <v>-79.307978358363783</v>
      </c>
    </row>
    <row r="26" spans="1:23" ht="14.25" customHeight="1">
      <c r="A26" s="2668"/>
      <c r="B26" s="655" t="s">
        <v>105</v>
      </c>
      <c r="C26" s="660" t="s">
        <v>99</v>
      </c>
      <c r="D26" s="25"/>
      <c r="E26" s="25"/>
      <c r="F26" s="25"/>
      <c r="G26" s="1863"/>
      <c r="H26" s="1863"/>
      <c r="I26" s="82"/>
      <c r="J26" s="82"/>
      <c r="K26" s="82"/>
      <c r="L26" s="892"/>
      <c r="M26" s="892"/>
      <c r="N26" s="1697">
        <v>652234.51</v>
      </c>
      <c r="O26" s="1697">
        <v>762072.69000000006</v>
      </c>
      <c r="P26" s="1697">
        <v>807912.04</v>
      </c>
      <c r="Q26" s="1863">
        <v>16.840289545550121</v>
      </c>
      <c r="R26" s="707">
        <v>6.0150889280653672</v>
      </c>
      <c r="S26" s="654">
        <v>652234.51</v>
      </c>
      <c r="T26" s="654">
        <v>762072.69000000006</v>
      </c>
      <c r="U26" s="654">
        <v>807912.04</v>
      </c>
      <c r="V26" s="707">
        <v>16.840289545550121</v>
      </c>
      <c r="W26" s="708">
        <v>6.0150889280653672</v>
      </c>
    </row>
    <row r="27" spans="1:23" ht="14.25" customHeight="1">
      <c r="A27" s="2668"/>
      <c r="B27" s="655" t="s">
        <v>151</v>
      </c>
      <c r="C27" s="660" t="s">
        <v>99</v>
      </c>
      <c r="D27" s="25"/>
      <c r="E27" s="25"/>
      <c r="F27" s="25"/>
      <c r="G27" s="1863"/>
      <c r="H27" s="1863"/>
      <c r="I27" s="82"/>
      <c r="J27" s="82"/>
      <c r="K27" s="82"/>
      <c r="L27" s="892"/>
      <c r="M27" s="892"/>
      <c r="N27" s="137"/>
      <c r="O27" s="137"/>
      <c r="P27" s="137"/>
      <c r="Q27" s="1863"/>
      <c r="R27" s="707"/>
      <c r="S27" s="654" t="s">
        <v>818</v>
      </c>
      <c r="T27" s="654" t="s">
        <v>818</v>
      </c>
      <c r="U27" s="654" t="s">
        <v>818</v>
      </c>
      <c r="V27" s="707"/>
      <c r="W27" s="708"/>
    </row>
    <row r="28" spans="1:23" s="113" customFormat="1" ht="14.25" customHeight="1">
      <c r="A28" s="2668">
        <v>6</v>
      </c>
      <c r="B28" s="649" t="s">
        <v>152</v>
      </c>
      <c r="C28" s="650"/>
      <c r="D28" s="26"/>
      <c r="E28" s="26"/>
      <c r="F28" s="26"/>
      <c r="G28" s="689"/>
      <c r="H28" s="689"/>
      <c r="I28" s="87"/>
      <c r="J28" s="87"/>
      <c r="K28" s="87"/>
      <c r="L28" s="891"/>
      <c r="M28" s="891"/>
      <c r="N28" s="126"/>
      <c r="O28" s="126"/>
      <c r="P28" s="126"/>
      <c r="Q28" s="689"/>
      <c r="R28" s="1107"/>
      <c r="S28" s="651" t="s">
        <v>818</v>
      </c>
      <c r="T28" s="651" t="s">
        <v>818</v>
      </c>
      <c r="U28" s="651" t="s">
        <v>818</v>
      </c>
      <c r="V28" s="1107"/>
      <c r="W28" s="1108"/>
    </row>
    <row r="29" spans="1:23" ht="14.25" customHeight="1">
      <c r="A29" s="2668"/>
      <c r="B29" s="655" t="s">
        <v>55</v>
      </c>
      <c r="C29" s="660" t="s">
        <v>103</v>
      </c>
      <c r="D29" s="25"/>
      <c r="E29" s="25"/>
      <c r="F29" s="25"/>
      <c r="G29" s="1863"/>
      <c r="H29" s="1863"/>
      <c r="I29" s="82"/>
      <c r="J29" s="82"/>
      <c r="K29" s="82"/>
      <c r="L29" s="892"/>
      <c r="M29" s="892"/>
      <c r="N29" s="137"/>
      <c r="O29" s="137"/>
      <c r="P29" s="137"/>
      <c r="Q29" s="1863"/>
      <c r="R29" s="707"/>
      <c r="S29" s="654" t="s">
        <v>818</v>
      </c>
      <c r="T29" s="654" t="s">
        <v>818</v>
      </c>
      <c r="U29" s="654" t="s">
        <v>818</v>
      </c>
      <c r="V29" s="707"/>
      <c r="W29" s="708"/>
    </row>
    <row r="30" spans="1:23" s="113" customFormat="1" ht="14.25" customHeight="1">
      <c r="A30" s="2668">
        <v>7</v>
      </c>
      <c r="B30" s="649" t="s">
        <v>153</v>
      </c>
      <c r="C30" s="657"/>
      <c r="D30" s="26">
        <v>19040.009999999998</v>
      </c>
      <c r="E30" s="26">
        <v>23303.934999999998</v>
      </c>
      <c r="F30" s="26">
        <v>20655</v>
      </c>
      <c r="G30" s="689"/>
      <c r="H30" s="689"/>
      <c r="I30" s="26" t="s">
        <v>818</v>
      </c>
      <c r="J30" s="26" t="s">
        <v>818</v>
      </c>
      <c r="K30" s="26" t="s">
        <v>818</v>
      </c>
      <c r="L30" s="891"/>
      <c r="M30" s="891"/>
      <c r="N30" s="26" t="s">
        <v>818</v>
      </c>
      <c r="O30" s="26" t="s">
        <v>818</v>
      </c>
      <c r="P30" s="26" t="s">
        <v>818</v>
      </c>
      <c r="Q30" s="689"/>
      <c r="R30" s="1107"/>
      <c r="S30" s="651">
        <v>19040.009999999998</v>
      </c>
      <c r="T30" s="651">
        <v>23303.934999999998</v>
      </c>
      <c r="U30" s="651">
        <v>20655</v>
      </c>
      <c r="V30" s="1107"/>
      <c r="W30" s="1108"/>
    </row>
    <row r="31" spans="1:23" ht="14.25" customHeight="1">
      <c r="A31" s="2668"/>
      <c r="B31" s="655" t="s">
        <v>154</v>
      </c>
      <c r="C31" s="660" t="s">
        <v>40</v>
      </c>
      <c r="D31" s="25"/>
      <c r="E31" s="25"/>
      <c r="F31" s="25"/>
      <c r="G31" s="1863"/>
      <c r="H31" s="1863"/>
      <c r="I31" s="82"/>
      <c r="J31" s="82"/>
      <c r="K31" s="82"/>
      <c r="L31" s="892"/>
      <c r="M31" s="892"/>
      <c r="N31" s="137"/>
      <c r="O31" s="137"/>
      <c r="P31" s="137"/>
      <c r="Q31" s="1863"/>
      <c r="R31" s="707"/>
      <c r="S31" s="654" t="s">
        <v>818</v>
      </c>
      <c r="T31" s="654" t="s">
        <v>818</v>
      </c>
      <c r="U31" s="654" t="s">
        <v>818</v>
      </c>
      <c r="V31" s="707"/>
      <c r="W31" s="708"/>
    </row>
    <row r="32" spans="1:23" ht="14.25" customHeight="1">
      <c r="A32" s="2668"/>
      <c r="B32" s="655" t="s">
        <v>113</v>
      </c>
      <c r="C32" s="653" t="s">
        <v>100</v>
      </c>
      <c r="D32" s="564">
        <v>19040.009999999998</v>
      </c>
      <c r="E32" s="564">
        <v>23303.934999999998</v>
      </c>
      <c r="F32" s="564">
        <v>20655</v>
      </c>
      <c r="G32" s="1863">
        <v>22.394552313785553</v>
      </c>
      <c r="H32" s="1863">
        <v>-11.366900053574639</v>
      </c>
      <c r="I32" s="82"/>
      <c r="J32" s="82"/>
      <c r="K32" s="82"/>
      <c r="L32" s="892"/>
      <c r="M32" s="892"/>
      <c r="N32" s="137"/>
      <c r="O32" s="137"/>
      <c r="P32" s="137"/>
      <c r="Q32" s="1863"/>
      <c r="R32" s="707"/>
      <c r="S32" s="654">
        <v>19040.009999999998</v>
      </c>
      <c r="T32" s="654">
        <v>23303.934999999998</v>
      </c>
      <c r="U32" s="654">
        <v>20655</v>
      </c>
      <c r="V32" s="707">
        <v>22.394552313785553</v>
      </c>
      <c r="W32" s="708">
        <v>-11.366900053574639</v>
      </c>
    </row>
    <row r="33" spans="1:23" ht="14.25" customHeight="1">
      <c r="A33" s="1901"/>
      <c r="B33" s="655" t="s">
        <v>321</v>
      </c>
      <c r="C33" s="653" t="s">
        <v>100</v>
      </c>
      <c r="D33" s="25"/>
      <c r="E33" s="25"/>
      <c r="F33" s="25"/>
      <c r="G33" s="1863"/>
      <c r="H33" s="1863"/>
      <c r="I33" s="82"/>
      <c r="J33" s="82"/>
      <c r="K33" s="82"/>
      <c r="L33" s="892"/>
      <c r="M33" s="892"/>
      <c r="N33" s="137"/>
      <c r="O33" s="137"/>
      <c r="P33" s="137"/>
      <c r="Q33" s="1863"/>
      <c r="R33" s="707"/>
      <c r="S33" s="654" t="s">
        <v>818</v>
      </c>
      <c r="T33" s="654" t="s">
        <v>818</v>
      </c>
      <c r="U33" s="654" t="s">
        <v>818</v>
      </c>
      <c r="V33" s="707"/>
      <c r="W33" s="708"/>
    </row>
    <row r="34" spans="1:23" ht="14.25" customHeight="1">
      <c r="A34" s="1901"/>
      <c r="B34" s="655" t="s">
        <v>58</v>
      </c>
      <c r="C34" s="661" t="s">
        <v>101</v>
      </c>
      <c r="D34" s="25"/>
      <c r="E34" s="25"/>
      <c r="F34" s="25"/>
      <c r="G34" s="1863"/>
      <c r="H34" s="1863"/>
      <c r="I34" s="82"/>
      <c r="J34" s="82"/>
      <c r="K34" s="82"/>
      <c r="L34" s="892"/>
      <c r="M34" s="892"/>
      <c r="N34" s="137"/>
      <c r="O34" s="137"/>
      <c r="P34" s="137"/>
      <c r="Q34" s="1863"/>
      <c r="R34" s="707"/>
      <c r="S34" s="654" t="s">
        <v>818</v>
      </c>
      <c r="T34" s="654" t="s">
        <v>818</v>
      </c>
      <c r="U34" s="654" t="s">
        <v>818</v>
      </c>
      <c r="V34" s="707"/>
      <c r="W34" s="708"/>
    </row>
    <row r="35" spans="1:23" s="113" customFormat="1" ht="14.25" customHeight="1">
      <c r="A35" s="2668">
        <v>8</v>
      </c>
      <c r="B35" s="649" t="s">
        <v>359</v>
      </c>
      <c r="C35" s="657"/>
      <c r="D35" s="26"/>
      <c r="E35" s="26"/>
      <c r="F35" s="26"/>
      <c r="G35" s="689"/>
      <c r="H35" s="689"/>
      <c r="I35" s="87"/>
      <c r="J35" s="87"/>
      <c r="K35" s="87"/>
      <c r="L35" s="891"/>
      <c r="M35" s="891"/>
      <c r="N35" s="126"/>
      <c r="O35" s="126"/>
      <c r="P35" s="126"/>
      <c r="Q35" s="689"/>
      <c r="R35" s="1107"/>
      <c r="S35" s="651" t="s">
        <v>818</v>
      </c>
      <c r="T35" s="651" t="s">
        <v>818</v>
      </c>
      <c r="U35" s="651" t="s">
        <v>818</v>
      </c>
      <c r="V35" s="1107"/>
      <c r="W35" s="1108"/>
    </row>
    <row r="36" spans="1:23" ht="14.25" customHeight="1">
      <c r="A36" s="2668"/>
      <c r="B36" s="655" t="s">
        <v>57</v>
      </c>
      <c r="C36" s="660" t="s">
        <v>106</v>
      </c>
      <c r="D36" s="25"/>
      <c r="E36" s="25"/>
      <c r="F36" s="25"/>
      <c r="G36" s="1863"/>
      <c r="H36" s="1863"/>
      <c r="I36" s="82"/>
      <c r="J36" s="82"/>
      <c r="K36" s="82"/>
      <c r="L36" s="892"/>
      <c r="M36" s="892"/>
      <c r="N36" s="137"/>
      <c r="O36" s="137"/>
      <c r="P36" s="137"/>
      <c r="Q36" s="1863"/>
      <c r="R36" s="707"/>
      <c r="S36" s="654" t="s">
        <v>818</v>
      </c>
      <c r="T36" s="654" t="s">
        <v>818</v>
      </c>
      <c r="U36" s="654" t="s">
        <v>818</v>
      </c>
      <c r="V36" s="707"/>
      <c r="W36" s="708"/>
    </row>
    <row r="37" spans="1:23" ht="14.25" customHeight="1">
      <c r="A37" s="2668"/>
      <c r="B37" s="655" t="s">
        <v>114</v>
      </c>
      <c r="C37" s="660" t="s">
        <v>40</v>
      </c>
      <c r="D37" s="25"/>
      <c r="E37" s="25"/>
      <c r="F37" s="25"/>
      <c r="G37" s="1863"/>
      <c r="H37" s="1863"/>
      <c r="I37" s="82"/>
      <c r="J37" s="82"/>
      <c r="K37" s="82"/>
      <c r="L37" s="892"/>
      <c r="M37" s="892"/>
      <c r="N37" s="137"/>
      <c r="O37" s="137"/>
      <c r="P37" s="137"/>
      <c r="Q37" s="1863"/>
      <c r="R37" s="707"/>
      <c r="S37" s="654" t="s">
        <v>818</v>
      </c>
      <c r="T37" s="654" t="s">
        <v>818</v>
      </c>
      <c r="U37" s="654" t="s">
        <v>818</v>
      </c>
      <c r="V37" s="707"/>
      <c r="W37" s="708"/>
    </row>
    <row r="38" spans="1:23" s="113" customFormat="1" ht="14.25" customHeight="1">
      <c r="A38" s="2668">
        <v>9</v>
      </c>
      <c r="B38" s="649" t="s">
        <v>115</v>
      </c>
      <c r="C38" s="657" t="s">
        <v>101</v>
      </c>
      <c r="D38" s="26"/>
      <c r="E38" s="26"/>
      <c r="F38" s="26"/>
      <c r="G38" s="689"/>
      <c r="H38" s="689"/>
      <c r="I38" s="87"/>
      <c r="J38" s="87"/>
      <c r="K38" s="87"/>
      <c r="L38" s="891"/>
      <c r="M38" s="891"/>
      <c r="N38" s="126"/>
      <c r="O38" s="126"/>
      <c r="P38" s="126"/>
      <c r="Q38" s="689"/>
      <c r="R38" s="1107"/>
      <c r="S38" s="651" t="s">
        <v>818</v>
      </c>
      <c r="T38" s="651" t="s">
        <v>818</v>
      </c>
      <c r="U38" s="651" t="s">
        <v>818</v>
      </c>
      <c r="V38" s="1107"/>
      <c r="W38" s="1108"/>
    </row>
    <row r="39" spans="1:23" ht="14.25" customHeight="1">
      <c r="A39" s="2668"/>
      <c r="B39" s="655" t="s">
        <v>155</v>
      </c>
      <c r="C39" s="660" t="s">
        <v>101</v>
      </c>
      <c r="D39" s="25"/>
      <c r="E39" s="25"/>
      <c r="F39" s="25"/>
      <c r="G39" s="1863"/>
      <c r="H39" s="1863"/>
      <c r="I39" s="82"/>
      <c r="J39" s="82"/>
      <c r="K39" s="82"/>
      <c r="L39" s="892"/>
      <c r="M39" s="892"/>
      <c r="N39" s="137"/>
      <c r="O39" s="137"/>
      <c r="P39" s="137"/>
      <c r="Q39" s="1863"/>
      <c r="R39" s="707"/>
      <c r="S39" s="654" t="s">
        <v>818</v>
      </c>
      <c r="T39" s="654" t="s">
        <v>818</v>
      </c>
      <c r="U39" s="654" t="s">
        <v>818</v>
      </c>
      <c r="V39" s="707"/>
      <c r="W39" s="708"/>
    </row>
    <row r="40" spans="1:23" ht="14.25" customHeight="1">
      <c r="A40" s="2668"/>
      <c r="B40" s="655" t="s">
        <v>156</v>
      </c>
      <c r="C40" s="660" t="s">
        <v>101</v>
      </c>
      <c r="D40" s="25"/>
      <c r="E40" s="25"/>
      <c r="F40" s="25"/>
      <c r="G40" s="1863"/>
      <c r="H40" s="1863"/>
      <c r="I40" s="82"/>
      <c r="J40" s="82"/>
      <c r="K40" s="82"/>
      <c r="L40" s="892"/>
      <c r="M40" s="892"/>
      <c r="N40" s="137"/>
      <c r="O40" s="137"/>
      <c r="P40" s="137"/>
      <c r="Q40" s="1863"/>
      <c r="R40" s="707"/>
      <c r="S40" s="654" t="s">
        <v>818</v>
      </c>
      <c r="T40" s="654" t="s">
        <v>818</v>
      </c>
      <c r="U40" s="654" t="s">
        <v>818</v>
      </c>
      <c r="V40" s="707"/>
      <c r="W40" s="708"/>
    </row>
    <row r="41" spans="1:23" ht="14.25" customHeight="1">
      <c r="A41" s="2668"/>
      <c r="B41" s="655" t="s">
        <v>157</v>
      </c>
      <c r="C41" s="660" t="s">
        <v>101</v>
      </c>
      <c r="D41" s="25"/>
      <c r="E41" s="25"/>
      <c r="F41" s="25"/>
      <c r="G41" s="1863"/>
      <c r="H41" s="1863"/>
      <c r="I41" s="82"/>
      <c r="J41" s="82"/>
      <c r="K41" s="82"/>
      <c r="L41" s="892"/>
      <c r="M41" s="892"/>
      <c r="N41" s="137"/>
      <c r="O41" s="137"/>
      <c r="P41" s="137"/>
      <c r="Q41" s="1863"/>
      <c r="R41" s="707"/>
      <c r="S41" s="654" t="s">
        <v>818</v>
      </c>
      <c r="T41" s="654" t="s">
        <v>818</v>
      </c>
      <c r="U41" s="654" t="s">
        <v>818</v>
      </c>
      <c r="V41" s="707"/>
      <c r="W41" s="708"/>
    </row>
    <row r="42" spans="1:23" ht="14.25" customHeight="1">
      <c r="A42" s="2668"/>
      <c r="B42" s="655" t="s">
        <v>158</v>
      </c>
      <c r="C42" s="660" t="s">
        <v>101</v>
      </c>
      <c r="D42" s="25"/>
      <c r="E42" s="25"/>
      <c r="F42" s="25"/>
      <c r="G42" s="1863"/>
      <c r="H42" s="1863"/>
      <c r="I42" s="82"/>
      <c r="J42" s="82"/>
      <c r="K42" s="82"/>
      <c r="L42" s="892"/>
      <c r="M42" s="892"/>
      <c r="N42" s="137"/>
      <c r="O42" s="137"/>
      <c r="P42" s="137"/>
      <c r="Q42" s="1863"/>
      <c r="R42" s="707"/>
      <c r="S42" s="654" t="s">
        <v>818</v>
      </c>
      <c r="T42" s="654" t="s">
        <v>818</v>
      </c>
      <c r="U42" s="654" t="s">
        <v>818</v>
      </c>
      <c r="V42" s="707"/>
      <c r="W42" s="708"/>
    </row>
    <row r="43" spans="1:23" s="113" customFormat="1" ht="14.25" customHeight="1">
      <c r="A43" s="2668">
        <v>10</v>
      </c>
      <c r="B43" s="649" t="s">
        <v>159</v>
      </c>
      <c r="C43" s="650"/>
      <c r="D43" s="26"/>
      <c r="E43" s="26"/>
      <c r="F43" s="26"/>
      <c r="G43" s="689"/>
      <c r="H43" s="689"/>
      <c r="I43" s="87"/>
      <c r="J43" s="87"/>
      <c r="K43" s="87"/>
      <c r="L43" s="891"/>
      <c r="M43" s="891"/>
      <c r="N43" s="126"/>
      <c r="O43" s="126"/>
      <c r="P43" s="126"/>
      <c r="Q43" s="689"/>
      <c r="R43" s="1107"/>
      <c r="S43" s="651" t="s">
        <v>818</v>
      </c>
      <c r="T43" s="651" t="s">
        <v>818</v>
      </c>
      <c r="U43" s="651" t="s">
        <v>818</v>
      </c>
      <c r="V43" s="1107"/>
      <c r="W43" s="1108"/>
    </row>
    <row r="44" spans="1:23" ht="14.25" customHeight="1">
      <c r="A44" s="2668"/>
      <c r="B44" s="655" t="s">
        <v>116</v>
      </c>
      <c r="C44" s="653" t="s">
        <v>160</v>
      </c>
      <c r="D44" s="25"/>
      <c r="E44" s="25"/>
      <c r="F44" s="25"/>
      <c r="G44" s="1863"/>
      <c r="H44" s="1863"/>
      <c r="I44" s="82"/>
      <c r="J44" s="82"/>
      <c r="K44" s="82"/>
      <c r="L44" s="892"/>
      <c r="M44" s="892"/>
      <c r="N44" s="137"/>
      <c r="O44" s="137"/>
      <c r="P44" s="137"/>
      <c r="Q44" s="1863"/>
      <c r="R44" s="707"/>
      <c r="S44" s="654" t="s">
        <v>818</v>
      </c>
      <c r="T44" s="654" t="s">
        <v>818</v>
      </c>
      <c r="U44" s="654" t="s">
        <v>818</v>
      </c>
      <c r="V44" s="707"/>
      <c r="W44" s="708"/>
    </row>
    <row r="45" spans="1:23" s="113" customFormat="1" ht="14.25" customHeight="1">
      <c r="A45" s="2668">
        <v>11</v>
      </c>
      <c r="B45" s="649" t="s">
        <v>161</v>
      </c>
      <c r="C45" s="650"/>
      <c r="D45" s="26"/>
      <c r="E45" s="26"/>
      <c r="F45" s="26"/>
      <c r="G45" s="689"/>
      <c r="H45" s="689"/>
      <c r="I45" s="87"/>
      <c r="J45" s="87"/>
      <c r="K45" s="87"/>
      <c r="L45" s="891"/>
      <c r="M45" s="891"/>
      <c r="N45" s="126"/>
      <c r="O45" s="126"/>
      <c r="P45" s="126"/>
      <c r="Q45" s="689"/>
      <c r="R45" s="1107"/>
      <c r="S45" s="651" t="s">
        <v>818</v>
      </c>
      <c r="T45" s="651" t="s">
        <v>818</v>
      </c>
      <c r="U45" s="651" t="s">
        <v>818</v>
      </c>
      <c r="V45" s="1107"/>
      <c r="W45" s="1108"/>
    </row>
    <row r="46" spans="1:23" ht="14.25" customHeight="1">
      <c r="A46" s="2668"/>
      <c r="B46" s="655" t="s">
        <v>162</v>
      </c>
      <c r="C46" s="653" t="s">
        <v>163</v>
      </c>
      <c r="D46" s="25"/>
      <c r="E46" s="25"/>
      <c r="F46" s="25"/>
      <c r="G46" s="1863"/>
      <c r="H46" s="1863"/>
      <c r="I46" s="82"/>
      <c r="J46" s="82"/>
      <c r="K46" s="82"/>
      <c r="L46" s="892"/>
      <c r="M46" s="892"/>
      <c r="N46" s="137"/>
      <c r="O46" s="137"/>
      <c r="P46" s="137"/>
      <c r="Q46" s="1863"/>
      <c r="R46" s="707"/>
      <c r="S46" s="654" t="s">
        <v>818</v>
      </c>
      <c r="T46" s="654" t="s">
        <v>818</v>
      </c>
      <c r="U46" s="654" t="s">
        <v>818</v>
      </c>
      <c r="V46" s="707"/>
      <c r="W46" s="708"/>
    </row>
    <row r="47" spans="1:23" s="113" customFormat="1" ht="14.25" customHeight="1">
      <c r="A47" s="2668">
        <v>12</v>
      </c>
      <c r="B47" s="649" t="s">
        <v>164</v>
      </c>
      <c r="C47" s="650"/>
      <c r="D47" s="26"/>
      <c r="E47" s="26"/>
      <c r="F47" s="26"/>
      <c r="G47" s="689"/>
      <c r="H47" s="689"/>
      <c r="I47" s="87"/>
      <c r="J47" s="87"/>
      <c r="K47" s="87"/>
      <c r="L47" s="891"/>
      <c r="M47" s="891"/>
      <c r="N47" s="126"/>
      <c r="O47" s="126"/>
      <c r="P47" s="126"/>
      <c r="Q47" s="689"/>
      <c r="R47" s="1107"/>
      <c r="S47" s="651" t="s">
        <v>818</v>
      </c>
      <c r="T47" s="651" t="s">
        <v>818</v>
      </c>
      <c r="U47" s="651" t="s">
        <v>818</v>
      </c>
      <c r="V47" s="1107"/>
      <c r="W47" s="1108"/>
    </row>
    <row r="48" spans="1:23" ht="14.25" customHeight="1">
      <c r="A48" s="2668"/>
      <c r="B48" s="655" t="s">
        <v>165</v>
      </c>
      <c r="C48" s="653" t="s">
        <v>41</v>
      </c>
      <c r="D48" s="25"/>
      <c r="E48" s="25"/>
      <c r="F48" s="25"/>
      <c r="G48" s="1863"/>
      <c r="H48" s="1863"/>
      <c r="I48" s="82"/>
      <c r="J48" s="82"/>
      <c r="K48" s="82"/>
      <c r="L48" s="892"/>
      <c r="M48" s="892"/>
      <c r="N48" s="137"/>
      <c r="O48" s="137"/>
      <c r="P48" s="137"/>
      <c r="Q48" s="1863"/>
      <c r="R48" s="707"/>
      <c r="S48" s="654" t="s">
        <v>818</v>
      </c>
      <c r="T48" s="654" t="s">
        <v>818</v>
      </c>
      <c r="U48" s="654" t="s">
        <v>818</v>
      </c>
      <c r="V48" s="707"/>
      <c r="W48" s="708"/>
    </row>
    <row r="49" spans="1:23" s="113" customFormat="1" ht="14.25" customHeight="1">
      <c r="A49" s="2668">
        <v>13</v>
      </c>
      <c r="B49" s="649" t="s">
        <v>166</v>
      </c>
      <c r="C49" s="650"/>
      <c r="D49" s="26">
        <v>9303</v>
      </c>
      <c r="E49" s="26">
        <v>10581</v>
      </c>
      <c r="F49" s="26">
        <v>13339</v>
      </c>
      <c r="G49" s="1863">
        <v>13.737504030957751</v>
      </c>
      <c r="H49" s="1863">
        <v>26.065589263774697</v>
      </c>
      <c r="I49" s="87"/>
      <c r="J49" s="87"/>
      <c r="K49" s="87"/>
      <c r="L49" s="891"/>
      <c r="M49" s="891"/>
      <c r="N49" s="26">
        <v>2151.8000000000002</v>
      </c>
      <c r="O49" s="26">
        <v>3676.8</v>
      </c>
      <c r="P49" s="26">
        <v>3715.03</v>
      </c>
      <c r="Q49" s="1863">
        <v>70.870898782414713</v>
      </c>
      <c r="R49" s="1863">
        <v>1.039762837249782</v>
      </c>
      <c r="S49" s="651">
        <v>11454.8</v>
      </c>
      <c r="T49" s="651">
        <v>14257.8</v>
      </c>
      <c r="U49" s="651">
        <v>17054.03</v>
      </c>
      <c r="V49" s="707">
        <v>24.470091140831784</v>
      </c>
      <c r="W49" s="708">
        <v>19.611931714570275</v>
      </c>
    </row>
    <row r="50" spans="1:23" ht="14.25" customHeight="1">
      <c r="A50" s="2668"/>
      <c r="B50" s="655" t="s">
        <v>167</v>
      </c>
      <c r="C50" s="660" t="s">
        <v>40</v>
      </c>
      <c r="D50" s="1697">
        <v>9303</v>
      </c>
      <c r="E50" s="1697">
        <v>10581</v>
      </c>
      <c r="F50" s="1697">
        <v>13339</v>
      </c>
      <c r="G50" s="1863">
        <v>13.737504030957751</v>
      </c>
      <c r="H50" s="1863">
        <v>26.065589263774697</v>
      </c>
      <c r="I50" s="82"/>
      <c r="J50" s="82"/>
      <c r="K50" s="82"/>
      <c r="L50" s="892"/>
      <c r="M50" s="892"/>
      <c r="N50" s="1532">
        <v>2151.8000000000002</v>
      </c>
      <c r="O50" s="1532">
        <v>3676.8</v>
      </c>
      <c r="P50" s="1532">
        <v>3715.03</v>
      </c>
      <c r="Q50" s="1863">
        <v>70.870898782414713</v>
      </c>
      <c r="R50" s="1863">
        <v>1.039762837249782</v>
      </c>
      <c r="S50" s="654">
        <v>11454.8</v>
      </c>
      <c r="T50" s="654">
        <v>14257.8</v>
      </c>
      <c r="U50" s="654">
        <v>17054.03</v>
      </c>
      <c r="V50" s="707">
        <v>24.470091140831784</v>
      </c>
      <c r="W50" s="708">
        <v>19.611931714570275</v>
      </c>
    </row>
    <row r="51" spans="1:23" ht="14.25" customHeight="1">
      <c r="A51" s="2668"/>
      <c r="B51" s="655" t="s">
        <v>168</v>
      </c>
      <c r="C51" s="660" t="s">
        <v>40</v>
      </c>
      <c r="D51" s="25"/>
      <c r="E51" s="25"/>
      <c r="F51" s="25"/>
      <c r="G51" s="1863"/>
      <c r="H51" s="1863"/>
      <c r="I51" s="82"/>
      <c r="J51" s="82"/>
      <c r="K51" s="82"/>
      <c r="L51" s="892"/>
      <c r="M51" s="892"/>
      <c r="N51" s="137"/>
      <c r="O51" s="137"/>
      <c r="P51" s="137"/>
      <c r="Q51" s="1863"/>
      <c r="R51" s="707"/>
      <c r="S51" s="654" t="s">
        <v>818</v>
      </c>
      <c r="T51" s="654" t="s">
        <v>818</v>
      </c>
      <c r="U51" s="654" t="s">
        <v>818</v>
      </c>
      <c r="V51" s="707"/>
      <c r="W51" s="708"/>
    </row>
    <row r="52" spans="1:23" s="113" customFormat="1" ht="14.25" customHeight="1">
      <c r="A52" s="2668">
        <v>14</v>
      </c>
      <c r="B52" s="649" t="s">
        <v>169</v>
      </c>
      <c r="C52" s="650"/>
      <c r="D52" s="26"/>
      <c r="E52" s="26"/>
      <c r="F52" s="26"/>
      <c r="G52" s="689"/>
      <c r="H52" s="689"/>
      <c r="I52" s="87"/>
      <c r="J52" s="87"/>
      <c r="K52" s="87"/>
      <c r="L52" s="891"/>
      <c r="M52" s="891"/>
      <c r="N52" s="126"/>
      <c r="O52" s="126"/>
      <c r="P52" s="126"/>
      <c r="Q52" s="689"/>
      <c r="R52" s="1107"/>
      <c r="S52" s="651" t="s">
        <v>818</v>
      </c>
      <c r="T52" s="651" t="s">
        <v>818</v>
      </c>
      <c r="U52" s="651" t="s">
        <v>818</v>
      </c>
      <c r="V52" s="1107"/>
      <c r="W52" s="1108"/>
    </row>
    <row r="53" spans="1:23" ht="14.25" customHeight="1">
      <c r="A53" s="2668"/>
      <c r="B53" s="655" t="s">
        <v>170</v>
      </c>
      <c r="C53" s="653" t="s">
        <v>99</v>
      </c>
      <c r="D53" s="25"/>
      <c r="E53" s="25"/>
      <c r="F53" s="25"/>
      <c r="G53" s="1863"/>
      <c r="H53" s="1863"/>
      <c r="I53" s="82"/>
      <c r="J53" s="82"/>
      <c r="K53" s="82"/>
      <c r="L53" s="892"/>
      <c r="M53" s="892"/>
      <c r="N53" s="137"/>
      <c r="O53" s="137"/>
      <c r="P53" s="137"/>
      <c r="Q53" s="1863"/>
      <c r="R53" s="707"/>
      <c r="S53" s="654" t="s">
        <v>818</v>
      </c>
      <c r="T53" s="654" t="s">
        <v>818</v>
      </c>
      <c r="U53" s="654" t="s">
        <v>818</v>
      </c>
      <c r="V53" s="707"/>
      <c r="W53" s="708"/>
    </row>
    <row r="54" spans="1:23" s="113" customFormat="1" ht="14.25" customHeight="1">
      <c r="A54" s="2668">
        <v>15</v>
      </c>
      <c r="B54" s="649" t="s">
        <v>171</v>
      </c>
      <c r="C54" s="650"/>
      <c r="D54" s="26">
        <v>1144.2</v>
      </c>
      <c r="E54" s="26">
        <v>1091.9100000000001</v>
      </c>
      <c r="F54" s="26">
        <v>983.13</v>
      </c>
      <c r="G54" s="689"/>
      <c r="H54" s="689"/>
      <c r="I54" s="87"/>
      <c r="J54" s="87"/>
      <c r="K54" s="87"/>
      <c r="L54" s="891"/>
      <c r="M54" s="891"/>
      <c r="N54" s="126"/>
      <c r="O54" s="126"/>
      <c r="P54" s="126"/>
      <c r="Q54" s="689"/>
      <c r="R54" s="1107"/>
      <c r="S54" s="651">
        <v>1144.2</v>
      </c>
      <c r="T54" s="651">
        <v>1091.9100000000001</v>
      </c>
      <c r="U54" s="651">
        <v>983.13</v>
      </c>
      <c r="V54" s="707">
        <v>-4.5700052438384802</v>
      </c>
      <c r="W54" s="708">
        <v>-9.9623595351265237</v>
      </c>
    </row>
    <row r="55" spans="1:23" ht="14.25" customHeight="1">
      <c r="A55" s="2668"/>
      <c r="B55" s="655" t="s">
        <v>172</v>
      </c>
      <c r="C55" s="660" t="s">
        <v>40</v>
      </c>
      <c r="D55" s="1690">
        <v>1144.2</v>
      </c>
      <c r="E55" s="1690">
        <v>1091.9100000000001</v>
      </c>
      <c r="F55" s="1690">
        <v>983.13</v>
      </c>
      <c r="G55" s="1863">
        <v>-4.5700052438384802</v>
      </c>
      <c r="H55" s="1863">
        <v>-9.9623595351265237</v>
      </c>
      <c r="I55" s="82"/>
      <c r="J55" s="82"/>
      <c r="K55" s="82"/>
      <c r="L55" s="892"/>
      <c r="M55" s="892"/>
      <c r="N55" s="137"/>
      <c r="O55" s="137"/>
      <c r="P55" s="137"/>
      <c r="Q55" s="1863"/>
      <c r="R55" s="707"/>
      <c r="S55" s="654">
        <v>1144.2</v>
      </c>
      <c r="T55" s="654">
        <v>1091.9100000000001</v>
      </c>
      <c r="U55" s="654">
        <v>983.13</v>
      </c>
      <c r="V55" s="707">
        <v>-4.5700052438384802</v>
      </c>
      <c r="W55" s="708">
        <v>-9.9623595351265237</v>
      </c>
    </row>
    <row r="56" spans="1:23" s="113" customFormat="1" ht="14.25" customHeight="1">
      <c r="A56" s="2668">
        <v>16</v>
      </c>
      <c r="B56" s="649" t="s">
        <v>173</v>
      </c>
      <c r="C56" s="650"/>
      <c r="D56" s="26">
        <v>231343.67</v>
      </c>
      <c r="E56" s="26">
        <v>330911.09999999998</v>
      </c>
      <c r="F56" s="26">
        <v>566261.60000000009</v>
      </c>
      <c r="G56" s="689"/>
      <c r="H56" s="689"/>
      <c r="I56" s="87"/>
      <c r="J56" s="87"/>
      <c r="K56" s="87"/>
      <c r="L56" s="891"/>
      <c r="M56" s="891"/>
      <c r="N56" s="26">
        <v>193301.92499999999</v>
      </c>
      <c r="O56" s="26">
        <v>251653.44</v>
      </c>
      <c r="P56" s="26">
        <v>152074.50000000003</v>
      </c>
      <c r="Q56" s="689"/>
      <c r="R56" s="1107"/>
      <c r="S56" s="651">
        <v>424645.59499999997</v>
      </c>
      <c r="T56" s="651">
        <v>582564.54</v>
      </c>
      <c r="U56" s="651">
        <v>718336.10000000009</v>
      </c>
      <c r="V56" s="1107">
        <v>37.188410019889659</v>
      </c>
      <c r="W56" s="1108">
        <v>23.305840070526784</v>
      </c>
    </row>
    <row r="57" spans="1:23" ht="14.25" customHeight="1">
      <c r="A57" s="2668"/>
      <c r="B57" s="655" t="s">
        <v>179</v>
      </c>
      <c r="C57" s="653" t="s">
        <v>40</v>
      </c>
      <c r="D57" s="25"/>
      <c r="E57" s="25"/>
      <c r="F57" s="25"/>
      <c r="G57" s="1863"/>
      <c r="H57" s="1863"/>
      <c r="I57" s="82"/>
      <c r="J57" s="82"/>
      <c r="K57" s="82"/>
      <c r="L57" s="892"/>
      <c r="M57" s="892"/>
      <c r="N57" s="137"/>
      <c r="O57" s="137"/>
      <c r="P57" s="137"/>
      <c r="Q57" s="1863"/>
      <c r="R57" s="707"/>
      <c r="S57" s="654" t="s">
        <v>818</v>
      </c>
      <c r="T57" s="654" t="s">
        <v>818</v>
      </c>
      <c r="U57" s="654" t="s">
        <v>818</v>
      </c>
      <c r="V57" s="707"/>
      <c r="W57" s="708"/>
    </row>
    <row r="58" spans="1:23" ht="14.25" customHeight="1">
      <c r="A58" s="2668"/>
      <c r="B58" s="662" t="s">
        <v>174</v>
      </c>
      <c r="C58" s="653" t="s">
        <v>101</v>
      </c>
      <c r="D58" s="1690">
        <v>218565</v>
      </c>
      <c r="E58" s="1690">
        <v>314852.84999999998</v>
      </c>
      <c r="F58" s="1690">
        <v>549270</v>
      </c>
      <c r="G58" s="1863">
        <v>44.054560428247868</v>
      </c>
      <c r="H58" s="1863">
        <v>74.452923008319601</v>
      </c>
      <c r="I58" s="82"/>
      <c r="J58" s="82"/>
      <c r="K58" s="82"/>
      <c r="L58" s="892"/>
      <c r="M58" s="892"/>
      <c r="N58" s="1697">
        <v>156364.5</v>
      </c>
      <c r="O58" s="1697">
        <v>216983.91699999999</v>
      </c>
      <c r="P58" s="1697">
        <v>128825.2</v>
      </c>
      <c r="Q58" s="1863">
        <v>38.768017676646537</v>
      </c>
      <c r="R58" s="707">
        <v>-40.629148104096579</v>
      </c>
      <c r="S58" s="654">
        <v>374929.5</v>
      </c>
      <c r="T58" s="654">
        <v>531836.76699999999</v>
      </c>
      <c r="U58" s="654">
        <v>678095.2</v>
      </c>
      <c r="V58" s="707">
        <v>41.849805630125132</v>
      </c>
      <c r="W58" s="708">
        <v>27.500624641846173</v>
      </c>
    </row>
    <row r="59" spans="1:23" ht="14.25" customHeight="1">
      <c r="A59" s="2668"/>
      <c r="B59" s="662" t="s">
        <v>175</v>
      </c>
      <c r="C59" s="653" t="s">
        <v>101</v>
      </c>
      <c r="D59" s="1690">
        <v>11100</v>
      </c>
      <c r="E59" s="1690">
        <v>14151.01</v>
      </c>
      <c r="F59" s="1690">
        <v>15310</v>
      </c>
      <c r="G59" s="1863">
        <v>27.486576576576581</v>
      </c>
      <c r="H59" s="1863">
        <v>8.1901574516589193</v>
      </c>
      <c r="I59" s="83"/>
      <c r="J59" s="83"/>
      <c r="K59" s="83"/>
      <c r="L59" s="891"/>
      <c r="M59" s="891"/>
      <c r="N59" s="1697">
        <v>31910</v>
      </c>
      <c r="O59" s="1697">
        <v>29652.814999999999</v>
      </c>
      <c r="P59" s="1697">
        <v>20231.400000000001</v>
      </c>
      <c r="Q59" s="1863">
        <v>-7.073597618301477</v>
      </c>
      <c r="R59" s="707">
        <v>-31.772413512848601</v>
      </c>
      <c r="S59" s="654">
        <v>43010</v>
      </c>
      <c r="T59" s="654">
        <v>43803.824999999997</v>
      </c>
      <c r="U59" s="654">
        <v>35541.4</v>
      </c>
      <c r="V59" s="707">
        <v>1.8456754243199214</v>
      </c>
      <c r="W59" s="708">
        <v>-18.862336793647586</v>
      </c>
    </row>
    <row r="60" spans="1:23" ht="14.25" customHeight="1">
      <c r="A60" s="2668"/>
      <c r="B60" s="662" t="s">
        <v>176</v>
      </c>
      <c r="C60" s="653" t="s">
        <v>180</v>
      </c>
      <c r="D60" s="1690">
        <v>476.1</v>
      </c>
      <c r="E60" s="1690">
        <v>546.22</v>
      </c>
      <c r="F60" s="1690">
        <v>551.79999999999995</v>
      </c>
      <c r="G60" s="1863">
        <v>14.727998319680747</v>
      </c>
      <c r="H60" s="1863">
        <v>1.0215664018160986</v>
      </c>
      <c r="I60" s="83"/>
      <c r="J60" s="83"/>
      <c r="K60" s="83"/>
      <c r="L60" s="891"/>
      <c r="M60" s="891"/>
      <c r="N60" s="1697">
        <v>1542.8</v>
      </c>
      <c r="O60" s="1697">
        <v>1761</v>
      </c>
      <c r="P60" s="1697">
        <v>939.7</v>
      </c>
      <c r="Q60" s="1863">
        <v>14.14311641171895</v>
      </c>
      <c r="R60" s="707">
        <v>-46.63827370812038</v>
      </c>
      <c r="S60" s="654">
        <v>2018.9</v>
      </c>
      <c r="T60" s="654">
        <v>2307.2200000000003</v>
      </c>
      <c r="U60" s="654">
        <v>1491.5</v>
      </c>
      <c r="V60" s="707">
        <v>14.281044132943691</v>
      </c>
      <c r="W60" s="708">
        <v>-35.355102677681373</v>
      </c>
    </row>
    <row r="61" spans="1:23" ht="14.25" customHeight="1">
      <c r="A61" s="2668"/>
      <c r="B61" s="662" t="s">
        <v>177</v>
      </c>
      <c r="C61" s="653" t="s">
        <v>181</v>
      </c>
      <c r="D61" s="1690">
        <v>355</v>
      </c>
      <c r="E61" s="1690">
        <v>260</v>
      </c>
      <c r="F61" s="1690">
        <v>245</v>
      </c>
      <c r="G61" s="1863">
        <v>-26.760563380281688</v>
      </c>
      <c r="H61" s="1863">
        <v>-5.7692307692307709</v>
      </c>
      <c r="I61" s="82"/>
      <c r="J61" s="82"/>
      <c r="K61" s="82"/>
      <c r="L61" s="892"/>
      <c r="M61" s="892"/>
      <c r="N61" s="1697">
        <v>1256</v>
      </c>
      <c r="O61" s="1697">
        <v>500.57499999999999</v>
      </c>
      <c r="P61" s="1697">
        <v>390.2</v>
      </c>
      <c r="Q61" s="1863">
        <v>-60.145302547770704</v>
      </c>
      <c r="R61" s="707">
        <v>-22.04964291065275</v>
      </c>
      <c r="S61" s="654">
        <v>1611</v>
      </c>
      <c r="T61" s="654">
        <v>760.57500000000005</v>
      </c>
      <c r="U61" s="654">
        <v>635.20000000000005</v>
      </c>
      <c r="V61" s="707">
        <v>-52.788640595903161</v>
      </c>
      <c r="W61" s="708">
        <v>-16.484238898202022</v>
      </c>
    </row>
    <row r="62" spans="1:23" ht="14.25" customHeight="1">
      <c r="A62" s="2668"/>
      <c r="B62" s="662" t="s">
        <v>178</v>
      </c>
      <c r="C62" s="653" t="s">
        <v>181</v>
      </c>
      <c r="D62" s="1690">
        <v>847.57</v>
      </c>
      <c r="E62" s="1690">
        <v>1101.02</v>
      </c>
      <c r="F62" s="1690">
        <v>884.8</v>
      </c>
      <c r="G62" s="1863">
        <v>29.903134844319634</v>
      </c>
      <c r="H62" s="1863">
        <v>-19.638153712012496</v>
      </c>
      <c r="I62" s="82"/>
      <c r="J62" s="82"/>
      <c r="K62" s="82"/>
      <c r="L62" s="892"/>
      <c r="M62" s="892"/>
      <c r="N62" s="1697">
        <v>2228.625</v>
      </c>
      <c r="O62" s="1697">
        <v>2755.1329999999998</v>
      </c>
      <c r="P62" s="1697">
        <v>1688</v>
      </c>
      <c r="Q62" s="1863">
        <v>23.624791070727454</v>
      </c>
      <c r="R62" s="707">
        <v>-38.732540316565476</v>
      </c>
      <c r="S62" s="654">
        <v>3076.1950000000002</v>
      </c>
      <c r="T62" s="654">
        <v>3856.1529999999998</v>
      </c>
      <c r="U62" s="654">
        <v>2572.8000000000002</v>
      </c>
      <c r="V62" s="707">
        <v>25.354634540398109</v>
      </c>
      <c r="W62" s="708">
        <v>-33.280655617139672</v>
      </c>
    </row>
    <row r="63" spans="1:23" ht="14.25" customHeight="1">
      <c r="A63" s="2668"/>
      <c r="B63" s="655" t="s">
        <v>61</v>
      </c>
      <c r="C63" s="653" t="s">
        <v>104</v>
      </c>
      <c r="D63" s="25"/>
      <c r="E63" s="133"/>
      <c r="F63" s="133"/>
      <c r="G63" s="1863"/>
      <c r="H63" s="1863"/>
      <c r="I63" s="82"/>
      <c r="J63" s="82"/>
      <c r="K63" s="82"/>
      <c r="L63" s="892"/>
      <c r="M63" s="892"/>
      <c r="N63" s="137"/>
      <c r="O63" s="137"/>
      <c r="P63" s="137"/>
      <c r="Q63" s="1863"/>
      <c r="R63" s="707"/>
      <c r="S63" s="654" t="s">
        <v>818</v>
      </c>
      <c r="T63" s="654" t="s">
        <v>818</v>
      </c>
      <c r="U63" s="654" t="s">
        <v>818</v>
      </c>
      <c r="V63" s="707"/>
      <c r="W63" s="708"/>
    </row>
    <row r="64" spans="1:23" s="113" customFormat="1" ht="14.25" customHeight="1">
      <c r="A64" s="2668">
        <v>17</v>
      </c>
      <c r="B64" s="649" t="s">
        <v>182</v>
      </c>
      <c r="C64" s="650"/>
      <c r="D64" s="26">
        <v>7746</v>
      </c>
      <c r="E64" s="26">
        <v>6650</v>
      </c>
      <c r="F64" s="26">
        <v>5246</v>
      </c>
      <c r="G64" s="689">
        <v>-14.14923831655048</v>
      </c>
      <c r="H64" s="689">
        <v>-21.112781954887211</v>
      </c>
      <c r="I64" s="87"/>
      <c r="J64" s="87"/>
      <c r="K64" s="87"/>
      <c r="L64" s="891"/>
      <c r="M64" s="891"/>
      <c r="N64" s="126"/>
      <c r="O64" s="126"/>
      <c r="P64" s="126"/>
      <c r="Q64" s="689"/>
      <c r="R64" s="1107"/>
      <c r="S64" s="651">
        <v>7746</v>
      </c>
      <c r="T64" s="651">
        <v>6650</v>
      </c>
      <c r="U64" s="651">
        <v>5246</v>
      </c>
      <c r="V64" s="1107">
        <v>-14.14923831655048</v>
      </c>
      <c r="W64" s="1108">
        <v>-21.112781954887211</v>
      </c>
    </row>
    <row r="65" spans="1:23" ht="14.25" customHeight="1">
      <c r="A65" s="2668"/>
      <c r="B65" s="663" t="s">
        <v>117</v>
      </c>
      <c r="C65" s="653" t="s">
        <v>183</v>
      </c>
      <c r="D65" s="1690">
        <v>7746</v>
      </c>
      <c r="E65" s="1690">
        <v>6650</v>
      </c>
      <c r="F65" s="1690">
        <v>5246</v>
      </c>
      <c r="G65" s="1863">
        <v>-14.14923831655048</v>
      </c>
      <c r="H65" s="1863">
        <v>-21.112781954887211</v>
      </c>
      <c r="I65" s="82"/>
      <c r="J65" s="82"/>
      <c r="K65" s="82"/>
      <c r="L65" s="892"/>
      <c r="M65" s="892"/>
      <c r="N65" s="137"/>
      <c r="O65" s="137"/>
      <c r="P65" s="137"/>
      <c r="Q65" s="1863"/>
      <c r="R65" s="707"/>
      <c r="S65" s="654">
        <v>7746</v>
      </c>
      <c r="T65" s="654">
        <v>6650</v>
      </c>
      <c r="U65" s="654">
        <v>5246</v>
      </c>
      <c r="V65" s="707">
        <v>-14.14923831655048</v>
      </c>
      <c r="W65" s="708">
        <v>-21.112781954887211</v>
      </c>
    </row>
    <row r="66" spans="1:23" s="113" customFormat="1" ht="14.25" customHeight="1">
      <c r="A66" s="2668">
        <v>18</v>
      </c>
      <c r="B66" s="649" t="s">
        <v>184</v>
      </c>
      <c r="C66" s="650"/>
      <c r="D66" s="1851">
        <v>611340</v>
      </c>
      <c r="E66" s="1851">
        <v>813260</v>
      </c>
      <c r="F66" s="1851">
        <v>1269696</v>
      </c>
      <c r="G66" s="689"/>
      <c r="H66" s="689"/>
      <c r="I66" s="658"/>
      <c r="J66" s="658"/>
      <c r="K66" s="658"/>
      <c r="L66" s="891"/>
      <c r="M66" s="891"/>
      <c r="N66" s="1851">
        <v>0</v>
      </c>
      <c r="O66" s="1851">
        <v>53959.149999999994</v>
      </c>
      <c r="P66" s="1851">
        <v>1859784.19</v>
      </c>
      <c r="Q66" s="689"/>
      <c r="R66" s="1107"/>
      <c r="S66" s="651">
        <v>611340</v>
      </c>
      <c r="T66" s="651">
        <v>867219.15</v>
      </c>
      <c r="U66" s="651">
        <v>3129480.19</v>
      </c>
      <c r="V66" s="1107"/>
      <c r="W66" s="1108"/>
    </row>
    <row r="67" spans="1:23" ht="14.25" customHeight="1">
      <c r="A67" s="2668"/>
      <c r="B67" s="655" t="s">
        <v>62</v>
      </c>
      <c r="C67" s="653" t="s">
        <v>102</v>
      </c>
      <c r="D67" s="1693"/>
      <c r="E67" s="1693"/>
      <c r="F67" s="1693"/>
      <c r="G67" s="1863"/>
      <c r="H67" s="1863"/>
      <c r="I67" s="25"/>
      <c r="J67" s="25"/>
      <c r="K67" s="25"/>
      <c r="L67" s="1863"/>
      <c r="M67" s="1863"/>
      <c r="N67" s="137"/>
      <c r="O67" s="137"/>
      <c r="P67" s="137"/>
      <c r="Q67" s="1863"/>
      <c r="R67" s="707"/>
      <c r="S67" s="654" t="s">
        <v>818</v>
      </c>
      <c r="T67" s="654" t="s">
        <v>818</v>
      </c>
      <c r="U67" s="654" t="s">
        <v>818</v>
      </c>
      <c r="V67" s="707"/>
      <c r="W67" s="708"/>
    </row>
    <row r="68" spans="1:23" ht="14.25" customHeight="1">
      <c r="A68" s="2668"/>
      <c r="B68" s="655" t="s">
        <v>185</v>
      </c>
      <c r="C68" s="653" t="s">
        <v>40</v>
      </c>
      <c r="D68" s="1691">
        <v>294253</v>
      </c>
      <c r="E68" s="1692">
        <v>357678</v>
      </c>
      <c r="F68" s="1692">
        <v>349588</v>
      </c>
      <c r="G68" s="1863">
        <v>21.554580582016158</v>
      </c>
      <c r="H68" s="1863">
        <v>-2.2618109025436297</v>
      </c>
      <c r="I68" s="25"/>
      <c r="J68" s="25"/>
      <c r="K68" s="25"/>
      <c r="L68" s="1863"/>
      <c r="M68" s="1863"/>
      <c r="N68" s="1697">
        <v>0</v>
      </c>
      <c r="O68" s="1697">
        <v>8835.4500000000007</v>
      </c>
      <c r="P68" s="1697">
        <v>415857.80000000005</v>
      </c>
      <c r="Q68" s="1863"/>
      <c r="R68" s="707">
        <v>4606.69631993843</v>
      </c>
      <c r="S68" s="654">
        <v>294253</v>
      </c>
      <c r="T68" s="654">
        <v>366513.45</v>
      </c>
      <c r="U68" s="654">
        <v>765445.8</v>
      </c>
      <c r="V68" s="707">
        <v>24.557251752743397</v>
      </c>
      <c r="W68" s="708">
        <v>108.84521427521966</v>
      </c>
    </row>
    <row r="69" spans="1:23" ht="14.25" customHeight="1">
      <c r="A69" s="2668"/>
      <c r="B69" s="655" t="s">
        <v>186</v>
      </c>
      <c r="C69" s="653" t="s">
        <v>40</v>
      </c>
      <c r="D69" s="1691">
        <v>317087</v>
      </c>
      <c r="E69" s="1692">
        <v>455582</v>
      </c>
      <c r="F69" s="1692">
        <v>920108</v>
      </c>
      <c r="G69" s="1863">
        <v>43.677287306007514</v>
      </c>
      <c r="H69" s="1863">
        <v>101.96320311162427</v>
      </c>
      <c r="I69" s="25"/>
      <c r="J69" s="25"/>
      <c r="K69" s="25"/>
      <c r="L69" s="1863"/>
      <c r="M69" s="1863"/>
      <c r="N69" s="1697">
        <v>0</v>
      </c>
      <c r="O69" s="1697">
        <v>45123.7</v>
      </c>
      <c r="P69" s="1697">
        <v>1443926.39</v>
      </c>
      <c r="Q69" s="1863"/>
      <c r="R69" s="707">
        <v>3099.9290616682588</v>
      </c>
      <c r="S69" s="654">
        <v>317087</v>
      </c>
      <c r="T69" s="654">
        <v>500705.7</v>
      </c>
      <c r="U69" s="654">
        <v>2364034.3899999997</v>
      </c>
      <c r="V69" s="707">
        <v>57.907987397780431</v>
      </c>
      <c r="W69" s="708">
        <v>372.14049889985262</v>
      </c>
    </row>
    <row r="70" spans="1:23" ht="14.25" customHeight="1">
      <c r="A70" s="2668"/>
      <c r="B70" s="655" t="s">
        <v>187</v>
      </c>
      <c r="C70" s="653" t="s">
        <v>40</v>
      </c>
      <c r="D70" s="25"/>
      <c r="E70" s="25"/>
      <c r="F70" s="25"/>
      <c r="G70" s="1863"/>
      <c r="H70" s="1863"/>
      <c r="I70" s="25"/>
      <c r="J70" s="25"/>
      <c r="K70" s="25"/>
      <c r="L70" s="1863"/>
      <c r="M70" s="1863"/>
      <c r="N70" s="137"/>
      <c r="O70" s="137"/>
      <c r="P70" s="137"/>
      <c r="Q70" s="1863"/>
      <c r="R70" s="707"/>
      <c r="S70" s="654" t="s">
        <v>818</v>
      </c>
      <c r="T70" s="654" t="s">
        <v>818</v>
      </c>
      <c r="U70" s="654" t="s">
        <v>818</v>
      </c>
      <c r="V70" s="707"/>
      <c r="W70" s="708"/>
    </row>
    <row r="71" spans="1:23" s="113" customFormat="1" ht="14.25" customHeight="1">
      <c r="A71" s="2668">
        <v>19</v>
      </c>
      <c r="B71" s="664" t="s">
        <v>188</v>
      </c>
      <c r="C71" s="650"/>
      <c r="D71" s="26">
        <v>63401</v>
      </c>
      <c r="E71" s="26">
        <v>70191</v>
      </c>
      <c r="F71" s="26">
        <v>54777</v>
      </c>
      <c r="G71" s="689"/>
      <c r="H71" s="689"/>
      <c r="I71" s="26"/>
      <c r="J71" s="26"/>
      <c r="K71" s="26"/>
      <c r="L71" s="689"/>
      <c r="M71" s="689"/>
      <c r="N71" s="126"/>
      <c r="O71" s="126"/>
      <c r="P71" s="126"/>
      <c r="Q71" s="689"/>
      <c r="R71" s="1107"/>
      <c r="S71" s="651">
        <v>63401</v>
      </c>
      <c r="T71" s="651">
        <v>70191</v>
      </c>
      <c r="U71" s="651">
        <v>54777</v>
      </c>
      <c r="V71" s="1107">
        <v>10.709610258513266</v>
      </c>
      <c r="W71" s="1108">
        <v>-21.960080352181905</v>
      </c>
    </row>
    <row r="72" spans="1:23" ht="14.25" customHeight="1">
      <c r="A72" s="2668"/>
      <c r="B72" s="655" t="s">
        <v>189</v>
      </c>
      <c r="C72" s="653" t="s">
        <v>104</v>
      </c>
      <c r="D72" s="1697">
        <v>63401</v>
      </c>
      <c r="E72" s="1697">
        <v>70191</v>
      </c>
      <c r="F72" s="1697">
        <v>54777</v>
      </c>
      <c r="G72" s="1863">
        <v>10.709610258513266</v>
      </c>
      <c r="H72" s="1863">
        <v>-21.960080352181905</v>
      </c>
      <c r="I72" s="25"/>
      <c r="J72" s="25"/>
      <c r="K72" s="25"/>
      <c r="L72" s="1863"/>
      <c r="M72" s="1863"/>
      <c r="N72" s="137"/>
      <c r="O72" s="137"/>
      <c r="P72" s="137"/>
      <c r="Q72" s="1863"/>
      <c r="R72" s="707"/>
      <c r="S72" s="654">
        <v>63401</v>
      </c>
      <c r="T72" s="654">
        <v>70191</v>
      </c>
      <c r="U72" s="654">
        <v>54777</v>
      </c>
      <c r="V72" s="707">
        <v>10.709610258513266</v>
      </c>
      <c r="W72" s="708">
        <v>-21.960080352181905</v>
      </c>
    </row>
    <row r="73" spans="1:23" ht="14.25" customHeight="1">
      <c r="A73" s="2668"/>
      <c r="B73" s="655" t="s">
        <v>190</v>
      </c>
      <c r="C73" s="653" t="s">
        <v>104</v>
      </c>
      <c r="D73" s="25"/>
      <c r="E73" s="25"/>
      <c r="F73" s="25"/>
      <c r="G73" s="1863"/>
      <c r="H73" s="1863"/>
      <c r="I73" s="25"/>
      <c r="J73" s="25"/>
      <c r="K73" s="25"/>
      <c r="L73" s="1863"/>
      <c r="M73" s="1863"/>
      <c r="N73" s="137"/>
      <c r="O73" s="137"/>
      <c r="P73" s="137"/>
      <c r="Q73" s="1863"/>
      <c r="R73" s="707"/>
      <c r="S73" s="654" t="s">
        <v>818</v>
      </c>
      <c r="T73" s="654" t="s">
        <v>818</v>
      </c>
      <c r="U73" s="654" t="s">
        <v>818</v>
      </c>
      <c r="V73" s="707"/>
      <c r="W73" s="708"/>
    </row>
    <row r="74" spans="1:23" ht="14.25" customHeight="1">
      <c r="A74" s="2668"/>
      <c r="B74" s="655" t="s">
        <v>191</v>
      </c>
      <c r="C74" s="653" t="s">
        <v>41</v>
      </c>
      <c r="D74" s="25"/>
      <c r="E74" s="25"/>
      <c r="F74" s="25"/>
      <c r="G74" s="1863"/>
      <c r="H74" s="1863"/>
      <c r="I74" s="25"/>
      <c r="J74" s="25"/>
      <c r="K74" s="25"/>
      <c r="L74" s="1863"/>
      <c r="M74" s="1863"/>
      <c r="N74" s="137"/>
      <c r="O74" s="137"/>
      <c r="P74" s="137"/>
      <c r="Q74" s="1863"/>
      <c r="R74" s="707"/>
      <c r="S74" s="654" t="s">
        <v>818</v>
      </c>
      <c r="T74" s="654" t="s">
        <v>818</v>
      </c>
      <c r="U74" s="654" t="s">
        <v>818</v>
      </c>
      <c r="V74" s="707"/>
      <c r="W74" s="708"/>
    </row>
    <row r="75" spans="1:23" ht="14.25" customHeight="1">
      <c r="A75" s="2668">
        <v>20</v>
      </c>
      <c r="B75" s="664" t="s">
        <v>192</v>
      </c>
      <c r="C75" s="653"/>
      <c r="D75" s="26">
        <v>233882</v>
      </c>
      <c r="E75" s="26">
        <v>252566</v>
      </c>
      <c r="F75" s="26">
        <v>342071</v>
      </c>
      <c r="G75" s="1863"/>
      <c r="H75" s="1863"/>
      <c r="I75" s="25"/>
      <c r="J75" s="25"/>
      <c r="K75" s="25"/>
      <c r="L75" s="1863"/>
      <c r="M75" s="1863"/>
      <c r="N75" s="137"/>
      <c r="O75" s="137"/>
      <c r="P75" s="137"/>
      <c r="Q75" s="1863"/>
      <c r="R75" s="707"/>
      <c r="S75" s="651">
        <v>233882</v>
      </c>
      <c r="T75" s="651">
        <v>252566</v>
      </c>
      <c r="U75" s="651">
        <v>342071</v>
      </c>
      <c r="V75" s="1107">
        <v>7.9886438460420379</v>
      </c>
      <c r="W75" s="1108">
        <v>35.438261682094975</v>
      </c>
    </row>
    <row r="76" spans="1:23" ht="14.25" customHeight="1">
      <c r="A76" s="2668"/>
      <c r="B76" s="655" t="s">
        <v>118</v>
      </c>
      <c r="C76" s="653" t="s">
        <v>104</v>
      </c>
      <c r="D76" s="25"/>
      <c r="E76" s="25"/>
      <c r="F76" s="25"/>
      <c r="G76" s="1863"/>
      <c r="H76" s="1863"/>
      <c r="I76" s="25"/>
      <c r="J76" s="25"/>
      <c r="K76" s="25"/>
      <c r="L76" s="1863"/>
      <c r="M76" s="1863"/>
      <c r="N76" s="137"/>
      <c r="O76" s="137"/>
      <c r="P76" s="137"/>
      <c r="Q76" s="1863"/>
      <c r="R76" s="707"/>
      <c r="S76" s="654" t="s">
        <v>818</v>
      </c>
      <c r="T76" s="654" t="s">
        <v>818</v>
      </c>
      <c r="U76" s="654" t="s">
        <v>818</v>
      </c>
      <c r="V76" s="707"/>
      <c r="W76" s="708"/>
    </row>
    <row r="77" spans="1:23" ht="14.25" customHeight="1">
      <c r="A77" s="2668"/>
      <c r="B77" s="655" t="s">
        <v>193</v>
      </c>
      <c r="C77" s="653" t="s">
        <v>101</v>
      </c>
      <c r="D77" s="1695">
        <v>233882</v>
      </c>
      <c r="E77" s="1695">
        <v>252566</v>
      </c>
      <c r="F77" s="1695">
        <v>342071</v>
      </c>
      <c r="G77" s="1863"/>
      <c r="H77" s="1863"/>
      <c r="I77" s="25"/>
      <c r="J77" s="25"/>
      <c r="K77" s="25"/>
      <c r="L77" s="1863"/>
      <c r="M77" s="1863"/>
      <c r="N77" s="137"/>
      <c r="O77" s="137"/>
      <c r="P77" s="137"/>
      <c r="Q77" s="1863"/>
      <c r="R77" s="707"/>
      <c r="S77" s="654">
        <v>233882</v>
      </c>
      <c r="T77" s="654">
        <v>252566</v>
      </c>
      <c r="U77" s="654">
        <v>342071</v>
      </c>
      <c r="V77" s="707">
        <v>7.9886438460420379</v>
      </c>
      <c r="W77" s="708">
        <v>35.438261682094975</v>
      </c>
    </row>
    <row r="78" spans="1:23" ht="14.25" customHeight="1">
      <c r="A78" s="2668">
        <v>21</v>
      </c>
      <c r="B78" s="664" t="s">
        <v>194</v>
      </c>
      <c r="C78" s="653"/>
      <c r="D78" s="1693"/>
      <c r="E78" s="1693"/>
      <c r="F78" s="1693"/>
      <c r="G78" s="1863"/>
      <c r="H78" s="1863"/>
      <c r="I78" s="25"/>
      <c r="J78" s="25"/>
      <c r="K78" s="25"/>
      <c r="L78" s="1863"/>
      <c r="M78" s="1863"/>
      <c r="N78" s="137"/>
      <c r="O78" s="137"/>
      <c r="P78" s="137"/>
      <c r="Q78" s="1863"/>
      <c r="R78" s="707"/>
      <c r="S78" s="654" t="s">
        <v>818</v>
      </c>
      <c r="T78" s="654" t="s">
        <v>818</v>
      </c>
      <c r="U78" s="654" t="s">
        <v>818</v>
      </c>
      <c r="V78" s="707"/>
      <c r="W78" s="708"/>
    </row>
    <row r="79" spans="1:23" ht="14.25" customHeight="1">
      <c r="A79" s="2668"/>
      <c r="B79" s="655" t="s">
        <v>195</v>
      </c>
      <c r="C79" s="653" t="s">
        <v>40</v>
      </c>
      <c r="D79" s="1693"/>
      <c r="E79" s="1693"/>
      <c r="F79" s="1693"/>
      <c r="G79" s="1863"/>
      <c r="H79" s="1863"/>
      <c r="I79" s="25"/>
      <c r="J79" s="25"/>
      <c r="K79" s="25"/>
      <c r="L79" s="1863"/>
      <c r="M79" s="1863"/>
      <c r="N79" s="137"/>
      <c r="O79" s="137"/>
      <c r="P79" s="137"/>
      <c r="Q79" s="1863"/>
      <c r="R79" s="707"/>
      <c r="S79" s="654" t="s">
        <v>818</v>
      </c>
      <c r="T79" s="654" t="s">
        <v>818</v>
      </c>
      <c r="U79" s="654" t="s">
        <v>818</v>
      </c>
      <c r="V79" s="707"/>
      <c r="W79" s="708"/>
    </row>
    <row r="80" spans="1:23" s="113" customFormat="1" ht="14.25" customHeight="1">
      <c r="A80" s="2668">
        <v>22</v>
      </c>
      <c r="B80" s="649" t="s">
        <v>197</v>
      </c>
      <c r="C80" s="650"/>
      <c r="D80" s="1850">
        <v>1296.46</v>
      </c>
      <c r="E80" s="1850">
        <v>2052.1799999999998</v>
      </c>
      <c r="F80" s="1850">
        <v>1973.49</v>
      </c>
      <c r="G80" s="689"/>
      <c r="H80" s="689"/>
      <c r="I80" s="26"/>
      <c r="J80" s="26"/>
      <c r="K80" s="26"/>
      <c r="L80" s="689"/>
      <c r="M80" s="689"/>
      <c r="N80" s="126"/>
      <c r="O80" s="126"/>
      <c r="P80" s="126"/>
      <c r="Q80" s="689"/>
      <c r="R80" s="1107"/>
      <c r="S80" s="651">
        <v>1296.46</v>
      </c>
      <c r="T80" s="651">
        <v>2052.1799999999998</v>
      </c>
      <c r="U80" s="651">
        <v>1973.49</v>
      </c>
      <c r="V80" s="707">
        <v>58.291038674544495</v>
      </c>
      <c r="W80" s="708">
        <v>-3.8344589655877996</v>
      </c>
    </row>
    <row r="81" spans="1:23" ht="14.25" customHeight="1">
      <c r="A81" s="2668"/>
      <c r="B81" s="655" t="s">
        <v>196</v>
      </c>
      <c r="C81" s="653" t="s">
        <v>104</v>
      </c>
      <c r="D81" s="1697">
        <v>1296.46</v>
      </c>
      <c r="E81" s="1697">
        <v>2052.1799999999998</v>
      </c>
      <c r="F81" s="1694">
        <v>1973.49</v>
      </c>
      <c r="G81" s="1863">
        <v>58.291038674544495</v>
      </c>
      <c r="H81" s="1863">
        <v>-3.8344589655877996</v>
      </c>
      <c r="I81" s="25"/>
      <c r="J81" s="25"/>
      <c r="K81" s="25"/>
      <c r="L81" s="1863"/>
      <c r="M81" s="1863"/>
      <c r="N81" s="137"/>
      <c r="O81" s="137"/>
      <c r="P81" s="137"/>
      <c r="Q81" s="1863"/>
      <c r="R81" s="707"/>
      <c r="S81" s="654">
        <v>1296.46</v>
      </c>
      <c r="T81" s="654">
        <v>2052.1799999999998</v>
      </c>
      <c r="U81" s="654">
        <v>1973.49</v>
      </c>
      <c r="V81" s="707">
        <v>58.291038674544495</v>
      </c>
      <c r="W81" s="708">
        <v>-3.8344589655877996</v>
      </c>
    </row>
    <row r="82" spans="1:23" ht="14.25" customHeight="1">
      <c r="A82" s="2668">
        <v>23</v>
      </c>
      <c r="B82" s="649" t="s">
        <v>198</v>
      </c>
      <c r="C82" s="653"/>
      <c r="D82" s="25"/>
      <c r="E82" s="25"/>
      <c r="F82" s="25"/>
      <c r="G82" s="1863"/>
      <c r="H82" s="1863"/>
      <c r="I82" s="25"/>
      <c r="J82" s="25"/>
      <c r="K82" s="25"/>
      <c r="L82" s="1863"/>
      <c r="M82" s="1863"/>
      <c r="N82" s="137"/>
      <c r="O82" s="137"/>
      <c r="P82" s="137"/>
      <c r="Q82" s="1863"/>
      <c r="R82" s="707"/>
      <c r="S82" s="654" t="s">
        <v>818</v>
      </c>
      <c r="T82" s="654" t="s">
        <v>818</v>
      </c>
      <c r="U82" s="654" t="s">
        <v>818</v>
      </c>
      <c r="V82" s="707"/>
      <c r="W82" s="708"/>
    </row>
    <row r="83" spans="1:23" ht="14.25" customHeight="1">
      <c r="A83" s="2668"/>
      <c r="B83" s="655" t="s">
        <v>199</v>
      </c>
      <c r="C83" s="653" t="s">
        <v>41</v>
      </c>
      <c r="D83" s="25"/>
      <c r="E83" s="25"/>
      <c r="F83" s="25"/>
      <c r="G83" s="1863"/>
      <c r="H83" s="1863"/>
      <c r="I83" s="25"/>
      <c r="J83" s="25"/>
      <c r="K83" s="25"/>
      <c r="L83" s="1863"/>
      <c r="M83" s="1863"/>
      <c r="N83" s="137"/>
      <c r="O83" s="137"/>
      <c r="P83" s="137"/>
      <c r="Q83" s="1863"/>
      <c r="R83" s="707"/>
      <c r="S83" s="654" t="s">
        <v>818</v>
      </c>
      <c r="T83" s="654" t="s">
        <v>818</v>
      </c>
      <c r="U83" s="654" t="s">
        <v>818</v>
      </c>
      <c r="V83" s="707"/>
      <c r="W83" s="708"/>
    </row>
    <row r="84" spans="1:23" ht="14.25" customHeight="1">
      <c r="A84" s="1901">
        <v>24</v>
      </c>
      <c r="B84" s="649" t="s">
        <v>360</v>
      </c>
      <c r="C84" s="653"/>
      <c r="D84" s="25"/>
      <c r="E84" s="25"/>
      <c r="F84" s="25"/>
      <c r="G84" s="1863"/>
      <c r="H84" s="1863"/>
      <c r="I84" s="25"/>
      <c r="J84" s="25"/>
      <c r="K84" s="25"/>
      <c r="L84" s="1863"/>
      <c r="M84" s="1863"/>
      <c r="N84" s="137"/>
      <c r="O84" s="137"/>
      <c r="P84" s="137"/>
      <c r="Q84" s="1863"/>
      <c r="R84" s="707"/>
      <c r="S84" s="654" t="s">
        <v>818</v>
      </c>
      <c r="T84" s="654" t="s">
        <v>818</v>
      </c>
      <c r="U84" s="654" t="s">
        <v>818</v>
      </c>
      <c r="V84" s="707"/>
      <c r="W84" s="708"/>
    </row>
    <row r="85" spans="1:23" ht="14.25" customHeight="1">
      <c r="A85" s="1901"/>
      <c r="B85" s="655" t="s">
        <v>361</v>
      </c>
      <c r="C85" s="653" t="s">
        <v>362</v>
      </c>
      <c r="D85" s="25"/>
      <c r="E85" s="25"/>
      <c r="F85" s="25"/>
      <c r="G85" s="1863"/>
      <c r="H85" s="1863"/>
      <c r="I85" s="25"/>
      <c r="J85" s="25"/>
      <c r="K85" s="25"/>
      <c r="L85" s="1863"/>
      <c r="M85" s="1863"/>
      <c r="N85" s="137"/>
      <c r="O85" s="137"/>
      <c r="P85" s="137"/>
      <c r="Q85" s="1863"/>
      <c r="R85" s="707"/>
      <c r="S85" s="654" t="s">
        <v>818</v>
      </c>
      <c r="T85" s="654" t="s">
        <v>818</v>
      </c>
      <c r="U85" s="654" t="s">
        <v>818</v>
      </c>
      <c r="V85" s="707"/>
      <c r="W85" s="708"/>
    </row>
    <row r="86" spans="1:23" ht="14.25" customHeight="1">
      <c r="A86" s="1901">
        <v>25</v>
      </c>
      <c r="B86" s="649" t="s">
        <v>363</v>
      </c>
      <c r="C86" s="650" t="s">
        <v>406</v>
      </c>
      <c r="D86" s="25"/>
      <c r="E86" s="25"/>
      <c r="F86" s="25"/>
      <c r="G86" s="1863"/>
      <c r="H86" s="1863"/>
      <c r="I86" s="25"/>
      <c r="J86" s="25"/>
      <c r="K86" s="25"/>
      <c r="L86" s="1863"/>
      <c r="M86" s="1863"/>
      <c r="N86" s="137"/>
      <c r="O86" s="137"/>
      <c r="P86" s="137"/>
      <c r="Q86" s="1863"/>
      <c r="R86" s="707"/>
      <c r="S86" s="654" t="s">
        <v>818</v>
      </c>
      <c r="T86" s="654" t="s">
        <v>818</v>
      </c>
      <c r="U86" s="654" t="s">
        <v>818</v>
      </c>
      <c r="V86" s="707"/>
      <c r="W86" s="708"/>
    </row>
    <row r="87" spans="1:23" ht="14.25" customHeight="1">
      <c r="A87" s="1901"/>
      <c r="B87" s="655" t="s">
        <v>364</v>
      </c>
      <c r="C87" s="653" t="s">
        <v>406</v>
      </c>
      <c r="D87" s="25"/>
      <c r="E87" s="25"/>
      <c r="F87" s="25"/>
      <c r="G87" s="1863"/>
      <c r="H87" s="1863"/>
      <c r="I87" s="25"/>
      <c r="J87" s="25"/>
      <c r="K87" s="25"/>
      <c r="L87" s="1863"/>
      <c r="M87" s="1863"/>
      <c r="N87" s="137"/>
      <c r="O87" s="137"/>
      <c r="P87" s="137"/>
      <c r="Q87" s="1863"/>
      <c r="R87" s="707"/>
      <c r="S87" s="654" t="s">
        <v>818</v>
      </c>
      <c r="T87" s="654" t="s">
        <v>818</v>
      </c>
      <c r="U87" s="654" t="s">
        <v>818</v>
      </c>
      <c r="V87" s="707"/>
      <c r="W87" s="708"/>
    </row>
    <row r="88" spans="1:23" ht="14.25" customHeight="1" thickBot="1">
      <c r="A88" s="264"/>
      <c r="B88" s="265" t="s">
        <v>365</v>
      </c>
      <c r="C88" s="266" t="s">
        <v>406</v>
      </c>
      <c r="D88" s="134"/>
      <c r="E88" s="134"/>
      <c r="F88" s="134"/>
      <c r="G88" s="693"/>
      <c r="H88" s="693"/>
      <c r="I88" s="134"/>
      <c r="J88" s="134"/>
      <c r="K88" s="134"/>
      <c r="L88" s="693"/>
      <c r="M88" s="693"/>
      <c r="N88" s="134"/>
      <c r="O88" s="134"/>
      <c r="P88" s="134"/>
      <c r="Q88" s="693"/>
      <c r="R88" s="1109"/>
      <c r="S88" s="2138" t="s">
        <v>818</v>
      </c>
      <c r="T88" s="2138" t="s">
        <v>818</v>
      </c>
      <c r="U88" s="2138" t="s">
        <v>818</v>
      </c>
      <c r="V88" s="1109"/>
      <c r="W88" s="1110"/>
    </row>
    <row r="89" spans="1:23" ht="13.5" customHeight="1" thickTop="1">
      <c r="A89" s="2645" t="s">
        <v>324</v>
      </c>
      <c r="B89" s="2645"/>
      <c r="C89" s="2645"/>
      <c r="D89" s="2645"/>
      <c r="E89" s="2645"/>
      <c r="F89" s="2645"/>
      <c r="G89" s="2645"/>
      <c r="H89" s="2645"/>
      <c r="I89" s="2645"/>
      <c r="J89" s="2645"/>
      <c r="K89" s="2645"/>
      <c r="L89" s="2645"/>
      <c r="M89" s="2645"/>
      <c r="N89" s="2645"/>
      <c r="O89" s="2645"/>
      <c r="P89" s="2645"/>
      <c r="Q89" s="2645"/>
      <c r="R89" s="2645"/>
    </row>
    <row r="90" spans="1:23" ht="15">
      <c r="A90" s="2321" t="s">
        <v>422</v>
      </c>
      <c r="B90" s="2321"/>
      <c r="C90" s="2321"/>
      <c r="D90" s="2321"/>
      <c r="E90" s="2321"/>
      <c r="F90" s="2321"/>
      <c r="G90" s="2321"/>
      <c r="H90" s="2321"/>
      <c r="I90" s="2321"/>
      <c r="J90" s="2321"/>
      <c r="K90" s="2321"/>
      <c r="L90" s="2321"/>
      <c r="M90" s="2321"/>
      <c r="N90" s="2321"/>
      <c r="O90" s="2321"/>
      <c r="P90" s="2321"/>
      <c r="Q90" s="2321"/>
      <c r="R90" s="2321"/>
    </row>
    <row r="92" spans="1:23" ht="15">
      <c r="E92" s="270"/>
    </row>
  </sheetData>
  <mergeCells count="42">
    <mergeCell ref="D4:H4"/>
    <mergeCell ref="I4:M4"/>
    <mergeCell ref="N4:R4"/>
    <mergeCell ref="G5:G6"/>
    <mergeCell ref="H5:H6"/>
    <mergeCell ref="L5:L6"/>
    <mergeCell ref="M5:M6"/>
    <mergeCell ref="Q5:Q6"/>
    <mergeCell ref="R5:R6"/>
    <mergeCell ref="C4:C6"/>
    <mergeCell ref="A7:A10"/>
    <mergeCell ref="A35:A37"/>
    <mergeCell ref="A38:A42"/>
    <mergeCell ref="A43:A44"/>
    <mergeCell ref="A13:A16"/>
    <mergeCell ref="A17:A23"/>
    <mergeCell ref="A24:A27"/>
    <mergeCell ref="A28:A29"/>
    <mergeCell ref="A30:A32"/>
    <mergeCell ref="A52:A53"/>
    <mergeCell ref="A49:A51"/>
    <mergeCell ref="A11:A12"/>
    <mergeCell ref="A4:A6"/>
    <mergeCell ref="B4:B6"/>
    <mergeCell ref="A45:A46"/>
    <mergeCell ref="A47:A48"/>
    <mergeCell ref="A82:A83"/>
    <mergeCell ref="A90:R90"/>
    <mergeCell ref="A1:W1"/>
    <mergeCell ref="A2:W2"/>
    <mergeCell ref="A89:R89"/>
    <mergeCell ref="S4:W4"/>
    <mergeCell ref="V5:V6"/>
    <mergeCell ref="W5:W6"/>
    <mergeCell ref="A54:A55"/>
    <mergeCell ref="A56:A63"/>
    <mergeCell ref="A64:A65"/>
    <mergeCell ref="A66:A70"/>
    <mergeCell ref="A71:A74"/>
    <mergeCell ref="A75:A77"/>
    <mergeCell ref="A78:A79"/>
    <mergeCell ref="A80:A81"/>
  </mergeCells>
  <printOptions horizontalCentered="1"/>
  <pageMargins left="0.19685039370078741" right="0.19685039370078741" top="0.78740157480314965" bottom="0.19685039370078741" header="0" footer="0"/>
  <pageSetup paperSize="9" scale="4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5"/>
  <sheetViews>
    <sheetView topLeftCell="A26" zoomScale="70" zoomScaleNormal="70" zoomScaleSheetLayoutView="85" workbookViewId="0">
      <selection activeCell="A44" sqref="A44:N83"/>
    </sheetView>
  </sheetViews>
  <sheetFormatPr defaultRowHeight="12.75"/>
  <cols>
    <col min="1" max="1" width="12.7109375" customWidth="1"/>
    <col min="2" max="2" width="11.85546875" customWidth="1"/>
    <col min="3" max="3" width="17.7109375" customWidth="1"/>
    <col min="4" max="4" width="19.28515625" customWidth="1"/>
    <col min="5" max="6" width="17.7109375" customWidth="1"/>
    <col min="7" max="7" width="18.7109375" customWidth="1"/>
    <col min="8" max="9" width="17.7109375" customWidth="1"/>
    <col min="10" max="10" width="18.5703125" customWidth="1"/>
    <col min="11" max="14" width="17.7109375" customWidth="1"/>
    <col min="15" max="15" width="16.28515625" bestFit="1" customWidth="1"/>
    <col min="16" max="16" width="16" bestFit="1" customWidth="1"/>
    <col min="17" max="18" width="16.28515625" bestFit="1" customWidth="1"/>
    <col min="19" max="19" width="15.5703125" bestFit="1" customWidth="1"/>
    <col min="20" max="21" width="16.28515625" bestFit="1" customWidth="1"/>
    <col min="22" max="22" width="15.5703125" bestFit="1" customWidth="1"/>
    <col min="23" max="23" width="16.7109375" customWidth="1"/>
    <col min="24" max="25" width="16.42578125" customWidth="1"/>
  </cols>
  <sheetData>
    <row r="1" spans="1:22" s="1885" customFormat="1" ht="27">
      <c r="A1" s="2326" t="s">
        <v>292</v>
      </c>
      <c r="B1" s="2326"/>
      <c r="C1" s="2326"/>
      <c r="D1" s="2326"/>
      <c r="E1" s="2326"/>
      <c r="F1" s="2326"/>
      <c r="G1" s="2326"/>
      <c r="H1" s="2326"/>
      <c r="I1" s="2326"/>
      <c r="J1" s="2326"/>
      <c r="K1" s="2326"/>
      <c r="L1" s="2326"/>
      <c r="M1" s="2326"/>
      <c r="N1" s="2326"/>
      <c r="O1" s="1892"/>
      <c r="P1" s="1892"/>
      <c r="Q1" s="1892"/>
      <c r="R1" s="1892"/>
      <c r="S1" s="1892"/>
      <c r="T1" s="1892"/>
      <c r="U1" s="1892"/>
      <c r="V1" s="1892"/>
    </row>
    <row r="2" spans="1:22" s="1883" customFormat="1" ht="30.75" thickBot="1">
      <c r="A2" s="2374" t="s">
        <v>47</v>
      </c>
      <c r="B2" s="2374"/>
      <c r="C2" s="2374"/>
      <c r="D2" s="2374"/>
      <c r="E2" s="2374"/>
      <c r="F2" s="2374"/>
      <c r="G2" s="2374"/>
      <c r="H2" s="2374"/>
      <c r="I2" s="2374"/>
      <c r="J2" s="2374"/>
      <c r="K2" s="2374"/>
      <c r="L2" s="2374"/>
      <c r="M2" s="2374"/>
      <c r="N2" s="2374"/>
      <c r="O2" s="1893"/>
      <c r="P2" s="1893"/>
      <c r="Q2" s="1893"/>
      <c r="R2" s="1893"/>
      <c r="S2" s="1893"/>
      <c r="T2" s="1893"/>
      <c r="U2" s="1893"/>
      <c r="V2" s="1893"/>
    </row>
    <row r="3" spans="1:22" s="1069" customFormat="1" ht="18.75" thickTop="1">
      <c r="A3" s="2378" t="s">
        <v>49</v>
      </c>
      <c r="B3" s="2380" t="s">
        <v>26</v>
      </c>
      <c r="C3" s="2373" t="s">
        <v>200</v>
      </c>
      <c r="D3" s="2373"/>
      <c r="E3" s="2373"/>
      <c r="F3" s="2373" t="s">
        <v>123</v>
      </c>
      <c r="G3" s="2373"/>
      <c r="H3" s="2373"/>
      <c r="I3" s="2373" t="s">
        <v>124</v>
      </c>
      <c r="J3" s="2373"/>
      <c r="K3" s="2373"/>
      <c r="L3" s="2373" t="s">
        <v>125</v>
      </c>
      <c r="M3" s="2373"/>
      <c r="N3" s="2382"/>
    </row>
    <row r="4" spans="1:22" s="1070" customFormat="1" ht="32.25" customHeight="1">
      <c r="A4" s="2379"/>
      <c r="B4" s="2381"/>
      <c r="C4" s="2220" t="s">
        <v>271</v>
      </c>
      <c r="D4" s="2220" t="s">
        <v>272</v>
      </c>
      <c r="E4" s="2372" t="s">
        <v>325</v>
      </c>
      <c r="F4" s="2220" t="s">
        <v>271</v>
      </c>
      <c r="G4" s="2220" t="s">
        <v>272</v>
      </c>
      <c r="H4" s="2383" t="s">
        <v>325</v>
      </c>
      <c r="I4" s="2220" t="s">
        <v>271</v>
      </c>
      <c r="J4" s="2220" t="s">
        <v>272</v>
      </c>
      <c r="K4" s="2383" t="s">
        <v>325</v>
      </c>
      <c r="L4" s="2220" t="s">
        <v>271</v>
      </c>
      <c r="M4" s="2220" t="s">
        <v>272</v>
      </c>
      <c r="N4" s="2375" t="s">
        <v>325</v>
      </c>
    </row>
    <row r="5" spans="1:22" s="1072" customFormat="1" ht="32.25" customHeight="1">
      <c r="A5" s="2379"/>
      <c r="B5" s="2381"/>
      <c r="C5" s="1071" t="s">
        <v>729</v>
      </c>
      <c r="D5" s="1071" t="s">
        <v>738</v>
      </c>
      <c r="E5" s="2372"/>
      <c r="F5" s="1071" t="s">
        <v>729</v>
      </c>
      <c r="G5" s="1071" t="s">
        <v>738</v>
      </c>
      <c r="H5" s="2383"/>
      <c r="I5" s="1071" t="s">
        <v>729</v>
      </c>
      <c r="J5" s="1071" t="s">
        <v>738</v>
      </c>
      <c r="K5" s="2383"/>
      <c r="L5" s="1071" t="s">
        <v>729</v>
      </c>
      <c r="M5" s="1071" t="s">
        <v>738</v>
      </c>
      <c r="N5" s="2375"/>
    </row>
    <row r="6" spans="1:22" s="5" customFormat="1" ht="17.25" customHeight="1">
      <c r="A6" s="156" t="s">
        <v>50</v>
      </c>
      <c r="B6" s="6" t="s">
        <v>40</v>
      </c>
      <c r="C6" s="1860" t="s">
        <v>818</v>
      </c>
      <c r="D6" s="1860" t="s">
        <v>818</v>
      </c>
      <c r="E6" s="1865" t="s">
        <v>818</v>
      </c>
      <c r="F6" s="1861">
        <v>7052</v>
      </c>
      <c r="G6" s="1861">
        <v>14000</v>
      </c>
      <c r="H6" s="1863">
        <v>50.371428571428567</v>
      </c>
      <c r="I6" s="1860" t="s">
        <v>818</v>
      </c>
      <c r="J6" s="1860" t="s">
        <v>818</v>
      </c>
      <c r="K6" s="1865"/>
      <c r="L6" s="1858">
        <v>1610.9279999999999</v>
      </c>
      <c r="M6" s="1858">
        <v>4000</v>
      </c>
      <c r="N6" s="1864">
        <v>40.273199999999996</v>
      </c>
    </row>
    <row r="7" spans="1:22" s="5" customFormat="1" ht="17.25" customHeight="1">
      <c r="A7" s="293" t="s">
        <v>355</v>
      </c>
      <c r="B7" s="97" t="s">
        <v>40</v>
      </c>
      <c r="C7" s="1860" t="s">
        <v>818</v>
      </c>
      <c r="D7" s="1860" t="s">
        <v>818</v>
      </c>
      <c r="E7" s="1865" t="s">
        <v>818</v>
      </c>
      <c r="F7" s="1861">
        <v>6710</v>
      </c>
      <c r="G7" s="1861">
        <v>9600</v>
      </c>
      <c r="H7" s="1863">
        <v>69.895833333333329</v>
      </c>
      <c r="I7" s="1860" t="s">
        <v>818</v>
      </c>
      <c r="J7" s="1860" t="s">
        <v>818</v>
      </c>
      <c r="K7" s="1865"/>
      <c r="L7" s="1858">
        <v>79542.683999999994</v>
      </c>
      <c r="M7" s="1858">
        <v>141900</v>
      </c>
      <c r="N7" s="1864">
        <v>56.05545031712473</v>
      </c>
    </row>
    <row r="8" spans="1:22" s="5" customFormat="1" ht="17.25" customHeight="1">
      <c r="A8" s="293" t="s">
        <v>234</v>
      </c>
      <c r="B8" s="97" t="s">
        <v>40</v>
      </c>
      <c r="C8" s="1860" t="s">
        <v>818</v>
      </c>
      <c r="D8" s="1860" t="s">
        <v>818</v>
      </c>
      <c r="E8" s="1865" t="s">
        <v>818</v>
      </c>
      <c r="F8" s="1861">
        <v>592.57000000000005</v>
      </c>
      <c r="G8" s="1861">
        <v>3000</v>
      </c>
      <c r="H8" s="1863">
        <v>19.752333333333336</v>
      </c>
      <c r="I8" s="1860">
        <v>4035</v>
      </c>
      <c r="J8" s="1860">
        <v>7800</v>
      </c>
      <c r="K8" s="1865">
        <v>51.730769230769234</v>
      </c>
      <c r="L8" s="1858" t="s">
        <v>818</v>
      </c>
      <c r="M8" s="1858" t="s">
        <v>818</v>
      </c>
      <c r="N8" s="1864"/>
    </row>
    <row r="9" spans="1:22" s="5" customFormat="1" ht="17.25" customHeight="1">
      <c r="A9" s="293" t="s">
        <v>235</v>
      </c>
      <c r="B9" s="97" t="s">
        <v>40</v>
      </c>
      <c r="C9" s="1860" t="s">
        <v>818</v>
      </c>
      <c r="D9" s="1860" t="s">
        <v>818</v>
      </c>
      <c r="E9" s="1865" t="s">
        <v>818</v>
      </c>
      <c r="F9" s="1861" t="s">
        <v>818</v>
      </c>
      <c r="G9" s="1861" t="s">
        <v>818</v>
      </c>
      <c r="H9" s="1863" t="s">
        <v>818</v>
      </c>
      <c r="I9" s="1860">
        <v>6081</v>
      </c>
      <c r="J9" s="1860">
        <v>7000</v>
      </c>
      <c r="K9" s="1865">
        <v>86.871428571428567</v>
      </c>
      <c r="L9" s="1858" t="s">
        <v>818</v>
      </c>
      <c r="M9" s="1858" t="s">
        <v>818</v>
      </c>
      <c r="N9" s="1864"/>
    </row>
    <row r="10" spans="1:22" s="5" customFormat="1" ht="17.25" customHeight="1">
      <c r="A10" s="293" t="s">
        <v>51</v>
      </c>
      <c r="B10" s="97" t="s">
        <v>40</v>
      </c>
      <c r="C10" s="1860">
        <v>380</v>
      </c>
      <c r="D10" s="1860">
        <v>1500</v>
      </c>
      <c r="E10" s="1865">
        <v>25.333333333333336</v>
      </c>
      <c r="F10" s="1861">
        <v>6143.9</v>
      </c>
      <c r="G10" s="1861">
        <v>10800</v>
      </c>
      <c r="H10" s="1863">
        <v>56.887962962962959</v>
      </c>
      <c r="I10" s="1860" t="s">
        <v>818</v>
      </c>
      <c r="J10" s="1860" t="s">
        <v>818</v>
      </c>
      <c r="K10" s="1865"/>
      <c r="L10" s="1858" t="s">
        <v>818</v>
      </c>
      <c r="M10" s="1858" t="s">
        <v>818</v>
      </c>
      <c r="N10" s="1864"/>
    </row>
    <row r="11" spans="1:22" s="5" customFormat="1" ht="17.25" customHeight="1">
      <c r="A11" s="293" t="s">
        <v>52</v>
      </c>
      <c r="B11" s="97" t="s">
        <v>40</v>
      </c>
      <c r="C11" s="1860" t="s">
        <v>818</v>
      </c>
      <c r="D11" s="1860" t="s">
        <v>818</v>
      </c>
      <c r="E11" s="1865" t="s">
        <v>818</v>
      </c>
      <c r="F11" s="1861">
        <v>9962.4</v>
      </c>
      <c r="G11" s="1861">
        <v>32500</v>
      </c>
      <c r="H11" s="1863">
        <v>30.65353846153846</v>
      </c>
      <c r="I11" s="1860">
        <v>76164.95</v>
      </c>
      <c r="J11" s="1860">
        <v>152875</v>
      </c>
      <c r="K11" s="1865">
        <v>49.821717089125102</v>
      </c>
      <c r="L11" s="1858">
        <v>11382.5</v>
      </c>
      <c r="M11" s="1858">
        <v>25200</v>
      </c>
      <c r="N11" s="1864">
        <v>45.168650793650791</v>
      </c>
    </row>
    <row r="12" spans="1:22" s="5" customFormat="1" ht="17.25" customHeight="1">
      <c r="A12" s="293" t="s">
        <v>53</v>
      </c>
      <c r="B12" s="97" t="s">
        <v>40</v>
      </c>
      <c r="C12" s="1860">
        <v>33814.053999999996</v>
      </c>
      <c r="D12" s="1860">
        <v>31550</v>
      </c>
      <c r="E12" s="1865">
        <v>107.17608240887479</v>
      </c>
      <c r="F12" s="1861">
        <v>22679</v>
      </c>
      <c r="G12" s="1861">
        <v>37200</v>
      </c>
      <c r="H12" s="1863">
        <v>60.965053763440856</v>
      </c>
      <c r="I12" s="1860" t="s">
        <v>818</v>
      </c>
      <c r="J12" s="1860" t="s">
        <v>818</v>
      </c>
      <c r="K12" s="1865"/>
      <c r="L12" s="1858" t="s">
        <v>818</v>
      </c>
      <c r="M12" s="1858" t="s">
        <v>818</v>
      </c>
      <c r="N12" s="1864"/>
    </row>
    <row r="13" spans="1:22" s="5" customFormat="1" ht="17.25" customHeight="1">
      <c r="A13" s="293" t="s">
        <v>111</v>
      </c>
      <c r="B13" s="97" t="s">
        <v>40</v>
      </c>
      <c r="C13" s="1860" t="s">
        <v>818</v>
      </c>
      <c r="D13" s="1860" t="s">
        <v>818</v>
      </c>
      <c r="E13" s="1865" t="s">
        <v>818</v>
      </c>
      <c r="F13" s="1861">
        <v>18500</v>
      </c>
      <c r="G13" s="1861">
        <v>24000</v>
      </c>
      <c r="H13" s="1863">
        <v>77.083333333333343</v>
      </c>
      <c r="I13" s="1860" t="s">
        <v>818</v>
      </c>
      <c r="J13" s="1860" t="s">
        <v>818</v>
      </c>
      <c r="K13" s="1865"/>
      <c r="L13" s="1858">
        <v>111250</v>
      </c>
      <c r="M13" s="1858">
        <v>161400</v>
      </c>
      <c r="N13" s="1864">
        <v>68.928128872366784</v>
      </c>
    </row>
    <row r="14" spans="1:22" s="5" customFormat="1" ht="17.25" customHeight="1">
      <c r="A14" s="293" t="s">
        <v>54</v>
      </c>
      <c r="B14" s="97" t="s">
        <v>40</v>
      </c>
      <c r="C14" s="1860" t="s">
        <v>818</v>
      </c>
      <c r="D14" s="1860" t="s">
        <v>818</v>
      </c>
      <c r="E14" s="1865" t="s">
        <v>818</v>
      </c>
      <c r="F14" s="1861">
        <v>4826</v>
      </c>
      <c r="G14" s="1861">
        <v>7350</v>
      </c>
      <c r="H14" s="1863">
        <v>65.659863945578238</v>
      </c>
      <c r="I14" s="1860" t="s">
        <v>430</v>
      </c>
      <c r="J14" s="1860" t="s">
        <v>818</v>
      </c>
      <c r="K14" s="1865"/>
      <c r="L14" s="1858" t="s">
        <v>818</v>
      </c>
      <c r="M14" s="1858" t="s">
        <v>818</v>
      </c>
      <c r="N14" s="1864"/>
    </row>
    <row r="15" spans="1:22" s="5" customFormat="1" ht="17.25" customHeight="1">
      <c r="A15" s="293" t="s">
        <v>378</v>
      </c>
      <c r="B15" s="97" t="s">
        <v>99</v>
      </c>
      <c r="C15" s="1860">
        <v>51024</v>
      </c>
      <c r="D15" s="1860">
        <v>300000</v>
      </c>
      <c r="E15" s="1865">
        <v>17.008000000000003</v>
      </c>
      <c r="F15" s="1861" t="s">
        <v>818</v>
      </c>
      <c r="G15" s="1861" t="s">
        <v>818</v>
      </c>
      <c r="H15" s="1863" t="s">
        <v>818</v>
      </c>
      <c r="I15" s="1860" t="s">
        <v>818</v>
      </c>
      <c r="J15" s="1860" t="s">
        <v>818</v>
      </c>
      <c r="K15" s="1865"/>
      <c r="L15" s="1858">
        <v>196152.28999999998</v>
      </c>
      <c r="M15" s="1858">
        <v>370207</v>
      </c>
      <c r="N15" s="1864">
        <v>52.984489758432439</v>
      </c>
    </row>
    <row r="16" spans="1:22" s="5" customFormat="1" ht="17.25" customHeight="1">
      <c r="A16" s="293" t="s">
        <v>112</v>
      </c>
      <c r="B16" s="97" t="s">
        <v>99</v>
      </c>
      <c r="C16" s="1860" t="s">
        <v>818</v>
      </c>
      <c r="D16" s="1860" t="s">
        <v>818</v>
      </c>
      <c r="E16" s="1865" t="s">
        <v>818</v>
      </c>
      <c r="F16" s="1861" t="s">
        <v>818</v>
      </c>
      <c r="G16" s="1861" t="s">
        <v>818</v>
      </c>
      <c r="H16" s="1863" t="s">
        <v>818</v>
      </c>
      <c r="I16" s="1860">
        <v>7464.62</v>
      </c>
      <c r="J16" s="1860">
        <v>7835.17</v>
      </c>
      <c r="K16" s="1863">
        <v>95.270683341905794</v>
      </c>
      <c r="L16" s="1858" t="s">
        <v>818</v>
      </c>
      <c r="M16" s="1858" t="s">
        <v>818</v>
      </c>
      <c r="N16" s="1864"/>
    </row>
    <row r="17" spans="1:14" s="5" customFormat="1" ht="17.25" customHeight="1">
      <c r="A17" s="293" t="s">
        <v>254</v>
      </c>
      <c r="B17" s="97" t="s">
        <v>99</v>
      </c>
      <c r="C17" s="1860" t="s">
        <v>818</v>
      </c>
      <c r="D17" s="1860" t="s">
        <v>818</v>
      </c>
      <c r="E17" s="1865" t="s">
        <v>818</v>
      </c>
      <c r="F17" s="1861" t="s">
        <v>818</v>
      </c>
      <c r="G17" s="1861" t="s">
        <v>818</v>
      </c>
      <c r="H17" s="1863" t="s">
        <v>818</v>
      </c>
      <c r="I17" s="1860" t="s">
        <v>818</v>
      </c>
      <c r="J17" s="1860" t="s">
        <v>818</v>
      </c>
      <c r="K17" s="1863"/>
      <c r="L17" s="1858">
        <v>2401.7979999999998</v>
      </c>
      <c r="M17" s="1858">
        <v>4680</v>
      </c>
      <c r="N17" s="1864">
        <v>51.320470085470085</v>
      </c>
    </row>
    <row r="18" spans="1:14" s="5" customFormat="1" ht="17.25" customHeight="1">
      <c r="A18" s="293" t="s">
        <v>55</v>
      </c>
      <c r="B18" s="97" t="s">
        <v>103</v>
      </c>
      <c r="C18" s="1860" t="s">
        <v>818</v>
      </c>
      <c r="D18" s="1860" t="s">
        <v>818</v>
      </c>
      <c r="E18" s="1865" t="s">
        <v>818</v>
      </c>
      <c r="F18" s="1861" t="s">
        <v>818</v>
      </c>
      <c r="G18" s="1861" t="s">
        <v>818</v>
      </c>
      <c r="H18" s="1863" t="s">
        <v>818</v>
      </c>
      <c r="I18" s="1860" t="s">
        <v>818</v>
      </c>
      <c r="J18" s="1860" t="s">
        <v>818</v>
      </c>
      <c r="K18" s="1863"/>
      <c r="L18" s="1858">
        <v>6226.9349999999995</v>
      </c>
      <c r="M18" s="1858">
        <v>17000</v>
      </c>
      <c r="N18" s="1864">
        <v>36.629029411764705</v>
      </c>
    </row>
    <row r="19" spans="1:14" s="5" customFormat="1" ht="17.25" customHeight="1">
      <c r="A19" s="293" t="s">
        <v>56</v>
      </c>
      <c r="B19" s="97" t="s">
        <v>100</v>
      </c>
      <c r="C19" s="1860" t="s">
        <v>818</v>
      </c>
      <c r="D19" s="1860" t="s">
        <v>818</v>
      </c>
      <c r="E19" s="1865" t="s">
        <v>818</v>
      </c>
      <c r="F19" s="1861" t="s">
        <v>818</v>
      </c>
      <c r="G19" s="1861" t="s">
        <v>818</v>
      </c>
      <c r="H19" s="1863" t="s">
        <v>818</v>
      </c>
      <c r="I19" s="1860" t="s">
        <v>818</v>
      </c>
      <c r="J19" s="1860" t="s">
        <v>818</v>
      </c>
      <c r="K19" s="1863"/>
      <c r="L19" s="1858" t="s">
        <v>818</v>
      </c>
      <c r="M19" s="1858" t="s">
        <v>818</v>
      </c>
      <c r="N19" s="1864"/>
    </row>
    <row r="20" spans="1:14" s="5" customFormat="1" ht="17.25" customHeight="1">
      <c r="A20" s="293" t="s">
        <v>57</v>
      </c>
      <c r="B20" s="97" t="s">
        <v>42</v>
      </c>
      <c r="C20" s="1860" t="s">
        <v>818</v>
      </c>
      <c r="D20" s="1860" t="s">
        <v>818</v>
      </c>
      <c r="E20" s="1865" t="s">
        <v>818</v>
      </c>
      <c r="F20" s="1861" t="s">
        <v>818</v>
      </c>
      <c r="G20" s="1861" t="s">
        <v>818</v>
      </c>
      <c r="H20" s="1863" t="s">
        <v>818</v>
      </c>
      <c r="I20" s="1860" t="s">
        <v>818</v>
      </c>
      <c r="J20" s="1860" t="s">
        <v>818</v>
      </c>
      <c r="K20" s="1863"/>
      <c r="L20" s="1858" t="s">
        <v>818</v>
      </c>
      <c r="M20" s="1858" t="s">
        <v>818</v>
      </c>
      <c r="N20" s="1864"/>
    </row>
    <row r="21" spans="1:14" s="5" customFormat="1" ht="17.25" customHeight="1">
      <c r="A21" s="293" t="s">
        <v>58</v>
      </c>
      <c r="B21" s="6" t="s">
        <v>101</v>
      </c>
      <c r="C21" s="1860">
        <v>43459.093000000001</v>
      </c>
      <c r="D21" s="1860">
        <v>75136</v>
      </c>
      <c r="E21" s="1865">
        <v>57.840573094122661</v>
      </c>
      <c r="F21" s="1861" t="s">
        <v>818</v>
      </c>
      <c r="G21" s="1861" t="s">
        <v>818</v>
      </c>
      <c r="H21" s="1863" t="s">
        <v>818</v>
      </c>
      <c r="I21" s="1860" t="s">
        <v>818</v>
      </c>
      <c r="J21" s="1860" t="s">
        <v>818</v>
      </c>
      <c r="K21" s="1863"/>
      <c r="L21" s="1858" t="s">
        <v>818</v>
      </c>
      <c r="M21" s="1858" t="s">
        <v>818</v>
      </c>
      <c r="N21" s="1864"/>
    </row>
    <row r="22" spans="1:14" s="5" customFormat="1" ht="17.25" customHeight="1">
      <c r="A22" s="293" t="s">
        <v>59</v>
      </c>
      <c r="B22" s="97" t="s">
        <v>101</v>
      </c>
      <c r="C22" s="1860">
        <v>467.10199999999998</v>
      </c>
      <c r="D22" s="1860">
        <v>754</v>
      </c>
      <c r="E22" s="1865">
        <v>61.949867374005294</v>
      </c>
      <c r="F22" s="1861">
        <v>10</v>
      </c>
      <c r="G22" s="1861" t="s">
        <v>818</v>
      </c>
      <c r="H22" s="1863" t="s">
        <v>818</v>
      </c>
      <c r="I22" s="1860" t="s">
        <v>818</v>
      </c>
      <c r="J22" s="1860" t="s">
        <v>818</v>
      </c>
      <c r="K22" s="1863"/>
      <c r="L22" s="1858" t="s">
        <v>818</v>
      </c>
      <c r="M22" s="1858" t="s">
        <v>818</v>
      </c>
      <c r="N22" s="1864"/>
    </row>
    <row r="23" spans="1:14" s="5" customFormat="1" ht="17.25" customHeight="1">
      <c r="A23" s="293" t="s">
        <v>60</v>
      </c>
      <c r="B23" s="97" t="s">
        <v>40</v>
      </c>
      <c r="C23" s="1860" t="s">
        <v>818</v>
      </c>
      <c r="D23" s="1860" t="s">
        <v>818</v>
      </c>
      <c r="E23" s="1865" t="s">
        <v>818</v>
      </c>
      <c r="F23" s="1861">
        <v>6017</v>
      </c>
      <c r="G23" s="1861">
        <v>15000</v>
      </c>
      <c r="H23" s="1863">
        <v>40.113333333333337</v>
      </c>
      <c r="I23" s="1860">
        <v>10132.32</v>
      </c>
      <c r="J23" s="1860">
        <v>26850</v>
      </c>
      <c r="K23" s="1863">
        <v>37.73675977653631</v>
      </c>
      <c r="L23" s="1858" t="s">
        <v>818</v>
      </c>
      <c r="M23" s="1858" t="s">
        <v>818</v>
      </c>
      <c r="N23" s="1864"/>
    </row>
    <row r="24" spans="1:14" s="5" customFormat="1" ht="17.25" customHeight="1">
      <c r="A24" s="293" t="s">
        <v>61</v>
      </c>
      <c r="B24" s="97" t="s">
        <v>40</v>
      </c>
      <c r="C24" s="1860" t="s">
        <v>818</v>
      </c>
      <c r="D24" s="1860" t="s">
        <v>818</v>
      </c>
      <c r="E24" s="1865" t="s">
        <v>818</v>
      </c>
      <c r="F24" s="1861">
        <v>16685</v>
      </c>
      <c r="G24" s="1861">
        <v>29500</v>
      </c>
      <c r="H24" s="1863">
        <v>56.559322033898304</v>
      </c>
      <c r="I24" s="1860" t="s">
        <v>818</v>
      </c>
      <c r="J24" s="1860" t="s">
        <v>818</v>
      </c>
      <c r="K24" s="1863"/>
      <c r="L24" s="1858">
        <v>3971.29</v>
      </c>
      <c r="M24" s="1858">
        <v>9900</v>
      </c>
      <c r="N24" s="1864">
        <v>40.114040404040402</v>
      </c>
    </row>
    <row r="25" spans="1:14" s="5" customFormat="1" ht="17.25" customHeight="1">
      <c r="A25" s="293" t="s">
        <v>62</v>
      </c>
      <c r="B25" s="97" t="s">
        <v>102</v>
      </c>
      <c r="C25" s="2765">
        <v>4</v>
      </c>
      <c r="D25" s="1860">
        <v>5</v>
      </c>
      <c r="E25" s="1865">
        <v>80</v>
      </c>
      <c r="F25" s="1861">
        <v>35.81</v>
      </c>
      <c r="G25" s="1861">
        <v>40</v>
      </c>
      <c r="H25" s="1863">
        <v>89.525000000000006</v>
      </c>
      <c r="I25" s="1860">
        <v>8.5</v>
      </c>
      <c r="J25" s="1860">
        <v>9.1</v>
      </c>
      <c r="K25" s="1863">
        <v>93.406593406593402</v>
      </c>
      <c r="L25" s="1858">
        <v>2.2999999999999998</v>
      </c>
      <c r="M25" s="1858">
        <v>3</v>
      </c>
      <c r="N25" s="1864">
        <v>76.666666666666657</v>
      </c>
    </row>
    <row r="26" spans="1:14" s="5" customFormat="1" ht="17.25" customHeight="1">
      <c r="A26" s="293" t="s">
        <v>63</v>
      </c>
      <c r="B26" s="97" t="s">
        <v>40</v>
      </c>
      <c r="C26" s="2765">
        <v>19167.46</v>
      </c>
      <c r="D26" s="1860">
        <v>45625</v>
      </c>
      <c r="E26" s="1865">
        <v>42.01087123287671</v>
      </c>
      <c r="F26" s="1861">
        <v>97496</v>
      </c>
      <c r="G26" s="1861">
        <v>115700</v>
      </c>
      <c r="H26" s="1863">
        <v>84.266205704407952</v>
      </c>
      <c r="I26" s="1860">
        <v>643161.43999999994</v>
      </c>
      <c r="J26" s="1860">
        <v>934200</v>
      </c>
      <c r="K26" s="1863">
        <v>68.846225647612926</v>
      </c>
      <c r="L26" s="1858">
        <v>179771.91999999998</v>
      </c>
      <c r="M26" s="1858">
        <v>1063000</v>
      </c>
      <c r="N26" s="1864">
        <v>16.911751646284102</v>
      </c>
    </row>
    <row r="27" spans="1:14" s="5" customFormat="1" ht="17.25" customHeight="1">
      <c r="A27" s="293" t="s">
        <v>64</v>
      </c>
      <c r="B27" s="97" t="s">
        <v>40</v>
      </c>
      <c r="C27" s="2765" t="s">
        <v>818</v>
      </c>
      <c r="D27" s="1860" t="s">
        <v>818</v>
      </c>
      <c r="E27" s="1865" t="s">
        <v>818</v>
      </c>
      <c r="F27" s="1861">
        <v>36365</v>
      </c>
      <c r="G27" s="1861">
        <v>60000</v>
      </c>
      <c r="H27" s="1863">
        <v>60.608333333333334</v>
      </c>
      <c r="I27" s="1860" t="s">
        <v>818</v>
      </c>
      <c r="J27" s="1860" t="s">
        <v>818</v>
      </c>
      <c r="K27" s="1863"/>
      <c r="L27" s="1858">
        <v>465738.27500000002</v>
      </c>
      <c r="M27" s="1858">
        <v>757500</v>
      </c>
      <c r="N27" s="1864">
        <v>61.48360066006601</v>
      </c>
    </row>
    <row r="28" spans="1:14" s="5" customFormat="1" ht="17.25" customHeight="1">
      <c r="A28" s="293" t="s">
        <v>65</v>
      </c>
      <c r="B28" s="97" t="s">
        <v>40</v>
      </c>
      <c r="C28" s="2765" t="s">
        <v>818</v>
      </c>
      <c r="D28" s="1860" t="s">
        <v>818</v>
      </c>
      <c r="E28" s="1865" t="s">
        <v>818</v>
      </c>
      <c r="F28" s="1861" t="s">
        <v>818</v>
      </c>
      <c r="G28" s="1861" t="s">
        <v>818</v>
      </c>
      <c r="H28" s="1863" t="s">
        <v>818</v>
      </c>
      <c r="I28" s="1860" t="s">
        <v>818</v>
      </c>
      <c r="J28" s="2765" t="s">
        <v>818</v>
      </c>
      <c r="K28" s="782" t="s">
        <v>818</v>
      </c>
      <c r="L28" s="2766" t="s">
        <v>818</v>
      </c>
      <c r="M28" s="2766" t="s">
        <v>818</v>
      </c>
      <c r="N28" s="783" t="s">
        <v>818</v>
      </c>
    </row>
    <row r="29" spans="1:14" s="5" customFormat="1" ht="17.25" customHeight="1">
      <c r="A29" s="1788" t="s">
        <v>792</v>
      </c>
      <c r="B29" s="1789" t="s">
        <v>793</v>
      </c>
      <c r="C29" s="2765">
        <v>34394.998</v>
      </c>
      <c r="D29" s="1860">
        <v>64970</v>
      </c>
      <c r="E29" s="1865">
        <v>52.939815299368945</v>
      </c>
      <c r="F29" s="1861">
        <v>5093</v>
      </c>
      <c r="G29" s="1861">
        <v>22840</v>
      </c>
      <c r="H29" s="1863">
        <v>22.298598949211907</v>
      </c>
      <c r="I29" s="1860" t="s">
        <v>818</v>
      </c>
      <c r="J29" s="2765" t="s">
        <v>818</v>
      </c>
      <c r="K29" s="2767"/>
      <c r="L29" s="2766">
        <v>2600</v>
      </c>
      <c r="M29" s="2766">
        <v>7665</v>
      </c>
      <c r="N29" s="783">
        <v>33.920417482061318</v>
      </c>
    </row>
    <row r="30" spans="1:14" s="5" customFormat="1" ht="17.25" customHeight="1">
      <c r="A30" s="1788" t="s">
        <v>172</v>
      </c>
      <c r="B30" s="1789" t="s">
        <v>40</v>
      </c>
      <c r="C30" s="2765" t="s">
        <v>818</v>
      </c>
      <c r="D30" s="1860" t="s">
        <v>818</v>
      </c>
      <c r="E30" s="1865" t="s">
        <v>818</v>
      </c>
      <c r="F30" s="1861" t="s">
        <v>818</v>
      </c>
      <c r="G30" s="1861" t="s">
        <v>818</v>
      </c>
      <c r="H30" s="1863" t="s">
        <v>818</v>
      </c>
      <c r="I30" s="1860" t="s">
        <v>818</v>
      </c>
      <c r="J30" s="2765" t="s">
        <v>818</v>
      </c>
      <c r="K30" s="2767"/>
      <c r="L30" s="2766" t="s">
        <v>818</v>
      </c>
      <c r="M30" s="2766" t="s">
        <v>818</v>
      </c>
      <c r="N30" s="783" t="s">
        <v>818</v>
      </c>
    </row>
    <row r="31" spans="1:14" s="5" customFormat="1" ht="17.25" customHeight="1">
      <c r="A31" s="1788" t="s">
        <v>162</v>
      </c>
      <c r="B31" s="1789" t="s">
        <v>163</v>
      </c>
      <c r="C31" s="2765" t="s">
        <v>818</v>
      </c>
      <c r="D31" s="1860" t="s">
        <v>818</v>
      </c>
      <c r="E31" s="1865" t="s">
        <v>818</v>
      </c>
      <c r="F31" s="1861" t="s">
        <v>818</v>
      </c>
      <c r="G31" s="1861" t="s">
        <v>818</v>
      </c>
      <c r="H31" s="1863" t="s">
        <v>818</v>
      </c>
      <c r="I31" s="1860" t="s">
        <v>818</v>
      </c>
      <c r="J31" s="2765" t="s">
        <v>818</v>
      </c>
      <c r="K31" s="2767"/>
      <c r="L31" s="2766" t="s">
        <v>818</v>
      </c>
      <c r="M31" s="2766" t="s">
        <v>818</v>
      </c>
      <c r="N31" s="783" t="s">
        <v>818</v>
      </c>
    </row>
    <row r="32" spans="1:14" s="1791" customFormat="1" ht="17.25" customHeight="1">
      <c r="A32" s="1788" t="s">
        <v>154</v>
      </c>
      <c r="B32" s="1789" t="s">
        <v>40</v>
      </c>
      <c r="C32" s="2765" t="s">
        <v>818</v>
      </c>
      <c r="D32" s="1860" t="s">
        <v>818</v>
      </c>
      <c r="E32" s="1865" t="s">
        <v>818</v>
      </c>
      <c r="F32" s="1861">
        <v>23571</v>
      </c>
      <c r="G32" s="1861">
        <v>33480</v>
      </c>
      <c r="H32" s="1863">
        <v>70.403225806451601</v>
      </c>
      <c r="I32" s="1860" t="s">
        <v>818</v>
      </c>
      <c r="J32" s="2765" t="s">
        <v>818</v>
      </c>
      <c r="K32" s="2767"/>
      <c r="L32" s="2766">
        <v>368</v>
      </c>
      <c r="M32" s="2766">
        <v>1200</v>
      </c>
      <c r="N32" s="783">
        <v>30.666666666666664</v>
      </c>
    </row>
    <row r="33" spans="1:14" s="1791" customFormat="1" ht="17.25" customHeight="1">
      <c r="A33" s="1788" t="s">
        <v>113</v>
      </c>
      <c r="B33" s="1789" t="s">
        <v>794</v>
      </c>
      <c r="C33" s="2765" t="s">
        <v>818</v>
      </c>
      <c r="D33" s="1860" t="s">
        <v>818</v>
      </c>
      <c r="E33" s="1865" t="s">
        <v>818</v>
      </c>
      <c r="F33" s="1861">
        <v>6847</v>
      </c>
      <c r="G33" s="1861">
        <v>11000</v>
      </c>
      <c r="H33" s="1863">
        <v>62.24545454545455</v>
      </c>
      <c r="I33" s="1860" t="s">
        <v>818</v>
      </c>
      <c r="J33" s="2765" t="s">
        <v>818</v>
      </c>
      <c r="K33" s="2767"/>
      <c r="L33" s="2766">
        <v>7989.6959999999999</v>
      </c>
      <c r="M33" s="2766">
        <v>10300</v>
      </c>
      <c r="N33" s="783">
        <v>77.569864077669905</v>
      </c>
    </row>
    <row r="34" spans="1:14" s="1791" customFormat="1" ht="17.25" customHeight="1">
      <c r="A34" s="1788" t="s">
        <v>114</v>
      </c>
      <c r="B34" s="1789" t="s">
        <v>40</v>
      </c>
      <c r="C34" s="2765" t="s">
        <v>818</v>
      </c>
      <c r="D34" s="1860" t="s">
        <v>818</v>
      </c>
      <c r="E34" s="1865" t="s">
        <v>818</v>
      </c>
      <c r="F34" s="1861">
        <v>43428</v>
      </c>
      <c r="G34" s="1861">
        <v>65440</v>
      </c>
      <c r="H34" s="1863">
        <v>66.363080684596582</v>
      </c>
      <c r="I34" s="1860" t="s">
        <v>818</v>
      </c>
      <c r="J34" s="2765" t="s">
        <v>818</v>
      </c>
      <c r="K34" s="2767"/>
      <c r="L34" s="2766" t="s">
        <v>818</v>
      </c>
      <c r="M34" s="2766" t="s">
        <v>818</v>
      </c>
      <c r="N34" s="783" t="s">
        <v>818</v>
      </c>
    </row>
    <row r="35" spans="1:14" s="1791" customFormat="1" ht="17.25" customHeight="1">
      <c r="A35" s="1788" t="s">
        <v>115</v>
      </c>
      <c r="B35" s="1789" t="s">
        <v>101</v>
      </c>
      <c r="C35" s="2765">
        <v>467.10199999999998</v>
      </c>
      <c r="D35" s="1860">
        <v>800</v>
      </c>
      <c r="E35" s="1865">
        <v>58.387749999999997</v>
      </c>
      <c r="F35" s="1861">
        <v>209.54</v>
      </c>
      <c r="G35" s="1861">
        <v>225</v>
      </c>
      <c r="H35" s="1863">
        <v>93.128888888888881</v>
      </c>
      <c r="I35" s="1860" t="s">
        <v>818</v>
      </c>
      <c r="J35" s="2765" t="s">
        <v>818</v>
      </c>
      <c r="K35" s="2767"/>
      <c r="L35" s="2766" t="s">
        <v>818</v>
      </c>
      <c r="M35" s="2766" t="s">
        <v>818</v>
      </c>
      <c r="N35" s="783" t="s">
        <v>818</v>
      </c>
    </row>
    <row r="36" spans="1:14" s="1791" customFormat="1" ht="17.25" customHeight="1">
      <c r="A36" s="2770" t="s">
        <v>116</v>
      </c>
      <c r="B36" s="1789" t="s">
        <v>795</v>
      </c>
      <c r="C36" s="2765" t="s">
        <v>818</v>
      </c>
      <c r="D36" s="1860" t="s">
        <v>818</v>
      </c>
      <c r="E36" s="1865" t="s">
        <v>818</v>
      </c>
      <c r="F36" s="1861">
        <v>7454</v>
      </c>
      <c r="G36" s="1861">
        <v>10000</v>
      </c>
      <c r="H36" s="1863">
        <v>74.539999999999992</v>
      </c>
      <c r="I36" s="1860" t="s">
        <v>818</v>
      </c>
      <c r="J36" s="2765" t="s">
        <v>818</v>
      </c>
      <c r="K36" s="2767"/>
      <c r="L36" s="2766">
        <v>1682</v>
      </c>
      <c r="M36" s="2766">
        <v>3000</v>
      </c>
      <c r="N36" s="783">
        <v>56.066666666666663</v>
      </c>
    </row>
    <row r="37" spans="1:14" s="1791" customFormat="1" ht="17.25" customHeight="1">
      <c r="A37" s="1788" t="s">
        <v>117</v>
      </c>
      <c r="B37" s="1789" t="s">
        <v>40</v>
      </c>
      <c r="C37" s="2765" t="s">
        <v>818</v>
      </c>
      <c r="D37" s="1860" t="s">
        <v>818</v>
      </c>
      <c r="E37" s="1865" t="s">
        <v>818</v>
      </c>
      <c r="F37" s="1861">
        <v>3547.43</v>
      </c>
      <c r="G37" s="1861">
        <v>5600</v>
      </c>
      <c r="H37" s="1863">
        <v>63.346964285714279</v>
      </c>
      <c r="I37" s="1860" t="s">
        <v>818</v>
      </c>
      <c r="J37" s="2765" t="s">
        <v>818</v>
      </c>
      <c r="K37" s="2767"/>
      <c r="L37" s="2766">
        <v>1935</v>
      </c>
      <c r="M37" s="2766">
        <v>5000</v>
      </c>
      <c r="N37" s="783">
        <v>38.700000000000003</v>
      </c>
    </row>
    <row r="38" spans="1:14" s="1791" customFormat="1" ht="17.25" customHeight="1">
      <c r="A38" s="1788" t="s">
        <v>796</v>
      </c>
      <c r="B38" s="1789" t="s">
        <v>40</v>
      </c>
      <c r="C38" s="2765" t="s">
        <v>818</v>
      </c>
      <c r="D38" s="1860" t="s">
        <v>818</v>
      </c>
      <c r="E38" s="1865" t="s">
        <v>818</v>
      </c>
      <c r="F38" s="1861">
        <v>43106</v>
      </c>
      <c r="G38" s="1861">
        <v>67000</v>
      </c>
      <c r="H38" s="1863">
        <v>64.337313432835813</v>
      </c>
      <c r="I38" s="1860" t="s">
        <v>818</v>
      </c>
      <c r="J38" s="2765" t="s">
        <v>818</v>
      </c>
      <c r="K38" s="782"/>
      <c r="L38" s="2766">
        <v>17603.847000000002</v>
      </c>
      <c r="M38" s="2766">
        <v>36000</v>
      </c>
      <c r="N38" s="783">
        <v>48.899575000000006</v>
      </c>
    </row>
    <row r="39" spans="1:14" s="1791" customFormat="1" ht="17.25" customHeight="1">
      <c r="A39" s="2771" t="s">
        <v>816</v>
      </c>
      <c r="B39" s="1789" t="s">
        <v>40</v>
      </c>
      <c r="C39" s="2765" t="s">
        <v>818</v>
      </c>
      <c r="D39" s="1860" t="s">
        <v>818</v>
      </c>
      <c r="E39" s="1865" t="s">
        <v>818</v>
      </c>
      <c r="F39" s="1861">
        <v>108549</v>
      </c>
      <c r="G39" s="1861">
        <v>115000</v>
      </c>
      <c r="H39" s="1863">
        <v>94.390434782608708</v>
      </c>
      <c r="I39" s="1860" t="s">
        <v>818</v>
      </c>
      <c r="J39" s="2765" t="s">
        <v>818</v>
      </c>
      <c r="K39" s="782"/>
      <c r="L39" s="2766" t="s">
        <v>818</v>
      </c>
      <c r="M39" s="2766" t="s">
        <v>818</v>
      </c>
      <c r="N39" s="783" t="s">
        <v>818</v>
      </c>
    </row>
    <row r="40" spans="1:14" s="1791" customFormat="1" ht="17.25" customHeight="1">
      <c r="A40" s="1788" t="s">
        <v>118</v>
      </c>
      <c r="B40" s="1789" t="s">
        <v>40</v>
      </c>
      <c r="C40" s="2765" t="s">
        <v>818</v>
      </c>
      <c r="D40" s="1860" t="s">
        <v>818</v>
      </c>
      <c r="E40" s="1865" t="s">
        <v>818</v>
      </c>
      <c r="F40" s="1861">
        <v>88.61</v>
      </c>
      <c r="G40" s="1861">
        <v>3000</v>
      </c>
      <c r="H40" s="1863">
        <v>2.9536666666666664</v>
      </c>
      <c r="I40" s="1860" t="s">
        <v>818</v>
      </c>
      <c r="J40" s="2765" t="s">
        <v>818</v>
      </c>
      <c r="K40" s="782"/>
      <c r="L40" s="2766">
        <v>71481.995999999999</v>
      </c>
      <c r="M40" s="2766">
        <v>126600</v>
      </c>
      <c r="N40" s="783">
        <v>56.462872037914693</v>
      </c>
    </row>
    <row r="41" spans="1:14" s="1792" customFormat="1" ht="17.25" customHeight="1">
      <c r="A41" s="1788" t="s">
        <v>797</v>
      </c>
      <c r="B41" s="1789" t="s">
        <v>41</v>
      </c>
      <c r="C41" s="2765" t="s">
        <v>818</v>
      </c>
      <c r="D41" s="1860" t="s">
        <v>818</v>
      </c>
      <c r="E41" s="1865" t="s">
        <v>818</v>
      </c>
      <c r="F41" s="1861">
        <v>38</v>
      </c>
      <c r="G41" s="1861">
        <v>240</v>
      </c>
      <c r="H41" s="1863">
        <v>15.833333333333332</v>
      </c>
      <c r="I41" s="1860" t="s">
        <v>818</v>
      </c>
      <c r="J41" s="2765" t="s">
        <v>818</v>
      </c>
      <c r="K41" s="1610"/>
      <c r="L41" s="2766" t="s">
        <v>818</v>
      </c>
      <c r="M41" s="2766" t="s">
        <v>818</v>
      </c>
      <c r="N41" s="783" t="s">
        <v>818</v>
      </c>
    </row>
    <row r="42" spans="1:14" s="73" customFormat="1" ht="18" customHeight="1" thickBot="1">
      <c r="A42" s="2376" t="s">
        <v>66</v>
      </c>
      <c r="B42" s="2377"/>
      <c r="C42" s="2777"/>
      <c r="D42" s="2777"/>
      <c r="E42" s="2778">
        <v>55.849588082509079</v>
      </c>
      <c r="F42" s="314"/>
      <c r="G42" s="314"/>
      <c r="H42" s="774">
        <v>58.007604311903521</v>
      </c>
      <c r="I42" s="316"/>
      <c r="J42" s="2768"/>
      <c r="K42" s="849">
        <v>69.097739580567335</v>
      </c>
      <c r="L42" s="2769"/>
      <c r="M42" s="2769"/>
      <c r="N42" s="1785">
        <v>49.378974474824787</v>
      </c>
    </row>
    <row r="43" spans="1:14" ht="16.5" thickTop="1" thickBot="1">
      <c r="A43" s="2"/>
      <c r="B43" s="2"/>
    </row>
    <row r="44" spans="1:14" s="1054" customFormat="1" ht="18.75" thickTop="1">
      <c r="A44" s="2378" t="s">
        <v>49</v>
      </c>
      <c r="B44" s="2380" t="s">
        <v>26</v>
      </c>
      <c r="C44" s="2373" t="s">
        <v>126</v>
      </c>
      <c r="D44" s="2373"/>
      <c r="E44" s="2373"/>
      <c r="F44" s="2373" t="s">
        <v>127</v>
      </c>
      <c r="G44" s="2373"/>
      <c r="H44" s="2373"/>
      <c r="I44" s="2373" t="s">
        <v>128</v>
      </c>
      <c r="J44" s="2373"/>
      <c r="K44" s="2373"/>
      <c r="L44" s="2373" t="s">
        <v>129</v>
      </c>
      <c r="M44" s="2373"/>
      <c r="N44" s="2382"/>
    </row>
    <row r="45" spans="1:14" s="1054" customFormat="1" ht="44.25" customHeight="1">
      <c r="A45" s="2379"/>
      <c r="B45" s="2381"/>
      <c r="C45" s="2219" t="s">
        <v>271</v>
      </c>
      <c r="D45" s="2219" t="s">
        <v>272</v>
      </c>
      <c r="E45" s="2372" t="s">
        <v>325</v>
      </c>
      <c r="F45" s="2219" t="s">
        <v>271</v>
      </c>
      <c r="G45" s="2219" t="s">
        <v>272</v>
      </c>
      <c r="H45" s="2372" t="s">
        <v>325</v>
      </c>
      <c r="I45" s="2219" t="s">
        <v>271</v>
      </c>
      <c r="J45" s="2219" t="s">
        <v>272</v>
      </c>
      <c r="K45" s="2372" t="s">
        <v>325</v>
      </c>
      <c r="L45" s="2219" t="s">
        <v>271</v>
      </c>
      <c r="M45" s="2219" t="s">
        <v>272</v>
      </c>
      <c r="N45" s="2384" t="s">
        <v>325</v>
      </c>
    </row>
    <row r="46" spans="1:14" s="1072" customFormat="1" ht="42.75" customHeight="1">
      <c r="A46" s="2379"/>
      <c r="B46" s="2381"/>
      <c r="C46" s="1071" t="s">
        <v>729</v>
      </c>
      <c r="D46" s="1071" t="s">
        <v>738</v>
      </c>
      <c r="E46" s="2372"/>
      <c r="F46" s="1071" t="s">
        <v>729</v>
      </c>
      <c r="G46" s="1071" t="s">
        <v>738</v>
      </c>
      <c r="H46" s="2372"/>
      <c r="I46" s="1071" t="s">
        <v>729</v>
      </c>
      <c r="J46" s="1071" t="s">
        <v>738</v>
      </c>
      <c r="K46" s="2372"/>
      <c r="L46" s="1071" t="s">
        <v>729</v>
      </c>
      <c r="M46" s="1071" t="s">
        <v>738</v>
      </c>
      <c r="N46" s="2384"/>
    </row>
    <row r="47" spans="1:14" ht="17.25" customHeight="1">
      <c r="A47" s="156" t="s">
        <v>50</v>
      </c>
      <c r="B47" s="6" t="s">
        <v>40</v>
      </c>
      <c r="C47" s="1860" t="s">
        <v>818</v>
      </c>
      <c r="D47" s="1860" t="s">
        <v>818</v>
      </c>
      <c r="E47" s="1865" t="s">
        <v>818</v>
      </c>
      <c r="F47" s="1861" t="s">
        <v>818</v>
      </c>
      <c r="G47" s="1861" t="s">
        <v>818</v>
      </c>
      <c r="H47" s="1863" t="s">
        <v>818</v>
      </c>
      <c r="I47" s="1860" t="s">
        <v>818</v>
      </c>
      <c r="J47" s="1860" t="s">
        <v>818</v>
      </c>
      <c r="K47" s="1865" t="s">
        <v>818</v>
      </c>
      <c r="L47" s="1858" t="s">
        <v>818</v>
      </c>
      <c r="M47" s="1858" t="s">
        <v>818</v>
      </c>
      <c r="N47" s="1864" t="s">
        <v>818</v>
      </c>
    </row>
    <row r="48" spans="1:14" ht="17.25" customHeight="1">
      <c r="A48" s="293" t="s">
        <v>355</v>
      </c>
      <c r="B48" s="97" t="s">
        <v>40</v>
      </c>
      <c r="C48" s="1860">
        <v>887</v>
      </c>
      <c r="D48" s="1860">
        <v>2100</v>
      </c>
      <c r="E48" s="1865">
        <v>42.238095238095234</v>
      </c>
      <c r="F48" s="1861" t="s">
        <v>818</v>
      </c>
      <c r="G48" s="1861" t="s">
        <v>818</v>
      </c>
      <c r="H48" s="1863" t="s">
        <v>818</v>
      </c>
      <c r="I48" s="1860">
        <v>3903</v>
      </c>
      <c r="J48" s="1860">
        <v>12500</v>
      </c>
      <c r="K48" s="1865">
        <v>31.224</v>
      </c>
      <c r="L48" s="1858">
        <v>1518.846</v>
      </c>
      <c r="M48" s="1858">
        <v>2248.4</v>
      </c>
      <c r="N48" s="1864">
        <v>67.55230386052304</v>
      </c>
    </row>
    <row r="49" spans="1:14" ht="17.25" customHeight="1">
      <c r="A49" s="293" t="s">
        <v>234</v>
      </c>
      <c r="B49" s="97" t="s">
        <v>40</v>
      </c>
      <c r="C49" s="1860" t="s">
        <v>818</v>
      </c>
      <c r="D49" s="1860" t="s">
        <v>818</v>
      </c>
      <c r="E49" s="1865" t="s">
        <v>818</v>
      </c>
      <c r="F49" s="1861" t="s">
        <v>818</v>
      </c>
      <c r="G49" s="1861" t="s">
        <v>818</v>
      </c>
      <c r="H49" s="1863" t="s">
        <v>818</v>
      </c>
      <c r="I49" s="1860">
        <v>351.69</v>
      </c>
      <c r="J49" s="1860">
        <v>4800</v>
      </c>
      <c r="K49" s="1865">
        <v>7.3268749999999994</v>
      </c>
      <c r="L49" s="1858">
        <v>18788</v>
      </c>
      <c r="M49" s="1858">
        <v>59574</v>
      </c>
      <c r="N49" s="1864">
        <v>31.537247792661226</v>
      </c>
    </row>
    <row r="50" spans="1:14" ht="17.25" customHeight="1">
      <c r="A50" s="293" t="s">
        <v>235</v>
      </c>
      <c r="B50" s="97" t="s">
        <v>40</v>
      </c>
      <c r="C50" s="1860" t="s">
        <v>818</v>
      </c>
      <c r="D50" s="1860" t="s">
        <v>818</v>
      </c>
      <c r="E50" s="1865" t="s">
        <v>818</v>
      </c>
      <c r="F50" s="1861">
        <v>16840.79</v>
      </c>
      <c r="G50" s="1861">
        <v>73000</v>
      </c>
      <c r="H50" s="1863">
        <v>23.069575342465754</v>
      </c>
      <c r="I50" s="1860">
        <v>22326.5</v>
      </c>
      <c r="J50" s="1860">
        <v>39600</v>
      </c>
      <c r="K50" s="1865">
        <v>56.380050505050505</v>
      </c>
      <c r="L50" s="1858">
        <v>57468</v>
      </c>
      <c r="M50" s="1858">
        <v>106376</v>
      </c>
      <c r="N50" s="1864">
        <v>54.023463939234418</v>
      </c>
    </row>
    <row r="51" spans="1:14" ht="17.25" customHeight="1">
      <c r="A51" s="293" t="s">
        <v>51</v>
      </c>
      <c r="B51" s="97" t="s">
        <v>40</v>
      </c>
      <c r="C51" s="1860">
        <v>5142.28</v>
      </c>
      <c r="D51" s="1860">
        <v>7680</v>
      </c>
      <c r="E51" s="1865">
        <v>66.956770833333337</v>
      </c>
      <c r="F51" s="1861" t="s">
        <v>818</v>
      </c>
      <c r="G51" s="1861" t="s">
        <v>818</v>
      </c>
      <c r="H51" s="1863" t="s">
        <v>818</v>
      </c>
      <c r="I51" s="1860" t="s">
        <v>818</v>
      </c>
      <c r="J51" s="1860" t="s">
        <v>818</v>
      </c>
      <c r="K51" s="1865" t="s">
        <v>818</v>
      </c>
      <c r="L51" s="1858" t="s">
        <v>818</v>
      </c>
      <c r="M51" s="1858" t="s">
        <v>818</v>
      </c>
      <c r="N51" s="1864" t="s">
        <v>818</v>
      </c>
    </row>
    <row r="52" spans="1:14" ht="17.25" customHeight="1">
      <c r="A52" s="293" t="s">
        <v>52</v>
      </c>
      <c r="B52" s="97" t="s">
        <v>40</v>
      </c>
      <c r="C52" s="1860" t="s">
        <v>818</v>
      </c>
      <c r="D52" s="1860" t="s">
        <v>818</v>
      </c>
      <c r="E52" s="1865" t="s">
        <v>818</v>
      </c>
      <c r="F52" s="1861" t="s">
        <v>818</v>
      </c>
      <c r="G52" s="1861" t="s">
        <v>818</v>
      </c>
      <c r="H52" s="1863" t="s">
        <v>818</v>
      </c>
      <c r="I52" s="1860" t="s">
        <v>818</v>
      </c>
      <c r="J52" s="1860" t="s">
        <v>818</v>
      </c>
      <c r="K52" s="1865" t="s">
        <v>818</v>
      </c>
      <c r="L52" s="1858">
        <v>33500</v>
      </c>
      <c r="M52" s="1858">
        <v>47000</v>
      </c>
      <c r="N52" s="1864">
        <v>71.276595744680847</v>
      </c>
    </row>
    <row r="53" spans="1:14" ht="17.25" customHeight="1">
      <c r="A53" s="293" t="s">
        <v>53</v>
      </c>
      <c r="B53" s="97" t="s">
        <v>40</v>
      </c>
      <c r="C53" s="1860">
        <v>7412.06</v>
      </c>
      <c r="D53" s="1860">
        <v>17200</v>
      </c>
      <c r="E53" s="1865">
        <v>43.093372093023255</v>
      </c>
      <c r="F53" s="1861" t="s">
        <v>818</v>
      </c>
      <c r="G53" s="1861" t="s">
        <v>818</v>
      </c>
      <c r="H53" s="1863" t="s">
        <v>818</v>
      </c>
      <c r="I53" s="1860">
        <v>7110.64</v>
      </c>
      <c r="J53" s="1860">
        <v>7500</v>
      </c>
      <c r="K53" s="1865">
        <v>94.80853333333333</v>
      </c>
      <c r="L53" s="1858" t="s">
        <v>818</v>
      </c>
      <c r="M53" s="1858" t="s">
        <v>818</v>
      </c>
      <c r="N53" s="1864" t="s">
        <v>818</v>
      </c>
    </row>
    <row r="54" spans="1:14" ht="17.25" customHeight="1">
      <c r="A54" s="293" t="s">
        <v>111</v>
      </c>
      <c r="B54" s="97" t="s">
        <v>40</v>
      </c>
      <c r="C54" s="1860" t="s">
        <v>818</v>
      </c>
      <c r="D54" s="1860" t="s">
        <v>818</v>
      </c>
      <c r="E54" s="1865" t="s">
        <v>818</v>
      </c>
      <c r="F54" s="1861">
        <v>22435</v>
      </c>
      <c r="G54" s="1861">
        <v>40000</v>
      </c>
      <c r="H54" s="1863">
        <v>56.087499999999999</v>
      </c>
      <c r="I54" s="1860" t="s">
        <v>818</v>
      </c>
      <c r="J54" s="1860" t="s">
        <v>818</v>
      </c>
      <c r="K54" s="1865" t="s">
        <v>818</v>
      </c>
      <c r="L54" s="1858">
        <v>18250</v>
      </c>
      <c r="M54" s="1858">
        <v>72000</v>
      </c>
      <c r="N54" s="1864">
        <v>25.347222222222221</v>
      </c>
    </row>
    <row r="55" spans="1:14" ht="17.25" customHeight="1">
      <c r="A55" s="293" t="s">
        <v>54</v>
      </c>
      <c r="B55" s="97" t="s">
        <v>40</v>
      </c>
      <c r="C55" s="1860" t="s">
        <v>818</v>
      </c>
      <c r="D55" s="1860" t="s">
        <v>818</v>
      </c>
      <c r="E55" s="1865" t="s">
        <v>818</v>
      </c>
      <c r="F55" s="1861" t="s">
        <v>818</v>
      </c>
      <c r="G55" s="1861" t="s">
        <v>818</v>
      </c>
      <c r="H55" s="1863" t="s">
        <v>818</v>
      </c>
      <c r="I55" s="1860" t="s">
        <v>818</v>
      </c>
      <c r="J55" s="1860" t="s">
        <v>818</v>
      </c>
      <c r="K55" s="1865" t="s">
        <v>818</v>
      </c>
      <c r="L55" s="1858" t="s">
        <v>818</v>
      </c>
      <c r="M55" s="1858" t="s">
        <v>818</v>
      </c>
      <c r="N55" s="1864" t="s">
        <v>818</v>
      </c>
    </row>
    <row r="56" spans="1:14" ht="17.25" customHeight="1">
      <c r="A56" s="293" t="s">
        <v>378</v>
      </c>
      <c r="B56" s="97" t="s">
        <v>99</v>
      </c>
      <c r="C56" s="1860" t="s">
        <v>818</v>
      </c>
      <c r="D56" s="1860" t="s">
        <v>818</v>
      </c>
      <c r="E56" s="1865" t="s">
        <v>818</v>
      </c>
      <c r="F56" s="1861" t="s">
        <v>818</v>
      </c>
      <c r="G56" s="1861" t="s">
        <v>818</v>
      </c>
      <c r="H56" s="1863" t="s">
        <v>818</v>
      </c>
      <c r="I56" s="1860" t="s">
        <v>818</v>
      </c>
      <c r="J56" s="1860" t="s">
        <v>818</v>
      </c>
      <c r="K56" s="1865" t="s">
        <v>818</v>
      </c>
      <c r="L56" s="1858" t="s">
        <v>818</v>
      </c>
      <c r="M56" s="1858" t="s">
        <v>818</v>
      </c>
      <c r="N56" s="1864" t="s">
        <v>818</v>
      </c>
    </row>
    <row r="57" spans="1:14" ht="17.25" customHeight="1">
      <c r="A57" s="293" t="s">
        <v>112</v>
      </c>
      <c r="B57" s="97" t="s">
        <v>99</v>
      </c>
      <c r="C57" s="1860" t="s">
        <v>818</v>
      </c>
      <c r="D57" s="1860" t="s">
        <v>818</v>
      </c>
      <c r="E57" s="1865" t="s">
        <v>818</v>
      </c>
      <c r="F57" s="1861">
        <v>1296.5</v>
      </c>
      <c r="G57" s="1861">
        <v>11000</v>
      </c>
      <c r="H57" s="1863">
        <v>11.786363636363637</v>
      </c>
      <c r="I57" s="1860">
        <v>11700798.119999999</v>
      </c>
      <c r="J57" s="1860">
        <v>14850000</v>
      </c>
      <c r="K57" s="1865">
        <v>78.793253333333325</v>
      </c>
      <c r="L57" s="1858" t="s">
        <v>818</v>
      </c>
      <c r="M57" s="1858" t="s">
        <v>818</v>
      </c>
      <c r="N57" s="1864" t="s">
        <v>818</v>
      </c>
    </row>
    <row r="58" spans="1:14" ht="17.25" customHeight="1">
      <c r="A58" s="293" t="s">
        <v>254</v>
      </c>
      <c r="B58" s="97" t="s">
        <v>99</v>
      </c>
      <c r="C58" s="1860" t="s">
        <v>818</v>
      </c>
      <c r="D58" s="1860" t="s">
        <v>818</v>
      </c>
      <c r="E58" s="1865" t="s">
        <v>818</v>
      </c>
      <c r="F58" s="1861">
        <v>807912.04</v>
      </c>
      <c r="G58" s="1861">
        <v>808400</v>
      </c>
      <c r="H58" s="1863">
        <v>99.939638792676902</v>
      </c>
      <c r="I58" s="1860" t="s">
        <v>818</v>
      </c>
      <c r="J58" s="1860" t="s">
        <v>818</v>
      </c>
      <c r="K58" s="1865" t="s">
        <v>818</v>
      </c>
      <c r="L58" s="1858" t="s">
        <v>818</v>
      </c>
      <c r="M58" s="1858" t="s">
        <v>818</v>
      </c>
      <c r="N58" s="1864" t="s">
        <v>818</v>
      </c>
    </row>
    <row r="59" spans="1:14" ht="17.25" customHeight="1">
      <c r="A59" s="293" t="s">
        <v>55</v>
      </c>
      <c r="B59" s="97" t="s">
        <v>103</v>
      </c>
      <c r="C59" s="1860">
        <v>29.94</v>
      </c>
      <c r="D59" s="1860">
        <v>39</v>
      </c>
      <c r="E59" s="1865">
        <v>76.769230769230774</v>
      </c>
      <c r="F59" s="1861" t="s">
        <v>818</v>
      </c>
      <c r="G59" s="1861" t="s">
        <v>818</v>
      </c>
      <c r="H59" s="1863" t="s">
        <v>818</v>
      </c>
      <c r="I59" s="1860" t="s">
        <v>818</v>
      </c>
      <c r="J59" s="1860" t="s">
        <v>818</v>
      </c>
      <c r="K59" s="1865" t="s">
        <v>818</v>
      </c>
      <c r="L59" s="1858" t="s">
        <v>818</v>
      </c>
      <c r="M59" s="1858" t="s">
        <v>818</v>
      </c>
      <c r="N59" s="1864" t="s">
        <v>818</v>
      </c>
    </row>
    <row r="60" spans="1:14" ht="17.25" customHeight="1">
      <c r="A60" s="293" t="s">
        <v>56</v>
      </c>
      <c r="B60" s="97" t="s">
        <v>100</v>
      </c>
      <c r="C60" s="1860" t="s">
        <v>818</v>
      </c>
      <c r="D60" s="1860" t="s">
        <v>818</v>
      </c>
      <c r="E60" s="1865" t="s">
        <v>818</v>
      </c>
      <c r="F60" s="1861" t="s">
        <v>818</v>
      </c>
      <c r="G60" s="1861" t="s">
        <v>818</v>
      </c>
      <c r="H60" s="1863" t="s">
        <v>818</v>
      </c>
      <c r="I60" s="1860" t="s">
        <v>818</v>
      </c>
      <c r="J60" s="1860" t="s">
        <v>818</v>
      </c>
      <c r="K60" s="1865" t="s">
        <v>818</v>
      </c>
      <c r="L60" s="1858" t="s">
        <v>818</v>
      </c>
      <c r="M60" s="1858" t="s">
        <v>818</v>
      </c>
      <c r="N60" s="1864" t="s">
        <v>818</v>
      </c>
    </row>
    <row r="61" spans="1:14" ht="17.25" customHeight="1">
      <c r="A61" s="293" t="s">
        <v>57</v>
      </c>
      <c r="B61" s="97" t="s">
        <v>42</v>
      </c>
      <c r="C61" s="1860" t="s">
        <v>818</v>
      </c>
      <c r="D61" s="1860" t="s">
        <v>818</v>
      </c>
      <c r="E61" s="1865" t="s">
        <v>818</v>
      </c>
      <c r="F61" s="1861" t="s">
        <v>818</v>
      </c>
      <c r="G61" s="1861" t="s">
        <v>818</v>
      </c>
      <c r="H61" s="1863" t="s">
        <v>818</v>
      </c>
      <c r="I61" s="1860" t="s">
        <v>818</v>
      </c>
      <c r="J61" s="1860" t="s">
        <v>818</v>
      </c>
      <c r="K61" s="1865" t="s">
        <v>818</v>
      </c>
      <c r="L61" s="1858" t="s">
        <v>818</v>
      </c>
      <c r="M61" s="1858" t="s">
        <v>818</v>
      </c>
      <c r="N61" s="1864" t="s">
        <v>818</v>
      </c>
    </row>
    <row r="62" spans="1:14" ht="17.25" customHeight="1">
      <c r="A62" s="293" t="s">
        <v>58</v>
      </c>
      <c r="B62" s="6" t="s">
        <v>101</v>
      </c>
      <c r="C62" s="1860" t="s">
        <v>818</v>
      </c>
      <c r="D62" s="1860" t="s">
        <v>818</v>
      </c>
      <c r="E62" s="1865" t="s">
        <v>818</v>
      </c>
      <c r="F62" s="1861" t="s">
        <v>818</v>
      </c>
      <c r="G62" s="1861" t="s">
        <v>818</v>
      </c>
      <c r="H62" s="1863" t="s">
        <v>818</v>
      </c>
      <c r="I62" s="1860" t="s">
        <v>818</v>
      </c>
      <c r="J62" s="1860" t="s">
        <v>818</v>
      </c>
      <c r="K62" s="1865" t="s">
        <v>818</v>
      </c>
      <c r="L62" s="1858" t="s">
        <v>818</v>
      </c>
      <c r="M62" s="1858" t="s">
        <v>818</v>
      </c>
      <c r="N62" s="1864" t="s">
        <v>818</v>
      </c>
    </row>
    <row r="63" spans="1:14" ht="17.25" customHeight="1">
      <c r="A63" s="293" t="s">
        <v>59</v>
      </c>
      <c r="B63" s="97" t="s">
        <v>101</v>
      </c>
      <c r="C63" s="1860" t="s">
        <v>818</v>
      </c>
      <c r="D63" s="1860" t="s">
        <v>818</v>
      </c>
      <c r="E63" s="1865" t="s">
        <v>818</v>
      </c>
      <c r="F63" s="1861" t="s">
        <v>818</v>
      </c>
      <c r="G63" s="1861" t="s">
        <v>818</v>
      </c>
      <c r="H63" s="1863" t="s">
        <v>818</v>
      </c>
      <c r="I63" s="1860" t="s">
        <v>818</v>
      </c>
      <c r="J63" s="1860" t="s">
        <v>818</v>
      </c>
      <c r="K63" s="1865" t="s">
        <v>818</v>
      </c>
      <c r="L63" s="1858" t="s">
        <v>818</v>
      </c>
      <c r="M63" s="1858" t="s">
        <v>818</v>
      </c>
      <c r="N63" s="1864" t="s">
        <v>818</v>
      </c>
    </row>
    <row r="64" spans="1:14" ht="17.25" customHeight="1">
      <c r="A64" s="293" t="s">
        <v>60</v>
      </c>
      <c r="B64" s="97" t="s">
        <v>40</v>
      </c>
      <c r="C64" s="2765" t="s">
        <v>818</v>
      </c>
      <c r="D64" s="2765" t="s">
        <v>818</v>
      </c>
      <c r="E64" s="1869" t="s">
        <v>818</v>
      </c>
      <c r="F64" s="1797">
        <v>17054.03</v>
      </c>
      <c r="G64" s="1797">
        <v>24200</v>
      </c>
      <c r="H64" s="782">
        <v>70.471198347107432</v>
      </c>
      <c r="I64" s="2765" t="s">
        <v>818</v>
      </c>
      <c r="J64" s="2765" t="s">
        <v>818</v>
      </c>
      <c r="K64" s="1869" t="s">
        <v>818</v>
      </c>
      <c r="L64" s="2766" t="s">
        <v>818</v>
      </c>
      <c r="M64" s="2766" t="s">
        <v>818</v>
      </c>
      <c r="N64" s="783" t="s">
        <v>818</v>
      </c>
    </row>
    <row r="65" spans="1:14" ht="17.25" customHeight="1">
      <c r="A65" s="293" t="s">
        <v>61</v>
      </c>
      <c r="B65" s="97" t="s">
        <v>40</v>
      </c>
      <c r="C65" s="2765" t="s">
        <v>818</v>
      </c>
      <c r="D65" s="2765" t="s">
        <v>818</v>
      </c>
      <c r="E65" s="1869" t="s">
        <v>818</v>
      </c>
      <c r="F65" s="1797" t="s">
        <v>818</v>
      </c>
      <c r="G65" s="1797" t="s">
        <v>818</v>
      </c>
      <c r="H65" s="782" t="s">
        <v>818</v>
      </c>
      <c r="I65" s="2765">
        <v>63.78</v>
      </c>
      <c r="J65" s="2765">
        <v>193.8</v>
      </c>
      <c r="K65" s="1869">
        <v>32.910216718266255</v>
      </c>
      <c r="L65" s="2766">
        <v>1000</v>
      </c>
      <c r="M65" s="2766">
        <v>1200</v>
      </c>
      <c r="N65" s="783">
        <v>83.333333333333343</v>
      </c>
    </row>
    <row r="66" spans="1:14" ht="17.25" customHeight="1">
      <c r="A66" s="293" t="s">
        <v>62</v>
      </c>
      <c r="B66" s="97" t="s">
        <v>102</v>
      </c>
      <c r="C66" s="2765">
        <v>10.965999999999999</v>
      </c>
      <c r="D66" s="2765">
        <v>15</v>
      </c>
      <c r="E66" s="1869">
        <v>73.106666666666669</v>
      </c>
      <c r="F66" s="1797" t="s">
        <v>818</v>
      </c>
      <c r="G66" s="1797" t="s">
        <v>818</v>
      </c>
      <c r="H66" s="782" t="s">
        <v>818</v>
      </c>
      <c r="I66" s="2765" t="s">
        <v>818</v>
      </c>
      <c r="J66" s="2765" t="s">
        <v>818</v>
      </c>
      <c r="K66" s="1869" t="s">
        <v>818</v>
      </c>
      <c r="L66" s="2766">
        <v>2.5</v>
      </c>
      <c r="M66" s="2766">
        <v>3</v>
      </c>
      <c r="N66" s="783">
        <v>83.333333333333343</v>
      </c>
    </row>
    <row r="67" spans="1:14" ht="17.25" customHeight="1">
      <c r="A67" s="293" t="s">
        <v>63</v>
      </c>
      <c r="B67" s="97" t="s">
        <v>40</v>
      </c>
      <c r="C67" s="2765">
        <v>76858.39</v>
      </c>
      <c r="D67" s="2765">
        <v>168000</v>
      </c>
      <c r="E67" s="1869">
        <v>45.74904166666667</v>
      </c>
      <c r="F67" s="1797">
        <v>765445.8</v>
      </c>
      <c r="G67" s="1797">
        <v>2527500</v>
      </c>
      <c r="H67" s="782">
        <v>30.284700296735906</v>
      </c>
      <c r="I67" s="2765">
        <v>633920.27</v>
      </c>
      <c r="J67" s="2765">
        <v>1133000</v>
      </c>
      <c r="K67" s="1869">
        <v>55.950597528684909</v>
      </c>
      <c r="L67" s="2766" t="s">
        <v>818</v>
      </c>
      <c r="M67" s="2766" t="s">
        <v>818</v>
      </c>
      <c r="N67" s="783" t="s">
        <v>818</v>
      </c>
    </row>
    <row r="68" spans="1:14" ht="17.25" customHeight="1">
      <c r="A68" s="293" t="s">
        <v>64</v>
      </c>
      <c r="B68" s="97" t="s">
        <v>40</v>
      </c>
      <c r="C68" s="2765" t="s">
        <v>818</v>
      </c>
      <c r="D68" s="2765" t="s">
        <v>818</v>
      </c>
      <c r="E68" s="1869" t="s">
        <v>818</v>
      </c>
      <c r="F68" s="1797">
        <v>54777</v>
      </c>
      <c r="G68" s="1797">
        <v>80000</v>
      </c>
      <c r="H68" s="782">
        <v>68.471249999999998</v>
      </c>
      <c r="I68" s="2765">
        <v>6097.5</v>
      </c>
      <c r="J68" s="2765">
        <v>18000</v>
      </c>
      <c r="K68" s="1869">
        <v>33.875</v>
      </c>
      <c r="L68" s="2766" t="s">
        <v>818</v>
      </c>
      <c r="M68" s="2766" t="s">
        <v>818</v>
      </c>
      <c r="N68" s="783" t="s">
        <v>818</v>
      </c>
    </row>
    <row r="69" spans="1:14" ht="17.25" customHeight="1">
      <c r="A69" s="293" t="s">
        <v>65</v>
      </c>
      <c r="B69" s="97" t="s">
        <v>40</v>
      </c>
      <c r="C69" s="2765" t="s">
        <v>818</v>
      </c>
      <c r="D69" s="2765" t="s">
        <v>818</v>
      </c>
      <c r="E69" s="1869" t="s">
        <v>818</v>
      </c>
      <c r="F69" s="1797">
        <v>1973.49</v>
      </c>
      <c r="G69" s="1797">
        <v>6450</v>
      </c>
      <c r="H69" s="782">
        <v>30.596744186046511</v>
      </c>
      <c r="I69" s="2765" t="s">
        <v>818</v>
      </c>
      <c r="J69" s="2765" t="s">
        <v>818</v>
      </c>
      <c r="K69" s="1869" t="s">
        <v>818</v>
      </c>
      <c r="L69" s="2766" t="s">
        <v>818</v>
      </c>
      <c r="M69" s="2766" t="s">
        <v>818</v>
      </c>
      <c r="N69" s="783" t="s">
        <v>818</v>
      </c>
    </row>
    <row r="70" spans="1:14" ht="17.25" customHeight="1">
      <c r="A70" s="1788" t="s">
        <v>792</v>
      </c>
      <c r="B70" s="1789" t="s">
        <v>793</v>
      </c>
      <c r="C70" s="2765">
        <v>14200</v>
      </c>
      <c r="D70" s="2765">
        <v>15600</v>
      </c>
      <c r="E70" s="1869">
        <v>91.025641025641022</v>
      </c>
      <c r="F70" s="1797" t="s">
        <v>818</v>
      </c>
      <c r="G70" s="1797" t="s">
        <v>818</v>
      </c>
      <c r="H70" s="782" t="s">
        <v>818</v>
      </c>
      <c r="I70" s="2765" t="s">
        <v>818</v>
      </c>
      <c r="J70" s="2765" t="s">
        <v>818</v>
      </c>
      <c r="K70" s="1869" t="s">
        <v>818</v>
      </c>
      <c r="L70" s="2766">
        <v>1200</v>
      </c>
      <c r="M70" s="2766">
        <v>3600</v>
      </c>
      <c r="N70" s="783">
        <v>33.333333333333329</v>
      </c>
    </row>
    <row r="71" spans="1:14" ht="17.25" customHeight="1">
      <c r="A71" s="1788" t="s">
        <v>172</v>
      </c>
      <c r="B71" s="1789" t="s">
        <v>40</v>
      </c>
      <c r="C71" s="2765" t="s">
        <v>818</v>
      </c>
      <c r="D71" s="2765" t="s">
        <v>818</v>
      </c>
      <c r="E71" s="1869" t="s">
        <v>818</v>
      </c>
      <c r="F71" s="1797">
        <v>983.13</v>
      </c>
      <c r="G71" s="1797">
        <v>1000</v>
      </c>
      <c r="H71" s="782">
        <v>98.312999999999988</v>
      </c>
      <c r="I71" s="2765">
        <v>911.6</v>
      </c>
      <c r="J71" s="2765">
        <v>1500</v>
      </c>
      <c r="K71" s="1869">
        <v>60.773333333333333</v>
      </c>
      <c r="L71" s="2766">
        <v>1389.6</v>
      </c>
      <c r="M71" s="2766">
        <v>2800</v>
      </c>
      <c r="N71" s="783">
        <v>49.628571428571426</v>
      </c>
    </row>
    <row r="72" spans="1:14" ht="17.25" customHeight="1">
      <c r="A72" s="1788" t="s">
        <v>162</v>
      </c>
      <c r="B72" s="1789" t="s">
        <v>163</v>
      </c>
      <c r="C72" s="2765" t="s">
        <v>818</v>
      </c>
      <c r="D72" s="2765" t="s">
        <v>818</v>
      </c>
      <c r="E72" s="1869" t="s">
        <v>818</v>
      </c>
      <c r="F72" s="1797" t="s">
        <v>818</v>
      </c>
      <c r="G72" s="1797" t="s">
        <v>818</v>
      </c>
      <c r="H72" s="782" t="s">
        <v>818</v>
      </c>
      <c r="I72" s="2765" t="s">
        <v>818</v>
      </c>
      <c r="J72" s="2765" t="s">
        <v>818</v>
      </c>
      <c r="K72" s="1869" t="s">
        <v>818</v>
      </c>
      <c r="L72" s="2766">
        <v>6</v>
      </c>
      <c r="M72" s="2766">
        <v>29</v>
      </c>
      <c r="N72" s="783">
        <v>20.689655172413794</v>
      </c>
    </row>
    <row r="73" spans="1:14" ht="17.25" customHeight="1">
      <c r="A73" s="1788" t="s">
        <v>154</v>
      </c>
      <c r="B73" s="1789" t="s">
        <v>40</v>
      </c>
      <c r="C73" s="2765" t="s">
        <v>818</v>
      </c>
      <c r="D73" s="2765" t="s">
        <v>818</v>
      </c>
      <c r="E73" s="1869" t="s">
        <v>818</v>
      </c>
      <c r="F73" s="1797" t="s">
        <v>818</v>
      </c>
      <c r="G73" s="1797" t="s">
        <v>818</v>
      </c>
      <c r="H73" s="782" t="s">
        <v>818</v>
      </c>
      <c r="I73" s="2765" t="s">
        <v>818</v>
      </c>
      <c r="J73" s="2765" t="s">
        <v>818</v>
      </c>
      <c r="K73" s="1869" t="s">
        <v>818</v>
      </c>
      <c r="L73" s="2766" t="s">
        <v>818</v>
      </c>
      <c r="M73" s="2766" t="s">
        <v>818</v>
      </c>
      <c r="N73" s="783" t="s">
        <v>818</v>
      </c>
    </row>
    <row r="74" spans="1:14" ht="17.25" customHeight="1">
      <c r="A74" s="1788" t="s">
        <v>113</v>
      </c>
      <c r="B74" s="1789" t="s">
        <v>794</v>
      </c>
      <c r="C74" s="2765" t="s">
        <v>818</v>
      </c>
      <c r="D74" s="2765" t="s">
        <v>818</v>
      </c>
      <c r="E74" s="1869" t="s">
        <v>818</v>
      </c>
      <c r="F74" s="1797">
        <v>20655</v>
      </c>
      <c r="G74" s="1797">
        <v>25000</v>
      </c>
      <c r="H74" s="782">
        <v>82.62</v>
      </c>
      <c r="I74" s="2765" t="s">
        <v>818</v>
      </c>
      <c r="J74" s="2765" t="s">
        <v>818</v>
      </c>
      <c r="K74" s="1869" t="s">
        <v>818</v>
      </c>
      <c r="L74" s="2766" t="s">
        <v>818</v>
      </c>
      <c r="M74" s="2766" t="s">
        <v>818</v>
      </c>
      <c r="N74" s="783" t="s">
        <v>818</v>
      </c>
    </row>
    <row r="75" spans="1:14" ht="17.25" customHeight="1">
      <c r="A75" s="1788" t="s">
        <v>114</v>
      </c>
      <c r="B75" s="1789" t="s">
        <v>40</v>
      </c>
      <c r="C75" s="2765" t="s">
        <v>818</v>
      </c>
      <c r="D75" s="2765" t="s">
        <v>818</v>
      </c>
      <c r="E75" s="1869" t="s">
        <v>818</v>
      </c>
      <c r="F75" s="1797" t="s">
        <v>818</v>
      </c>
      <c r="G75" s="1797" t="s">
        <v>818</v>
      </c>
      <c r="H75" s="782" t="s">
        <v>818</v>
      </c>
      <c r="I75" s="2765" t="s">
        <v>818</v>
      </c>
      <c r="J75" s="2765" t="s">
        <v>818</v>
      </c>
      <c r="K75" s="1869" t="s">
        <v>818</v>
      </c>
      <c r="L75" s="2766" t="s">
        <v>818</v>
      </c>
      <c r="M75" s="2766" t="s">
        <v>818</v>
      </c>
      <c r="N75" s="783" t="s">
        <v>818</v>
      </c>
    </row>
    <row r="76" spans="1:14" ht="17.25" customHeight="1">
      <c r="A76" s="1788" t="s">
        <v>115</v>
      </c>
      <c r="B76" s="1789" t="s">
        <v>101</v>
      </c>
      <c r="C76" s="2765" t="s">
        <v>818</v>
      </c>
      <c r="D76" s="2765" t="s">
        <v>818</v>
      </c>
      <c r="E76" s="1869" t="s">
        <v>818</v>
      </c>
      <c r="F76" s="1797" t="s">
        <v>818</v>
      </c>
      <c r="G76" s="1797" t="s">
        <v>818</v>
      </c>
      <c r="H76" s="782" t="s">
        <v>818</v>
      </c>
      <c r="I76" s="2765" t="s">
        <v>818</v>
      </c>
      <c r="J76" s="2765" t="s">
        <v>818</v>
      </c>
      <c r="K76" s="1869" t="s">
        <v>818</v>
      </c>
      <c r="L76" s="2766" t="s">
        <v>818</v>
      </c>
      <c r="M76" s="2766" t="s">
        <v>818</v>
      </c>
      <c r="N76" s="783" t="s">
        <v>818</v>
      </c>
    </row>
    <row r="77" spans="1:14" ht="17.25" customHeight="1">
      <c r="A77" s="2770" t="s">
        <v>116</v>
      </c>
      <c r="B77" s="1789" t="s">
        <v>795</v>
      </c>
      <c r="C77" s="2765" t="s">
        <v>818</v>
      </c>
      <c r="D77" s="2765" t="s">
        <v>818</v>
      </c>
      <c r="E77" s="1869" t="s">
        <v>818</v>
      </c>
      <c r="F77" s="1797" t="s">
        <v>818</v>
      </c>
      <c r="G77" s="1797" t="s">
        <v>818</v>
      </c>
      <c r="H77" s="782" t="s">
        <v>818</v>
      </c>
      <c r="I77" s="2765" t="s">
        <v>818</v>
      </c>
      <c r="J77" s="2765" t="s">
        <v>818</v>
      </c>
      <c r="K77" s="1869" t="s">
        <v>818</v>
      </c>
      <c r="L77" s="2766" t="s">
        <v>818</v>
      </c>
      <c r="M77" s="2766" t="s">
        <v>818</v>
      </c>
      <c r="N77" s="783" t="s">
        <v>818</v>
      </c>
    </row>
    <row r="78" spans="1:14" ht="17.25" customHeight="1">
      <c r="A78" s="1788" t="s">
        <v>117</v>
      </c>
      <c r="B78" s="1789" t="s">
        <v>40</v>
      </c>
      <c r="C78" s="2765" t="s">
        <v>818</v>
      </c>
      <c r="D78" s="2765" t="s">
        <v>818</v>
      </c>
      <c r="E78" s="1869" t="s">
        <v>818</v>
      </c>
      <c r="F78" s="1797">
        <v>5246</v>
      </c>
      <c r="G78" s="1797">
        <v>10000</v>
      </c>
      <c r="H78" s="782">
        <v>52.459999999999994</v>
      </c>
      <c r="I78" s="2765">
        <v>1350</v>
      </c>
      <c r="J78" s="2765">
        <v>1400</v>
      </c>
      <c r="K78" s="1869">
        <v>96.428571428571431</v>
      </c>
      <c r="L78" s="2766" t="s">
        <v>818</v>
      </c>
      <c r="M78" s="2766" t="s">
        <v>818</v>
      </c>
      <c r="N78" s="783" t="s">
        <v>818</v>
      </c>
    </row>
    <row r="79" spans="1:14" ht="17.25" customHeight="1">
      <c r="A79" s="1788" t="s">
        <v>796</v>
      </c>
      <c r="B79" s="1789" t="s">
        <v>40</v>
      </c>
      <c r="C79" s="2765" t="s">
        <v>818</v>
      </c>
      <c r="D79" s="2765" t="s">
        <v>818</v>
      </c>
      <c r="E79" s="1869" t="s">
        <v>818</v>
      </c>
      <c r="F79" s="1797" t="s">
        <v>818</v>
      </c>
      <c r="G79" s="1797" t="s">
        <v>818</v>
      </c>
      <c r="H79" s="782" t="s">
        <v>818</v>
      </c>
      <c r="I79" s="2765" t="s">
        <v>818</v>
      </c>
      <c r="J79" s="2765" t="s">
        <v>818</v>
      </c>
      <c r="K79" s="1869" t="s">
        <v>818</v>
      </c>
      <c r="L79" s="2766" t="s">
        <v>818</v>
      </c>
      <c r="M79" s="2766" t="s">
        <v>818</v>
      </c>
      <c r="N79" s="783" t="s">
        <v>818</v>
      </c>
    </row>
    <row r="80" spans="1:14" ht="17.25" customHeight="1">
      <c r="A80" s="2771" t="s">
        <v>816</v>
      </c>
      <c r="B80" s="1789" t="s">
        <v>40</v>
      </c>
      <c r="C80" s="2765" t="s">
        <v>818</v>
      </c>
      <c r="D80" s="2765" t="s">
        <v>818</v>
      </c>
      <c r="E80" s="1869" t="s">
        <v>818</v>
      </c>
      <c r="F80" s="1797" t="s">
        <v>818</v>
      </c>
      <c r="G80" s="1797" t="s">
        <v>818</v>
      </c>
      <c r="H80" s="782" t="s">
        <v>818</v>
      </c>
      <c r="I80" s="2765" t="s">
        <v>818</v>
      </c>
      <c r="J80" s="2765" t="s">
        <v>818</v>
      </c>
      <c r="K80" s="1869" t="s">
        <v>818</v>
      </c>
      <c r="L80" s="2766" t="s">
        <v>818</v>
      </c>
      <c r="M80" s="2766" t="s">
        <v>818</v>
      </c>
      <c r="N80" s="783" t="s">
        <v>818</v>
      </c>
    </row>
    <row r="81" spans="1:14" ht="17.25" customHeight="1">
      <c r="A81" s="1788" t="s">
        <v>118</v>
      </c>
      <c r="B81" s="1789" t="s">
        <v>40</v>
      </c>
      <c r="C81" s="2765" t="s">
        <v>818</v>
      </c>
      <c r="D81" s="2765" t="s">
        <v>818</v>
      </c>
      <c r="E81" s="1869" t="s">
        <v>818</v>
      </c>
      <c r="F81" s="1797" t="s">
        <v>818</v>
      </c>
      <c r="G81" s="1797" t="s">
        <v>818</v>
      </c>
      <c r="H81" s="782" t="s">
        <v>818</v>
      </c>
      <c r="I81" s="2765">
        <v>930</v>
      </c>
      <c r="J81" s="2765">
        <v>2330</v>
      </c>
      <c r="K81" s="1869">
        <v>39.91416309012876</v>
      </c>
      <c r="L81" s="2766" t="s">
        <v>818</v>
      </c>
      <c r="M81" s="2766" t="s">
        <v>818</v>
      </c>
      <c r="N81" s="783" t="s">
        <v>818</v>
      </c>
    </row>
    <row r="82" spans="1:14" ht="17.25" customHeight="1">
      <c r="A82" s="1788" t="s">
        <v>797</v>
      </c>
      <c r="B82" s="1789" t="s">
        <v>41</v>
      </c>
      <c r="C82" s="2765" t="s">
        <v>818</v>
      </c>
      <c r="D82" s="2765" t="s">
        <v>818</v>
      </c>
      <c r="E82" s="1869" t="s">
        <v>818</v>
      </c>
      <c r="F82" s="1797" t="s">
        <v>818</v>
      </c>
      <c r="G82" s="1797" t="s">
        <v>818</v>
      </c>
      <c r="H82" s="782" t="s">
        <v>818</v>
      </c>
      <c r="I82" s="2765" t="s">
        <v>818</v>
      </c>
      <c r="J82" s="2765" t="s">
        <v>818</v>
      </c>
      <c r="K82" s="1869" t="s">
        <v>818</v>
      </c>
      <c r="L82" s="2766" t="s">
        <v>818</v>
      </c>
      <c r="M82" s="2766" t="s">
        <v>818</v>
      </c>
      <c r="N82" s="783" t="s">
        <v>818</v>
      </c>
    </row>
    <row r="83" spans="1:14" s="73" customFormat="1" ht="19.5" thickBot="1">
      <c r="A83" s="2772" t="s">
        <v>66</v>
      </c>
      <c r="B83" s="2773"/>
      <c r="C83" s="2774"/>
      <c r="D83" s="2774"/>
      <c r="E83" s="2775">
        <v>62.705545470379562</v>
      </c>
      <c r="F83" s="2776"/>
      <c r="G83" s="2776"/>
      <c r="H83" s="849">
        <v>56.736360963763282</v>
      </c>
      <c r="I83" s="2768"/>
      <c r="J83" s="2768"/>
      <c r="K83" s="1784">
        <v>53.489508570063805</v>
      </c>
      <c r="L83" s="2769"/>
      <c r="M83" s="2769"/>
      <c r="N83" s="1785">
        <v>52.005506016030701</v>
      </c>
    </row>
    <row r="84" spans="1:14" ht="15.75" thickTop="1">
      <c r="A84" s="2370" t="s">
        <v>324</v>
      </c>
      <c r="B84" s="2370"/>
      <c r="C84" s="2370"/>
      <c r="D84" s="2370"/>
    </row>
    <row r="85" spans="1:14" ht="14.25">
      <c r="A85" s="2312" t="s">
        <v>815</v>
      </c>
      <c r="B85" s="2312"/>
      <c r="C85" s="2312"/>
      <c r="D85" s="2312"/>
      <c r="E85" s="2312"/>
    </row>
  </sheetData>
  <mergeCells count="26">
    <mergeCell ref="A85:E85"/>
    <mergeCell ref="A84:D84"/>
    <mergeCell ref="L44:N44"/>
    <mergeCell ref="E4:E5"/>
    <mergeCell ref="H4:H5"/>
    <mergeCell ref="K4:K5"/>
    <mergeCell ref="A83:B83"/>
    <mergeCell ref="K45:K46"/>
    <mergeCell ref="N45:N46"/>
    <mergeCell ref="F44:H44"/>
    <mergeCell ref="A3:A5"/>
    <mergeCell ref="I3:K3"/>
    <mergeCell ref="B3:B5"/>
    <mergeCell ref="L3:N3"/>
    <mergeCell ref="C44:E44"/>
    <mergeCell ref="A1:N1"/>
    <mergeCell ref="E45:E46"/>
    <mergeCell ref="H45:H46"/>
    <mergeCell ref="C3:E3"/>
    <mergeCell ref="F3:H3"/>
    <mergeCell ref="A2:N2"/>
    <mergeCell ref="I44:K44"/>
    <mergeCell ref="N4:N5"/>
    <mergeCell ref="A42:B42"/>
    <mergeCell ref="A44:A46"/>
    <mergeCell ref="B44:B46"/>
  </mergeCells>
  <printOptions horizontalCentered="1"/>
  <pageMargins left="0.39370078740157483" right="0.39370078740157483" top="0.78740157480314965" bottom="0.19685039370078741" header="0" footer="0"/>
  <pageSetup paperSize="9" scale="34" orientation="landscape" r:id="rId1"/>
</worksheet>
</file>

<file path=xl/worksheets/sheet1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"/>
  <sheetViews>
    <sheetView view="pageBreakPreview" zoomScale="70" zoomScaleSheetLayoutView="70" workbookViewId="0">
      <selection activeCell="T20" sqref="T20"/>
    </sheetView>
  </sheetViews>
  <sheetFormatPr defaultColWidth="11.7109375" defaultRowHeight="12.75"/>
  <cols>
    <col min="1" max="1" width="29.140625" style="61" customWidth="1"/>
    <col min="2" max="2" width="11.7109375" style="61" customWidth="1"/>
    <col min="3" max="3" width="11.42578125" style="61" customWidth="1"/>
    <col min="4" max="4" width="11.85546875" style="61" bestFit="1" customWidth="1"/>
    <col min="5" max="5" width="12.5703125" style="1084" customWidth="1"/>
    <col min="6" max="6" width="13.28515625" style="1084" customWidth="1"/>
    <col min="7" max="7" width="11.42578125" style="61" customWidth="1"/>
    <col min="8" max="9" width="11.28515625" style="61" customWidth="1"/>
    <col min="10" max="10" width="13.42578125" style="1084" customWidth="1"/>
    <col min="11" max="11" width="13.28515625" style="1084" customWidth="1"/>
    <col min="12" max="12" width="11.28515625" style="61" customWidth="1"/>
    <col min="13" max="13" width="10.7109375" style="61" customWidth="1"/>
    <col min="14" max="14" width="11.42578125" style="61" customWidth="1"/>
    <col min="15" max="15" width="13.42578125" style="1084" customWidth="1"/>
    <col min="16" max="16" width="13.28515625" style="1084" customWidth="1"/>
    <col min="17" max="19" width="10.7109375" style="61" customWidth="1"/>
    <col min="20" max="20" width="13.42578125" style="1084" customWidth="1"/>
    <col min="21" max="21" width="13.28515625" style="1084" customWidth="1"/>
    <col min="22" max="241" width="8.7109375" style="61" customWidth="1"/>
    <col min="242" max="242" width="27.42578125" style="61" customWidth="1"/>
    <col min="243" max="243" width="11.7109375" style="61" bestFit="1" customWidth="1"/>
    <col min="244" max="244" width="11.7109375" style="61" customWidth="1"/>
    <col min="245" max="246" width="11.85546875" style="61" customWidth="1"/>
    <col min="247" max="247" width="12.5703125" style="61" customWidth="1"/>
    <col min="248" max="248" width="13.28515625" style="61" customWidth="1"/>
    <col min="249" max="249" width="11.7109375" style="61" bestFit="1" customWidth="1"/>
    <col min="250" max="250" width="11.7109375" style="61" customWidth="1"/>
    <col min="251" max="252" width="11.85546875" style="61" customWidth="1"/>
    <col min="253" max="253" width="12.28515625" style="61" customWidth="1"/>
    <col min="254" max="254" width="13.28515625" style="61" customWidth="1"/>
    <col min="255" max="255" width="11.7109375" style="61" bestFit="1" customWidth="1"/>
    <col min="256" max="16384" width="11.7109375" style="61"/>
  </cols>
  <sheetData>
    <row r="1" spans="1:34" s="2064" customFormat="1" ht="33">
      <c r="A1" s="2129" t="s">
        <v>307</v>
      </c>
      <c r="B1" s="2129"/>
      <c r="C1" s="2129"/>
      <c r="D1" s="2129"/>
      <c r="E1" s="2129"/>
      <c r="F1" s="2129"/>
      <c r="G1" s="2129"/>
      <c r="H1" s="2129"/>
      <c r="I1" s="2129"/>
      <c r="J1" s="2129"/>
      <c r="K1" s="2129"/>
      <c r="L1" s="2129"/>
      <c r="M1" s="2129"/>
      <c r="N1" s="2129"/>
      <c r="O1" s="2129"/>
      <c r="P1" s="2129"/>
      <c r="Q1" s="2129"/>
      <c r="R1" s="2139"/>
      <c r="S1" s="2139"/>
      <c r="T1" s="2139"/>
      <c r="U1" s="2139"/>
    </row>
    <row r="2" spans="1:34" s="2066" customFormat="1" ht="34.5">
      <c r="A2" s="2140" t="s">
        <v>825</v>
      </c>
      <c r="B2" s="2140"/>
      <c r="C2" s="2140"/>
      <c r="D2" s="2140"/>
      <c r="E2" s="2140"/>
      <c r="F2" s="2140"/>
      <c r="G2" s="2140"/>
      <c r="H2" s="2140"/>
      <c r="I2" s="2140"/>
      <c r="J2" s="2140"/>
      <c r="K2" s="2140"/>
      <c r="L2" s="2140"/>
      <c r="M2" s="2140"/>
      <c r="N2" s="2140"/>
      <c r="O2" s="2140"/>
      <c r="P2" s="2140"/>
      <c r="Q2" s="2140"/>
      <c r="R2" s="2141"/>
      <c r="S2" s="2141"/>
      <c r="T2" s="2141"/>
      <c r="U2" s="2141"/>
    </row>
    <row r="3" spans="1:34" ht="18.75" thickBo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673"/>
      <c r="P3" s="2673"/>
      <c r="Q3" s="252"/>
      <c r="R3" s="252"/>
      <c r="S3" s="252"/>
      <c r="T3" s="2673" t="s">
        <v>322</v>
      </c>
      <c r="U3" s="2673"/>
    </row>
    <row r="4" spans="1:34" s="1064" customFormat="1" ht="18" customHeight="1" thickTop="1">
      <c r="A4" s="2662" t="s">
        <v>81</v>
      </c>
      <c r="B4" s="2683" t="s">
        <v>257</v>
      </c>
      <c r="C4" s="2683"/>
      <c r="D4" s="2683"/>
      <c r="E4" s="2683"/>
      <c r="F4" s="2683"/>
      <c r="G4" s="2683" t="s">
        <v>686</v>
      </c>
      <c r="H4" s="2683"/>
      <c r="I4" s="2683"/>
      <c r="J4" s="2683"/>
      <c r="K4" s="2683"/>
      <c r="L4" s="2683" t="s">
        <v>259</v>
      </c>
      <c r="M4" s="2683"/>
      <c r="N4" s="2683"/>
      <c r="O4" s="2683"/>
      <c r="P4" s="2683"/>
      <c r="Q4" s="2683" t="s">
        <v>260</v>
      </c>
      <c r="R4" s="2683"/>
      <c r="S4" s="2683"/>
      <c r="T4" s="2683"/>
      <c r="U4" s="2684"/>
      <c r="V4" s="1067"/>
    </row>
    <row r="5" spans="1:34" s="1247" customFormat="1" ht="18" customHeight="1">
      <c r="A5" s="2663"/>
      <c r="B5" s="1897" t="s">
        <v>87</v>
      </c>
      <c r="C5" s="1897" t="s">
        <v>90</v>
      </c>
      <c r="D5" s="1897" t="s">
        <v>91</v>
      </c>
      <c r="E5" s="2358" t="s">
        <v>340</v>
      </c>
      <c r="F5" s="2358"/>
      <c r="G5" s="1897" t="s">
        <v>87</v>
      </c>
      <c r="H5" s="1897" t="s">
        <v>90</v>
      </c>
      <c r="I5" s="1897" t="s">
        <v>91</v>
      </c>
      <c r="J5" s="2358" t="s">
        <v>340</v>
      </c>
      <c r="K5" s="2358"/>
      <c r="L5" s="1897" t="s">
        <v>87</v>
      </c>
      <c r="M5" s="1897" t="s">
        <v>90</v>
      </c>
      <c r="N5" s="1897" t="s">
        <v>91</v>
      </c>
      <c r="O5" s="2358" t="s">
        <v>340</v>
      </c>
      <c r="P5" s="2358"/>
      <c r="Q5" s="1897" t="s">
        <v>87</v>
      </c>
      <c r="R5" s="1897" t="s">
        <v>90</v>
      </c>
      <c r="S5" s="1897" t="s">
        <v>91</v>
      </c>
      <c r="T5" s="2358" t="s">
        <v>340</v>
      </c>
      <c r="U5" s="2359"/>
      <c r="V5" s="1246"/>
      <c r="W5" s="1246"/>
      <c r="X5" s="1246"/>
      <c r="Y5" s="1246"/>
      <c r="Z5" s="1246"/>
      <c r="AA5" s="1246"/>
      <c r="AB5" s="1246"/>
      <c r="AC5" s="1246"/>
      <c r="AD5" s="1246"/>
      <c r="AE5" s="1246"/>
      <c r="AF5" s="1246"/>
      <c r="AG5" s="1246"/>
      <c r="AH5" s="1246"/>
    </row>
    <row r="6" spans="1:34" s="1250" customFormat="1" ht="30.75" customHeight="1">
      <c r="A6" s="2663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308" t="str">
        <f t="shared" si="2"/>
        <v>cf=j=@)&amp;%÷&amp;^</v>
      </c>
      <c r="V6" s="1249"/>
      <c r="W6" s="1249"/>
      <c r="X6" s="1249"/>
      <c r="Y6" s="1249"/>
      <c r="Z6" s="1249"/>
      <c r="AA6" s="1249"/>
      <c r="AB6" s="1249"/>
      <c r="AC6" s="1249"/>
      <c r="AD6" s="1249"/>
      <c r="AE6" s="1249"/>
      <c r="AF6" s="1249"/>
      <c r="AG6" s="1249"/>
      <c r="AH6" s="1249"/>
    </row>
    <row r="7" spans="1:34" ht="21" customHeight="1">
      <c r="A7" s="63" t="s">
        <v>311</v>
      </c>
      <c r="B7" s="2142">
        <v>533.07999999999993</v>
      </c>
      <c r="C7" s="2142">
        <v>801.84999999999991</v>
      </c>
      <c r="D7" s="2142">
        <v>839.4</v>
      </c>
      <c r="E7" s="1699">
        <v>50.418323703759292</v>
      </c>
      <c r="F7" s="1699">
        <v>4.6829207457754034</v>
      </c>
      <c r="G7" s="2142">
        <v>90.2</v>
      </c>
      <c r="H7" s="2142">
        <v>20.7</v>
      </c>
      <c r="I7" s="2142">
        <v>25.86</v>
      </c>
      <c r="J7" s="1699">
        <v>-77.050997782705096</v>
      </c>
      <c r="K7" s="1699">
        <v>24.927536231884059</v>
      </c>
      <c r="L7" s="2142">
        <v>0</v>
      </c>
      <c r="M7" s="2142">
        <v>23.479999999999997</v>
      </c>
      <c r="N7" s="2142">
        <v>34.46</v>
      </c>
      <c r="O7" s="1863"/>
      <c r="P7" s="1863">
        <v>46.763202725724057</v>
      </c>
      <c r="Q7" s="2142">
        <v>0.6</v>
      </c>
      <c r="R7" s="2142">
        <v>0</v>
      </c>
      <c r="S7" s="2142">
        <v>0</v>
      </c>
      <c r="T7" s="1863">
        <v>-100</v>
      </c>
      <c r="U7" s="1864" t="s">
        <v>818</v>
      </c>
    </row>
    <row r="8" spans="1:34" ht="32.25" customHeight="1">
      <c r="A8" s="261" t="s">
        <v>367</v>
      </c>
      <c r="B8" s="2142">
        <v>22085.890000000003</v>
      </c>
      <c r="C8" s="2142">
        <v>31230.75</v>
      </c>
      <c r="D8" s="2142">
        <v>35286.5</v>
      </c>
      <c r="E8" s="1699">
        <v>41.405893083774281</v>
      </c>
      <c r="F8" s="1699">
        <v>12.986399622167255</v>
      </c>
      <c r="G8" s="2142">
        <v>1403.1299999999997</v>
      </c>
      <c r="H8" s="2142">
        <v>2105.3699999999994</v>
      </c>
      <c r="I8" s="2142">
        <v>2907.26</v>
      </c>
      <c r="J8" s="1699">
        <v>50.048106732804513</v>
      </c>
      <c r="K8" s="1699">
        <v>38.087842042016419</v>
      </c>
      <c r="L8" s="2142">
        <v>1195.5</v>
      </c>
      <c r="M8" s="2142">
        <v>1950.2300000000007</v>
      </c>
      <c r="N8" s="2142">
        <v>2913.55</v>
      </c>
      <c r="O8" s="1863">
        <v>63.130907570054433</v>
      </c>
      <c r="P8" s="1863">
        <v>49.395199540566978</v>
      </c>
      <c r="Q8" s="2142">
        <v>286.17</v>
      </c>
      <c r="R8" s="2142">
        <v>343.52000000000004</v>
      </c>
      <c r="S8" s="2142">
        <v>341.85000000000008</v>
      </c>
      <c r="T8" s="1863">
        <v>20.040535346122937</v>
      </c>
      <c r="U8" s="1864">
        <v>-0.48614345598508635</v>
      </c>
    </row>
    <row r="9" spans="1:34" ht="21" customHeight="1">
      <c r="A9" s="261" t="s">
        <v>83</v>
      </c>
      <c r="B9" s="2142">
        <v>11235.51</v>
      </c>
      <c r="C9" s="2142">
        <v>13555.829999999998</v>
      </c>
      <c r="D9" s="2142">
        <v>16557.799999999996</v>
      </c>
      <c r="E9" s="1699">
        <v>20.651666012490736</v>
      </c>
      <c r="F9" s="1699">
        <v>22.145231977680439</v>
      </c>
      <c r="G9" s="2142">
        <v>487.27000000000004</v>
      </c>
      <c r="H9" s="2142">
        <v>474.27999999999992</v>
      </c>
      <c r="I9" s="2142">
        <v>832.14</v>
      </c>
      <c r="J9" s="1699">
        <v>-2.665873129886946</v>
      </c>
      <c r="K9" s="1699">
        <v>75.453318714683334</v>
      </c>
      <c r="L9" s="2142">
        <v>1661.85</v>
      </c>
      <c r="M9" s="2142">
        <v>2231.88</v>
      </c>
      <c r="N9" s="2142">
        <v>3710.5400000000009</v>
      </c>
      <c r="O9" s="1863">
        <v>34.300929686794859</v>
      </c>
      <c r="P9" s="1863">
        <v>66.251769808412689</v>
      </c>
      <c r="Q9" s="2142">
        <v>915.73000000000013</v>
      </c>
      <c r="R9" s="2142">
        <v>1052.5300000000002</v>
      </c>
      <c r="S9" s="2142">
        <v>1308.2500000000002</v>
      </c>
      <c r="T9" s="1863">
        <v>14.938901204503523</v>
      </c>
      <c r="U9" s="1864">
        <v>24.295744539348036</v>
      </c>
    </row>
    <row r="10" spans="1:34" ht="21" customHeight="1">
      <c r="A10" s="261" t="s">
        <v>368</v>
      </c>
      <c r="B10" s="2142">
        <v>505.11</v>
      </c>
      <c r="C10" s="2142">
        <v>328.13</v>
      </c>
      <c r="D10" s="2142">
        <v>605.07000000000005</v>
      </c>
      <c r="E10" s="1699">
        <v>-35.037912533903508</v>
      </c>
      <c r="F10" s="1699">
        <v>84.399475817511373</v>
      </c>
      <c r="G10" s="2142">
        <v>1.6300000000000001</v>
      </c>
      <c r="H10" s="2142">
        <v>40.46</v>
      </c>
      <c r="I10" s="2142">
        <v>44.66</v>
      </c>
      <c r="J10" s="1699">
        <v>2382.2085889570549</v>
      </c>
      <c r="K10" s="1699">
        <v>10.380622837370233</v>
      </c>
      <c r="L10" s="2142">
        <v>271.75</v>
      </c>
      <c r="M10" s="2142">
        <v>65.819999999999993</v>
      </c>
      <c r="N10" s="2142">
        <v>70.69</v>
      </c>
      <c r="O10" s="1863">
        <v>-75.779208831646741</v>
      </c>
      <c r="P10" s="1863">
        <v>7.3989668793679897</v>
      </c>
      <c r="Q10" s="2142">
        <v>12.47</v>
      </c>
      <c r="R10" s="2142">
        <v>12.1</v>
      </c>
      <c r="S10" s="2142">
        <v>8.11</v>
      </c>
      <c r="T10" s="1863">
        <v>-2.9671210906174821</v>
      </c>
      <c r="U10" s="1864">
        <v>-32.975206611570258</v>
      </c>
    </row>
    <row r="11" spans="1:34" ht="21" customHeight="1">
      <c r="A11" s="271" t="s">
        <v>84</v>
      </c>
      <c r="B11" s="2142">
        <v>1257.8399999999999</v>
      </c>
      <c r="C11" s="2142">
        <v>1552.7099999999998</v>
      </c>
      <c r="D11" s="2142">
        <v>2093.3900000000003</v>
      </c>
      <c r="E11" s="1699">
        <v>23.442568212173242</v>
      </c>
      <c r="F11" s="1699">
        <v>34.821698836228308</v>
      </c>
      <c r="G11" s="2142">
        <v>87.25</v>
      </c>
      <c r="H11" s="2142">
        <v>106.47000000000001</v>
      </c>
      <c r="I11" s="2142">
        <v>205.44000000000003</v>
      </c>
      <c r="J11" s="1699">
        <v>22.028653295128954</v>
      </c>
      <c r="K11" s="1699">
        <v>92.955762186531416</v>
      </c>
      <c r="L11" s="2142">
        <v>130.06</v>
      </c>
      <c r="M11" s="2142">
        <v>208.38</v>
      </c>
      <c r="N11" s="2142">
        <v>319.13</v>
      </c>
      <c r="O11" s="1863">
        <v>60.218360756573873</v>
      </c>
      <c r="P11" s="1863">
        <v>53.148094826758808</v>
      </c>
      <c r="Q11" s="2142">
        <v>29.43</v>
      </c>
      <c r="R11" s="2142">
        <v>74.28</v>
      </c>
      <c r="S11" s="2142">
        <v>82</v>
      </c>
      <c r="T11" s="1863">
        <v>152.3955147808359</v>
      </c>
      <c r="U11" s="1864">
        <v>10.393107162089393</v>
      </c>
    </row>
    <row r="12" spans="1:34" ht="21" customHeight="1">
      <c r="A12" s="261" t="s">
        <v>369</v>
      </c>
      <c r="B12" s="2142">
        <v>4268.2499999999982</v>
      </c>
      <c r="C12" s="2142">
        <v>4798.5100000000011</v>
      </c>
      <c r="D12" s="2142">
        <v>6019.55</v>
      </c>
      <c r="E12" s="1699">
        <v>12.423358519299553</v>
      </c>
      <c r="F12" s="1699">
        <v>25.446232267933144</v>
      </c>
      <c r="G12" s="2142">
        <v>159.26</v>
      </c>
      <c r="H12" s="2142">
        <v>166.75</v>
      </c>
      <c r="I12" s="2142">
        <v>280.95999999999998</v>
      </c>
      <c r="J12" s="1699">
        <v>4.7030013813889298</v>
      </c>
      <c r="K12" s="1699">
        <v>68.491754122938517</v>
      </c>
      <c r="L12" s="2142">
        <v>324.39999999999998</v>
      </c>
      <c r="M12" s="2142">
        <v>559.43999999999994</v>
      </c>
      <c r="N12" s="2142">
        <v>824.93000000000006</v>
      </c>
      <c r="O12" s="1863">
        <v>72.453760789149214</v>
      </c>
      <c r="P12" s="1863">
        <v>47.456384956384966</v>
      </c>
      <c r="Q12" s="2142">
        <v>143.07</v>
      </c>
      <c r="R12" s="2142">
        <v>232.29999999999998</v>
      </c>
      <c r="S12" s="2142">
        <v>234.84000000000009</v>
      </c>
      <c r="T12" s="1863">
        <v>62.368071573355678</v>
      </c>
      <c r="U12" s="1864">
        <v>1.0934136891950459</v>
      </c>
    </row>
    <row r="13" spans="1:34" s="257" customFormat="1" ht="21" customHeight="1" thickBot="1">
      <c r="A13" s="255" t="s">
        <v>82</v>
      </c>
      <c r="B13" s="776">
        <v>39885.68</v>
      </c>
      <c r="C13" s="776">
        <v>52267.779999999992</v>
      </c>
      <c r="D13" s="776">
        <v>61401.71</v>
      </c>
      <c r="E13" s="326">
        <v>31.043973676768189</v>
      </c>
      <c r="F13" s="326">
        <v>17.475259136699535</v>
      </c>
      <c r="G13" s="776">
        <v>2228.7399999999998</v>
      </c>
      <c r="H13" s="776">
        <v>2914.0299999999988</v>
      </c>
      <c r="I13" s="776">
        <v>4296.32</v>
      </c>
      <c r="J13" s="774">
        <v>30.747866507533359</v>
      </c>
      <c r="K13" s="774">
        <v>47.435681856398247</v>
      </c>
      <c r="L13" s="776">
        <v>3583.56</v>
      </c>
      <c r="M13" s="776">
        <v>5039.2300000000005</v>
      </c>
      <c r="N13" s="776">
        <v>7873.3000000000011</v>
      </c>
      <c r="O13" s="774">
        <v>40.620779336748939</v>
      </c>
      <c r="P13" s="774">
        <v>56.240139862637761</v>
      </c>
      <c r="Q13" s="776">
        <v>1387.4700000000003</v>
      </c>
      <c r="R13" s="776">
        <v>1714.73</v>
      </c>
      <c r="S13" s="776">
        <v>1975.0500000000004</v>
      </c>
      <c r="T13" s="774">
        <v>23.586816291523391</v>
      </c>
      <c r="U13" s="775">
        <v>15.181398820805626</v>
      </c>
    </row>
    <row r="14" spans="1:34" ht="19.5" customHeight="1" thickTop="1" thickBot="1">
      <c r="A14" s="258"/>
      <c r="P14" s="1112"/>
      <c r="U14" s="1112"/>
    </row>
    <row r="15" spans="1:34" s="51" customFormat="1" ht="16.5" customHeight="1" thickTop="1">
      <c r="A15" s="2657" t="s">
        <v>81</v>
      </c>
      <c r="B15" s="2683" t="s">
        <v>681</v>
      </c>
      <c r="C15" s="2683"/>
      <c r="D15" s="2683"/>
      <c r="E15" s="2683"/>
      <c r="F15" s="2683"/>
      <c r="G15" s="2683" t="s">
        <v>682</v>
      </c>
      <c r="H15" s="2683"/>
      <c r="I15" s="2683"/>
      <c r="J15" s="2683"/>
      <c r="K15" s="2683"/>
      <c r="L15" s="2683" t="s">
        <v>82</v>
      </c>
      <c r="M15" s="2683"/>
      <c r="N15" s="2683"/>
      <c r="O15" s="2683"/>
      <c r="P15" s="2684"/>
      <c r="Q15" s="2692"/>
      <c r="R15" s="2692"/>
      <c r="S15" s="2692"/>
      <c r="T15" s="2692"/>
      <c r="U15" s="2692"/>
    </row>
    <row r="16" spans="1:34" ht="16.5" customHeight="1">
      <c r="A16" s="2658"/>
      <c r="B16" s="1897" t="s">
        <v>87</v>
      </c>
      <c r="C16" s="1897" t="s">
        <v>90</v>
      </c>
      <c r="D16" s="1897" t="s">
        <v>91</v>
      </c>
      <c r="E16" s="2358" t="s">
        <v>340</v>
      </c>
      <c r="F16" s="2358"/>
      <c r="G16" s="1897" t="s">
        <v>87</v>
      </c>
      <c r="H16" s="1897" t="s">
        <v>90</v>
      </c>
      <c r="I16" s="1897" t="s">
        <v>91</v>
      </c>
      <c r="J16" s="2358" t="s">
        <v>340</v>
      </c>
      <c r="K16" s="2358"/>
      <c r="L16" s="1897" t="s">
        <v>87</v>
      </c>
      <c r="M16" s="1897" t="s">
        <v>90</v>
      </c>
      <c r="N16" s="1897" t="s">
        <v>91</v>
      </c>
      <c r="O16" s="2358" t="s">
        <v>340</v>
      </c>
      <c r="P16" s="2359"/>
      <c r="Q16" s="2686"/>
      <c r="R16" s="2686"/>
      <c r="S16" s="638"/>
      <c r="T16" s="2686"/>
      <c r="U16" s="2686"/>
    </row>
    <row r="17" spans="1:21" ht="29.25" customHeight="1">
      <c r="A17" s="2658"/>
      <c r="B17" s="1232" t="str">
        <f>B6</f>
        <v xml:space="preserve">@)&amp;$
c;f/ d;fGt </v>
      </c>
      <c r="C17" s="1232" t="str">
        <f t="shared" ref="C17:F17" si="3">C6</f>
        <v xml:space="preserve">@)&amp;%
c;f/ d;fGt </v>
      </c>
      <c r="D17" s="1232" t="str">
        <f t="shared" si="3"/>
        <v xml:space="preserve">@)&amp;^
c;f/ d;fGt </v>
      </c>
      <c r="E17" s="1232" t="str">
        <f t="shared" si="3"/>
        <v>cf=j=@)&amp;$÷&amp;%</v>
      </c>
      <c r="F17" s="1232" t="str">
        <f t="shared" si="3"/>
        <v>cf=j=@)&amp;%÷&amp;^</v>
      </c>
      <c r="G17" s="1232" t="str">
        <f>B6</f>
        <v xml:space="preserve">@)&amp;$
c;f/ d;fGt </v>
      </c>
      <c r="H17" s="1232" t="str">
        <f t="shared" ref="H17:K17" si="4">C6</f>
        <v xml:space="preserve">@)&amp;%
c;f/ d;fGt </v>
      </c>
      <c r="I17" s="1232" t="str">
        <f t="shared" si="4"/>
        <v xml:space="preserve">@)&amp;^
c;f/ d;fGt </v>
      </c>
      <c r="J17" s="1232" t="str">
        <f t="shared" si="4"/>
        <v>cf=j=@)&amp;$÷&amp;%</v>
      </c>
      <c r="K17" s="1232" t="str">
        <f t="shared" si="4"/>
        <v>cf=j=@)&amp;%÷&amp;^</v>
      </c>
      <c r="L17" s="1232" t="str">
        <f>B6</f>
        <v xml:space="preserve">@)&amp;$
c;f/ d;fGt </v>
      </c>
      <c r="M17" s="1232" t="str">
        <f t="shared" ref="M17:P17" si="5">C6</f>
        <v xml:space="preserve">@)&amp;%
c;f/ d;fGt </v>
      </c>
      <c r="N17" s="1232" t="str">
        <f t="shared" si="5"/>
        <v xml:space="preserve">@)&amp;^
c;f/ d;fGt </v>
      </c>
      <c r="O17" s="1232" t="str">
        <f t="shared" si="5"/>
        <v>cf=j=@)&amp;$÷&amp;%</v>
      </c>
      <c r="P17" s="1308" t="str">
        <f t="shared" si="5"/>
        <v>cf=j=@)&amp;%÷&amp;^</v>
      </c>
      <c r="Q17" s="283"/>
      <c r="R17" s="283"/>
      <c r="S17" s="283"/>
      <c r="T17" s="283"/>
      <c r="U17" s="283"/>
    </row>
    <row r="18" spans="1:21" ht="21" customHeight="1">
      <c r="A18" s="63" t="s">
        <v>311</v>
      </c>
      <c r="B18" s="2142">
        <v>6.78</v>
      </c>
      <c r="C18" s="2142">
        <v>0.17</v>
      </c>
      <c r="D18" s="2142">
        <v>0</v>
      </c>
      <c r="E18" s="1699">
        <v>-97.492625368731566</v>
      </c>
      <c r="F18" s="1699">
        <v>-100</v>
      </c>
      <c r="G18" s="2142">
        <v>0</v>
      </c>
      <c r="H18" s="2142">
        <v>1.32</v>
      </c>
      <c r="I18" s="2142">
        <v>4.28</v>
      </c>
      <c r="J18" s="1686" t="s">
        <v>818</v>
      </c>
      <c r="K18" s="1686">
        <v>224.24242424242422</v>
      </c>
      <c r="L18" s="674">
        <v>630.66</v>
      </c>
      <c r="M18" s="674">
        <v>847.52</v>
      </c>
      <c r="N18" s="674">
        <v>904</v>
      </c>
      <c r="O18" s="1863">
        <v>34.386198585608753</v>
      </c>
      <c r="P18" s="1864">
        <v>6.6641495185954369</v>
      </c>
      <c r="Q18" s="284"/>
      <c r="R18" s="284"/>
      <c r="S18" s="284"/>
      <c r="T18" s="1121"/>
      <c r="U18" s="1121"/>
    </row>
    <row r="19" spans="1:21" ht="32.25" customHeight="1">
      <c r="A19" s="261" t="s">
        <v>367</v>
      </c>
      <c r="B19" s="2142">
        <v>60.72</v>
      </c>
      <c r="C19" s="2142">
        <v>67.47</v>
      </c>
      <c r="D19" s="2142">
        <v>61.519999999999996</v>
      </c>
      <c r="E19" s="1699">
        <v>11.116600790513834</v>
      </c>
      <c r="F19" s="1699">
        <v>-8.8187342522602687</v>
      </c>
      <c r="G19" s="2142">
        <v>98.829999999999984</v>
      </c>
      <c r="H19" s="2142">
        <v>120.74000000000001</v>
      </c>
      <c r="I19" s="2142">
        <v>126.07000000000001</v>
      </c>
      <c r="J19" s="1686">
        <v>22.169381766670067</v>
      </c>
      <c r="K19" s="1686">
        <v>4.4144442603942338</v>
      </c>
      <c r="L19" s="674">
        <v>25130.240000000005</v>
      </c>
      <c r="M19" s="674">
        <v>35818.080000000002</v>
      </c>
      <c r="N19" s="674">
        <v>41636.75</v>
      </c>
      <c r="O19" s="1863">
        <v>42.529796770743104</v>
      </c>
      <c r="P19" s="1864">
        <v>16.245063945359433</v>
      </c>
      <c r="Q19" s="284"/>
      <c r="R19" s="284"/>
      <c r="S19" s="284"/>
      <c r="T19" s="1121"/>
      <c r="U19" s="1121"/>
    </row>
    <row r="20" spans="1:21" ht="21" customHeight="1">
      <c r="A20" s="261" t="s">
        <v>83</v>
      </c>
      <c r="B20" s="2142">
        <v>311.97500000000002</v>
      </c>
      <c r="C20" s="2142">
        <v>236.47</v>
      </c>
      <c r="D20" s="2142">
        <v>317.75</v>
      </c>
      <c r="E20" s="1699">
        <v>-24.202259796458055</v>
      </c>
      <c r="F20" s="1699">
        <v>34.372224806529374</v>
      </c>
      <c r="G20" s="2142">
        <v>323.37</v>
      </c>
      <c r="H20" s="2142">
        <v>362.23</v>
      </c>
      <c r="I20" s="2142">
        <v>471.44</v>
      </c>
      <c r="J20" s="1686">
        <v>12.017193926461951</v>
      </c>
      <c r="K20" s="1686">
        <v>30.149352621262725</v>
      </c>
      <c r="L20" s="674">
        <v>14935.705000000002</v>
      </c>
      <c r="M20" s="674">
        <v>17913.219999999998</v>
      </c>
      <c r="N20" s="674">
        <v>23197.919999999995</v>
      </c>
      <c r="O20" s="1863">
        <v>19.935550414258955</v>
      </c>
      <c r="P20" s="1864">
        <v>29.501675299024953</v>
      </c>
      <c r="Q20" s="284"/>
      <c r="R20" s="284"/>
      <c r="S20" s="284"/>
      <c r="T20" s="1121"/>
      <c r="U20" s="1121"/>
    </row>
    <row r="21" spans="1:21" ht="21" customHeight="1">
      <c r="A21" s="261" t="s">
        <v>368</v>
      </c>
      <c r="B21" s="2142">
        <v>0</v>
      </c>
      <c r="C21" s="2142">
        <v>0</v>
      </c>
      <c r="D21" s="2142">
        <v>0</v>
      </c>
      <c r="E21" s="1699" t="s">
        <v>818</v>
      </c>
      <c r="F21" s="1699" t="s">
        <v>818</v>
      </c>
      <c r="G21" s="2142">
        <v>5.7399999999999993</v>
      </c>
      <c r="H21" s="2142">
        <v>5.0599999999999996</v>
      </c>
      <c r="I21" s="2142">
        <v>4.5200000000000005</v>
      </c>
      <c r="J21" s="1686">
        <v>-11.84668989547038</v>
      </c>
      <c r="K21" s="1686">
        <v>-10.671936758893265</v>
      </c>
      <c r="L21" s="674">
        <v>796.7</v>
      </c>
      <c r="M21" s="674">
        <v>451.57</v>
      </c>
      <c r="N21" s="674">
        <v>733.05000000000007</v>
      </c>
      <c r="O21" s="1863">
        <v>-43.319944772185274</v>
      </c>
      <c r="P21" s="1864">
        <v>62.333635981132517</v>
      </c>
      <c r="Q21" s="284"/>
      <c r="R21" s="284"/>
      <c r="S21" s="284"/>
      <c r="T21" s="1121"/>
      <c r="U21" s="1121"/>
    </row>
    <row r="22" spans="1:21" ht="21" customHeight="1">
      <c r="A22" s="261" t="s">
        <v>84</v>
      </c>
      <c r="B22" s="2142">
        <v>16.53</v>
      </c>
      <c r="C22" s="2142">
        <v>22.137999999999998</v>
      </c>
      <c r="D22" s="2142">
        <v>16.297999999999998</v>
      </c>
      <c r="E22" s="1699">
        <v>33.926194797338155</v>
      </c>
      <c r="F22" s="1699">
        <v>-26.379980124672507</v>
      </c>
      <c r="G22" s="2142">
        <v>9.99</v>
      </c>
      <c r="H22" s="2142">
        <v>21.2</v>
      </c>
      <c r="I22" s="2142">
        <v>48.300000000000004</v>
      </c>
      <c r="J22" s="1686">
        <v>112.21221221221221</v>
      </c>
      <c r="K22" s="1686">
        <v>127.83018867924531</v>
      </c>
      <c r="L22" s="674">
        <v>1531.1</v>
      </c>
      <c r="M22" s="674">
        <v>1985.1779999999999</v>
      </c>
      <c r="N22" s="674">
        <v>2764.5580000000004</v>
      </c>
      <c r="O22" s="1863">
        <v>29.656978642805825</v>
      </c>
      <c r="P22" s="1864">
        <v>39.259955530436088</v>
      </c>
      <c r="Q22" s="284"/>
      <c r="R22" s="284"/>
      <c r="S22" s="284"/>
      <c r="T22" s="1121"/>
      <c r="U22" s="1121"/>
    </row>
    <row r="23" spans="1:21" ht="21" customHeight="1">
      <c r="A23" s="261" t="s">
        <v>369</v>
      </c>
      <c r="B23" s="2143">
        <v>29.43</v>
      </c>
      <c r="C23" s="2143">
        <v>42.120000000000005</v>
      </c>
      <c r="D23" s="2143">
        <v>44.56</v>
      </c>
      <c r="E23" s="1699">
        <v>43.119266055045891</v>
      </c>
      <c r="F23" s="1699">
        <v>5.7929724596391203</v>
      </c>
      <c r="G23" s="2142">
        <v>104.4</v>
      </c>
      <c r="H23" s="2142">
        <v>136.81</v>
      </c>
      <c r="I23" s="2142">
        <v>111.56000000000002</v>
      </c>
      <c r="J23" s="1686">
        <v>31.044061302681985</v>
      </c>
      <c r="K23" s="1686">
        <v>-18.456253197865642</v>
      </c>
      <c r="L23" s="674">
        <v>5028.8099999999977</v>
      </c>
      <c r="M23" s="674">
        <v>5935.9300000000012</v>
      </c>
      <c r="N23" s="674">
        <v>7516.4000000000015</v>
      </c>
      <c r="O23" s="1863">
        <v>18.03846237976785</v>
      </c>
      <c r="P23" s="1864">
        <v>26.625482443357654</v>
      </c>
      <c r="Q23" s="284"/>
      <c r="R23" s="284"/>
      <c r="S23" s="284"/>
      <c r="T23" s="1121"/>
      <c r="U23" s="1121"/>
    </row>
    <row r="24" spans="1:21" s="257" customFormat="1" ht="21" customHeight="1" thickBot="1">
      <c r="A24" s="255" t="s">
        <v>82</v>
      </c>
      <c r="B24" s="776">
        <v>425.435</v>
      </c>
      <c r="C24" s="776">
        <v>368.36799999999999</v>
      </c>
      <c r="D24" s="776">
        <v>440.12799999999999</v>
      </c>
      <c r="E24" s="774">
        <v>-13.413799992948398</v>
      </c>
      <c r="F24" s="774">
        <v>19.480519480519476</v>
      </c>
      <c r="G24" s="776">
        <v>542.33000000000004</v>
      </c>
      <c r="H24" s="776">
        <v>647.36</v>
      </c>
      <c r="I24" s="776">
        <v>766.17</v>
      </c>
      <c r="J24" s="774">
        <v>19.366437408957651</v>
      </c>
      <c r="K24" s="774">
        <v>18.353002965892244</v>
      </c>
      <c r="L24" s="776">
        <v>48053.215000000004</v>
      </c>
      <c r="M24" s="776">
        <v>62951.497999999992</v>
      </c>
      <c r="N24" s="776">
        <v>76752.678000000014</v>
      </c>
      <c r="O24" s="774">
        <v>31.003717441174302</v>
      </c>
      <c r="P24" s="775">
        <v>21.923513241893033</v>
      </c>
      <c r="Q24" s="285"/>
      <c r="R24" s="285"/>
      <c r="S24" s="285"/>
      <c r="T24" s="1122"/>
      <c r="U24" s="1122"/>
    </row>
    <row r="25" spans="1:21" ht="15.75" thickTop="1">
      <c r="A25" s="2671" t="str">
        <f>'[5]t 5'!A43:P43</f>
        <v>&gt;f]t M cWoog If]qsf a}+s tyf ljQLo ;+:yf .</v>
      </c>
      <c r="B25" s="2671"/>
      <c r="C25" s="2671"/>
      <c r="D25" s="2671"/>
      <c r="E25" s="2671"/>
      <c r="F25" s="2671"/>
      <c r="G25" s="2671"/>
      <c r="H25" s="2671"/>
      <c r="I25" s="2671"/>
      <c r="J25" s="2671"/>
      <c r="K25" s="2671"/>
      <c r="L25" s="2671"/>
      <c r="M25" s="2671"/>
      <c r="N25" s="2671"/>
      <c r="O25" s="2671"/>
      <c r="P25" s="2671"/>
    </row>
    <row r="26" spans="1:21">
      <c r="A26" s="2656" t="s">
        <v>330</v>
      </c>
      <c r="B26" s="2672"/>
      <c r="C26" s="2672"/>
      <c r="D26" s="2672"/>
      <c r="E26" s="2672"/>
      <c r="F26" s="2672"/>
    </row>
    <row r="27" spans="1:21" ht="14.25">
      <c r="A27" s="512" t="s">
        <v>532</v>
      </c>
    </row>
  </sheetData>
  <mergeCells count="23">
    <mergeCell ref="T3:U3"/>
    <mergeCell ref="Q4:U4"/>
    <mergeCell ref="T5:U5"/>
    <mergeCell ref="Q15:U15"/>
    <mergeCell ref="Q16:R16"/>
    <mergeCell ref="T16:U16"/>
    <mergeCell ref="O3:P3"/>
    <mergeCell ref="A4:A6"/>
    <mergeCell ref="B4:F4"/>
    <mergeCell ref="G4:K4"/>
    <mergeCell ref="L4:P4"/>
    <mergeCell ref="E5:F5"/>
    <mergeCell ref="J5:K5"/>
    <mergeCell ref="O5:P5"/>
    <mergeCell ref="A25:P25"/>
    <mergeCell ref="A26:F26"/>
    <mergeCell ref="A15:A17"/>
    <mergeCell ref="B15:F15"/>
    <mergeCell ref="G15:K15"/>
    <mergeCell ref="L15:P15"/>
    <mergeCell ref="E16:F16"/>
    <mergeCell ref="J16:K16"/>
    <mergeCell ref="O16:P16"/>
  </mergeCells>
  <printOptions horizontalCentered="1"/>
  <pageMargins left="0.39370078740157483" right="0.39370078740157483" top="0.78740157480314965" bottom="0.31496062992125984" header="0" footer="3.937007874015748E-2"/>
  <pageSetup scale="49" orientation="landscape" r:id="rId1"/>
</worksheet>
</file>

<file path=xl/worksheets/sheet1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A21"/>
  <sheetViews>
    <sheetView view="pageBreakPreview" zoomScale="70" zoomScaleSheetLayoutView="70" workbookViewId="0">
      <selection activeCell="G13" sqref="G13"/>
    </sheetView>
  </sheetViews>
  <sheetFormatPr defaultColWidth="12.85546875" defaultRowHeight="12.75"/>
  <cols>
    <col min="1" max="1" width="26.5703125" style="51" customWidth="1"/>
    <col min="2" max="2" width="14.28515625" style="51" customWidth="1"/>
    <col min="3" max="4" width="13.5703125" style="51" customWidth="1"/>
    <col min="5" max="6" width="12.7109375" style="305" customWidth="1"/>
    <col min="7" max="7" width="14.28515625" style="51" customWidth="1"/>
    <col min="8" max="8" width="13.85546875" style="51" customWidth="1"/>
    <col min="9" max="9" width="13.5703125" style="51" customWidth="1"/>
    <col min="10" max="11" width="12.7109375" style="51" customWidth="1"/>
    <col min="12" max="12" width="14.28515625" style="51" customWidth="1"/>
    <col min="13" max="14" width="13.7109375" style="51" customWidth="1"/>
    <col min="15" max="16" width="12.7109375" style="1080" customWidth="1"/>
    <col min="17" max="17" width="14.28515625" style="51" customWidth="1"/>
    <col min="18" max="18" width="13.5703125" style="51" customWidth="1"/>
    <col min="19" max="19" width="13.7109375" style="51" customWidth="1"/>
    <col min="20" max="21" width="12.7109375" style="1080" customWidth="1"/>
    <col min="22" max="241" width="8.7109375" style="51" customWidth="1"/>
    <col min="242" max="242" width="33.140625" style="51" bestFit="1" customWidth="1"/>
    <col min="243" max="243" width="13.140625" style="51" customWidth="1"/>
    <col min="244" max="244" width="12.85546875" style="51" customWidth="1"/>
    <col min="245" max="245" width="13.42578125" style="51" customWidth="1"/>
    <col min="246" max="246" width="12.7109375" style="51" customWidth="1"/>
    <col min="247" max="247" width="12.85546875" style="51" customWidth="1"/>
    <col min="248" max="248" width="13.140625" style="51" customWidth="1"/>
    <col min="249" max="249" width="12.85546875" style="51" customWidth="1"/>
    <col min="250" max="250" width="14" style="51" customWidth="1"/>
    <col min="251" max="252" width="12.85546875" style="51" customWidth="1"/>
    <col min="253" max="253" width="13.140625" style="51" customWidth="1"/>
    <col min="254" max="254" width="12.85546875" style="51" customWidth="1"/>
    <col min="255" max="255" width="13.42578125" style="51" customWidth="1"/>
    <col min="256" max="16384" width="12.85546875" style="51"/>
  </cols>
  <sheetData>
    <row r="1" spans="1:183" s="1891" customFormat="1" ht="30">
      <c r="A1" s="2146" t="s">
        <v>308</v>
      </c>
      <c r="B1" s="2146"/>
      <c r="C1" s="2146"/>
      <c r="D1" s="2146"/>
      <c r="E1" s="2146"/>
      <c r="F1" s="2146"/>
      <c r="G1" s="2146"/>
      <c r="H1" s="2146"/>
      <c r="I1" s="2146"/>
      <c r="J1" s="2146"/>
      <c r="K1" s="2146"/>
      <c r="L1" s="2146"/>
      <c r="M1" s="2146"/>
      <c r="N1" s="2146"/>
      <c r="O1" s="2146"/>
      <c r="P1" s="2146"/>
      <c r="Q1" s="2147"/>
      <c r="R1" s="2147"/>
      <c r="S1" s="2147"/>
      <c r="T1" s="2133"/>
      <c r="U1" s="2133"/>
    </row>
    <row r="2" spans="1:183" s="2054" customFormat="1" ht="33.75" thickBot="1">
      <c r="A2" s="2144" t="s">
        <v>92</v>
      </c>
      <c r="B2" s="2144"/>
      <c r="C2" s="2144"/>
      <c r="D2" s="2144"/>
      <c r="E2" s="2144"/>
      <c r="F2" s="2144"/>
      <c r="G2" s="2144"/>
      <c r="H2" s="2144"/>
      <c r="I2" s="2144"/>
      <c r="J2" s="2144"/>
      <c r="K2" s="2144"/>
      <c r="L2" s="2144"/>
      <c r="M2" s="2144"/>
      <c r="N2" s="2144"/>
      <c r="O2" s="2144"/>
      <c r="P2" s="2144"/>
      <c r="Q2" s="2145"/>
      <c r="R2" s="2145"/>
      <c r="S2" s="2145"/>
      <c r="T2" s="2130"/>
      <c r="U2" s="2130"/>
    </row>
    <row r="3" spans="1:183" s="1064" customFormat="1" ht="18" customHeight="1" thickTop="1">
      <c r="A3" s="2428" t="s">
        <v>81</v>
      </c>
      <c r="B3" s="2584" t="s">
        <v>257</v>
      </c>
      <c r="C3" s="2584"/>
      <c r="D3" s="2584"/>
      <c r="E3" s="2584"/>
      <c r="F3" s="2584"/>
      <c r="G3" s="2584" t="s">
        <v>258</v>
      </c>
      <c r="H3" s="2584"/>
      <c r="I3" s="2584"/>
      <c r="J3" s="2584"/>
      <c r="K3" s="2584"/>
      <c r="L3" s="2584" t="s">
        <v>259</v>
      </c>
      <c r="M3" s="2584"/>
      <c r="N3" s="2584"/>
      <c r="O3" s="2584"/>
      <c r="P3" s="2584"/>
      <c r="Q3" s="2584" t="s">
        <v>260</v>
      </c>
      <c r="R3" s="2584"/>
      <c r="S3" s="2584"/>
      <c r="T3" s="2584"/>
      <c r="U3" s="2585"/>
      <c r="V3" s="1238"/>
      <c r="W3" s="1238"/>
      <c r="X3" s="1238"/>
      <c r="Y3" s="1238"/>
      <c r="Z3" s="1238"/>
      <c r="AA3" s="1238"/>
      <c r="AB3" s="1238"/>
      <c r="AC3" s="1237"/>
      <c r="AD3" s="1237"/>
      <c r="AE3" s="1237"/>
      <c r="AF3" s="1237"/>
      <c r="AG3" s="1237"/>
      <c r="AH3" s="1237"/>
      <c r="AI3" s="1237"/>
      <c r="AJ3" s="1237"/>
      <c r="AK3" s="1237"/>
      <c r="AL3" s="1237"/>
      <c r="AM3" s="1237"/>
      <c r="AN3" s="1237"/>
      <c r="AO3" s="1237"/>
      <c r="AP3" s="1237"/>
      <c r="AQ3" s="1237"/>
      <c r="AR3" s="1237"/>
      <c r="AS3" s="1237"/>
      <c r="AT3" s="1237"/>
      <c r="AU3" s="1237"/>
      <c r="AV3" s="1237"/>
      <c r="AW3" s="1237"/>
      <c r="AX3" s="1237"/>
      <c r="AY3" s="1237"/>
      <c r="AZ3" s="1237"/>
      <c r="BA3" s="1237"/>
      <c r="BB3" s="1237"/>
      <c r="BC3" s="1237"/>
      <c r="BD3" s="1237"/>
      <c r="BE3" s="1237"/>
      <c r="BF3" s="1237"/>
      <c r="BG3" s="1237"/>
      <c r="BH3" s="1237"/>
      <c r="BI3" s="1237"/>
      <c r="BJ3" s="1237"/>
      <c r="BK3" s="1237"/>
      <c r="BL3" s="1237"/>
      <c r="BM3" s="1237"/>
      <c r="BN3" s="1237"/>
      <c r="BO3" s="1237"/>
      <c r="BP3" s="1237"/>
      <c r="BQ3" s="1237"/>
      <c r="BR3" s="1237"/>
      <c r="BS3" s="1237"/>
      <c r="BT3" s="1237"/>
      <c r="BU3" s="1237"/>
      <c r="BV3" s="1237"/>
      <c r="BW3" s="1237"/>
      <c r="BX3" s="1237"/>
      <c r="BY3" s="1237"/>
      <c r="BZ3" s="1237"/>
      <c r="CA3" s="1237"/>
      <c r="CB3" s="1237"/>
      <c r="CC3" s="1237"/>
      <c r="CD3" s="1237"/>
      <c r="CE3" s="1237"/>
      <c r="CF3" s="1237"/>
      <c r="CG3" s="1237"/>
      <c r="CH3" s="1237"/>
      <c r="CI3" s="1237"/>
      <c r="CJ3" s="1237"/>
      <c r="CK3" s="1237"/>
      <c r="CL3" s="1237"/>
      <c r="CM3" s="1237"/>
      <c r="CN3" s="1237"/>
      <c r="CO3" s="1237"/>
      <c r="CP3" s="1237"/>
      <c r="CQ3" s="1237"/>
      <c r="CR3" s="1237"/>
      <c r="CS3" s="1237"/>
      <c r="CT3" s="1237"/>
      <c r="CU3" s="1237"/>
      <c r="CV3" s="1237"/>
      <c r="CW3" s="1237"/>
      <c r="CX3" s="1237"/>
      <c r="CY3" s="1237"/>
      <c r="CZ3" s="1237"/>
      <c r="DA3" s="1237"/>
      <c r="DB3" s="1237"/>
      <c r="DC3" s="1237"/>
      <c r="DD3" s="1237"/>
      <c r="DE3" s="1237"/>
      <c r="DF3" s="1237"/>
      <c r="DG3" s="1237"/>
      <c r="DH3" s="1237"/>
      <c r="DI3" s="1237"/>
      <c r="DJ3" s="1237"/>
      <c r="DK3" s="1237"/>
      <c r="DL3" s="1237"/>
      <c r="DM3" s="1237"/>
      <c r="DN3" s="1237"/>
      <c r="DO3" s="1237"/>
      <c r="DP3" s="1237"/>
      <c r="DQ3" s="1237"/>
      <c r="DR3" s="1237"/>
      <c r="DS3" s="1237"/>
      <c r="DT3" s="1237"/>
      <c r="DU3" s="1237"/>
      <c r="DV3" s="1237"/>
      <c r="DW3" s="1237"/>
      <c r="DX3" s="1237"/>
      <c r="DY3" s="1237"/>
      <c r="DZ3" s="1237"/>
      <c r="EA3" s="1237"/>
      <c r="EB3" s="1237"/>
      <c r="EC3" s="1237"/>
      <c r="ED3" s="1237"/>
      <c r="EE3" s="1237"/>
      <c r="EF3" s="1237"/>
      <c r="EG3" s="1237"/>
      <c r="EH3" s="1237"/>
      <c r="EI3" s="1237"/>
      <c r="EJ3" s="1237"/>
      <c r="EK3" s="1237"/>
      <c r="EL3" s="1237"/>
      <c r="EM3" s="1237"/>
      <c r="EN3" s="1237"/>
      <c r="EO3" s="1237"/>
      <c r="EP3" s="1237"/>
      <c r="EQ3" s="1237"/>
      <c r="ER3" s="1237"/>
      <c r="ES3" s="1237"/>
      <c r="ET3" s="1237"/>
      <c r="EU3" s="1237"/>
      <c r="EV3" s="1237"/>
      <c r="EW3" s="1237"/>
      <c r="EX3" s="1237"/>
      <c r="EY3" s="1237"/>
      <c r="EZ3" s="1237"/>
      <c r="FA3" s="1237"/>
      <c r="FB3" s="1237"/>
      <c r="FC3" s="1237"/>
      <c r="FD3" s="1237"/>
      <c r="FE3" s="1237"/>
      <c r="FF3" s="1237"/>
      <c r="FG3" s="1237"/>
      <c r="FH3" s="1237"/>
      <c r="FI3" s="1237"/>
      <c r="FJ3" s="1237"/>
      <c r="FK3" s="1237"/>
      <c r="FL3" s="1237"/>
      <c r="FM3" s="1237"/>
      <c r="FN3" s="1237"/>
      <c r="FO3" s="1237"/>
      <c r="FP3" s="1237"/>
      <c r="FQ3" s="1237"/>
      <c r="FR3" s="1237"/>
      <c r="FS3" s="1237"/>
      <c r="FT3" s="1237"/>
      <c r="FU3" s="1237"/>
      <c r="FV3" s="1237"/>
      <c r="FW3" s="1237"/>
      <c r="FX3" s="1237"/>
      <c r="FY3" s="1237"/>
      <c r="FZ3" s="1237"/>
      <c r="GA3" s="1237"/>
    </row>
    <row r="4" spans="1:183" s="1064" customFormat="1" ht="18" customHeight="1">
      <c r="A4" s="2429"/>
      <c r="B4" s="1060" t="s">
        <v>87</v>
      </c>
      <c r="C4" s="1060" t="s">
        <v>90</v>
      </c>
      <c r="D4" s="1060" t="s">
        <v>91</v>
      </c>
      <c r="E4" s="2342" t="s">
        <v>88</v>
      </c>
      <c r="F4" s="2342" t="s">
        <v>89</v>
      </c>
      <c r="G4" s="1060" t="s">
        <v>87</v>
      </c>
      <c r="H4" s="1060" t="s">
        <v>90</v>
      </c>
      <c r="I4" s="1060" t="s">
        <v>91</v>
      </c>
      <c r="J4" s="2342" t="s">
        <v>88</v>
      </c>
      <c r="K4" s="2342" t="s">
        <v>89</v>
      </c>
      <c r="L4" s="1060" t="s">
        <v>87</v>
      </c>
      <c r="M4" s="1060" t="s">
        <v>90</v>
      </c>
      <c r="N4" s="1060" t="s">
        <v>91</v>
      </c>
      <c r="O4" s="2342" t="s">
        <v>88</v>
      </c>
      <c r="P4" s="2342" t="s">
        <v>89</v>
      </c>
      <c r="Q4" s="1060" t="s">
        <v>87</v>
      </c>
      <c r="R4" s="1060" t="s">
        <v>90</v>
      </c>
      <c r="S4" s="1060" t="s">
        <v>91</v>
      </c>
      <c r="T4" s="2342" t="s">
        <v>88</v>
      </c>
      <c r="U4" s="2345" t="s">
        <v>89</v>
      </c>
      <c r="V4" s="1238"/>
      <c r="W4" s="1238"/>
      <c r="X4" s="1238"/>
      <c r="Y4" s="1238"/>
      <c r="Z4" s="1238"/>
      <c r="AA4" s="1238"/>
      <c r="AB4" s="1238"/>
      <c r="AC4" s="1237"/>
      <c r="AD4" s="1237"/>
      <c r="AE4" s="1237"/>
      <c r="AF4" s="1237"/>
      <c r="AG4" s="1237"/>
      <c r="AH4" s="1237"/>
      <c r="AI4" s="1237"/>
      <c r="AJ4" s="1237"/>
      <c r="AK4" s="1237"/>
      <c r="AL4" s="1237"/>
      <c r="AM4" s="1237"/>
      <c r="AN4" s="1237"/>
      <c r="AO4" s="1237"/>
      <c r="AP4" s="1237"/>
      <c r="AQ4" s="1237"/>
      <c r="AR4" s="1237"/>
      <c r="AS4" s="1237"/>
      <c r="AT4" s="1237"/>
      <c r="AU4" s="1237"/>
      <c r="AV4" s="1237"/>
      <c r="AW4" s="1237"/>
      <c r="AX4" s="1237"/>
      <c r="AY4" s="1237"/>
      <c r="AZ4" s="1237"/>
      <c r="BA4" s="1237"/>
      <c r="BB4" s="1237"/>
      <c r="BC4" s="1237"/>
      <c r="BD4" s="1237"/>
      <c r="BE4" s="1237"/>
      <c r="BF4" s="1237"/>
      <c r="BG4" s="1237"/>
      <c r="BH4" s="1237"/>
      <c r="BI4" s="1237"/>
      <c r="BJ4" s="1237"/>
      <c r="BK4" s="1237"/>
      <c r="BL4" s="1237"/>
      <c r="BM4" s="1237"/>
      <c r="BN4" s="1237"/>
      <c r="BO4" s="1237"/>
      <c r="BP4" s="1237"/>
      <c r="BQ4" s="1237"/>
      <c r="BR4" s="1237"/>
      <c r="BS4" s="1237"/>
      <c r="BT4" s="1237"/>
      <c r="BU4" s="1237"/>
      <c r="BV4" s="1237"/>
      <c r="BW4" s="1237"/>
      <c r="BX4" s="1237"/>
      <c r="BY4" s="1237"/>
      <c r="BZ4" s="1237"/>
      <c r="CA4" s="1237"/>
      <c r="CB4" s="1237"/>
      <c r="CC4" s="1237"/>
      <c r="CD4" s="1237"/>
      <c r="CE4" s="1237"/>
      <c r="CF4" s="1237"/>
      <c r="CG4" s="1237"/>
      <c r="CH4" s="1237"/>
      <c r="CI4" s="1237"/>
      <c r="CJ4" s="1237"/>
      <c r="CK4" s="1237"/>
      <c r="CL4" s="1237"/>
      <c r="CM4" s="1237"/>
      <c r="CN4" s="1237"/>
      <c r="CO4" s="1237"/>
      <c r="CP4" s="1237"/>
      <c r="CQ4" s="1237"/>
      <c r="CR4" s="1237"/>
      <c r="CS4" s="1237"/>
      <c r="CT4" s="1237"/>
      <c r="CU4" s="1237"/>
      <c r="CV4" s="1237"/>
      <c r="CW4" s="1237"/>
      <c r="CX4" s="1237"/>
      <c r="CY4" s="1237"/>
      <c r="CZ4" s="1237"/>
      <c r="DA4" s="1237"/>
      <c r="DB4" s="1237"/>
      <c r="DC4" s="1237"/>
      <c r="DD4" s="1237"/>
      <c r="DE4" s="1237"/>
      <c r="DF4" s="1237"/>
      <c r="DG4" s="1237"/>
      <c r="DH4" s="1237"/>
      <c r="DI4" s="1237"/>
      <c r="DJ4" s="1237"/>
      <c r="DK4" s="1237"/>
      <c r="DL4" s="1237"/>
      <c r="DM4" s="1237"/>
      <c r="DN4" s="1237"/>
      <c r="DO4" s="1237"/>
      <c r="DP4" s="1237"/>
      <c r="DQ4" s="1237"/>
      <c r="DR4" s="1237"/>
      <c r="DS4" s="1237"/>
      <c r="DT4" s="1237"/>
      <c r="DU4" s="1237"/>
      <c r="DV4" s="1237"/>
      <c r="DW4" s="1237"/>
      <c r="DX4" s="1237"/>
      <c r="DY4" s="1237"/>
      <c r="DZ4" s="1237"/>
      <c r="EA4" s="1237"/>
      <c r="EB4" s="1237"/>
      <c r="EC4" s="1237"/>
      <c r="ED4" s="1237"/>
      <c r="EE4" s="1237"/>
      <c r="EF4" s="1237"/>
      <c r="EG4" s="1237"/>
      <c r="EH4" s="1237"/>
      <c r="EI4" s="1237"/>
      <c r="EJ4" s="1237"/>
      <c r="EK4" s="1237"/>
      <c r="EL4" s="1237"/>
      <c r="EM4" s="1237"/>
      <c r="EN4" s="1237"/>
      <c r="EO4" s="1237"/>
      <c r="EP4" s="1237"/>
      <c r="EQ4" s="1237"/>
      <c r="ER4" s="1237"/>
      <c r="ES4" s="1237"/>
      <c r="ET4" s="1237"/>
      <c r="EU4" s="1237"/>
      <c r="EV4" s="1237"/>
      <c r="EW4" s="1237"/>
      <c r="EX4" s="1237"/>
      <c r="EY4" s="1237"/>
      <c r="EZ4" s="1237"/>
      <c r="FA4" s="1237"/>
      <c r="FB4" s="1237"/>
      <c r="FC4" s="1237"/>
      <c r="FD4" s="1237"/>
      <c r="FE4" s="1237"/>
      <c r="FF4" s="1237"/>
      <c r="FG4" s="1237"/>
      <c r="FH4" s="1237"/>
      <c r="FI4" s="1237"/>
      <c r="FJ4" s="1237"/>
      <c r="FK4" s="1237"/>
      <c r="FL4" s="1237"/>
      <c r="FM4" s="1237"/>
      <c r="FN4" s="1237"/>
      <c r="FO4" s="1237"/>
      <c r="FP4" s="1237"/>
      <c r="FQ4" s="1237"/>
      <c r="FR4" s="1237"/>
      <c r="FS4" s="1237"/>
      <c r="FT4" s="1237"/>
      <c r="FU4" s="1237"/>
      <c r="FV4" s="1237"/>
      <c r="FW4" s="1237"/>
      <c r="FX4" s="1237"/>
      <c r="FY4" s="1237"/>
      <c r="FZ4" s="1237"/>
      <c r="GA4" s="1237"/>
    </row>
    <row r="5" spans="1:183" s="1064" customFormat="1" ht="32.25" customHeight="1">
      <c r="A5" s="2429"/>
      <c r="B5" s="1896" t="s">
        <v>669</v>
      </c>
      <c r="C5" s="1896" t="s">
        <v>725</v>
      </c>
      <c r="D5" s="1896" t="s">
        <v>737</v>
      </c>
      <c r="E5" s="2342"/>
      <c r="F5" s="2342"/>
      <c r="G5" s="1896" t="str">
        <f>B5</f>
        <v xml:space="preserve">cf=j= @)&amp;#÷&amp;$
-;fpg–c;f/_                </v>
      </c>
      <c r="H5" s="1896" t="str">
        <f t="shared" ref="H5:I5" si="0">C5</f>
        <v xml:space="preserve">cf=j= @)&amp;$÷&amp;%
-;fpg–c;f/_                </v>
      </c>
      <c r="I5" s="1896" t="str">
        <f t="shared" si="0"/>
        <v xml:space="preserve">cf=j= @)&amp;%÷&amp;^
-;fpg–c;f/_                </v>
      </c>
      <c r="J5" s="2342"/>
      <c r="K5" s="2342"/>
      <c r="L5" s="1896" t="str">
        <f>B5</f>
        <v xml:space="preserve">cf=j= @)&amp;#÷&amp;$
-;fpg–c;f/_                </v>
      </c>
      <c r="M5" s="1896" t="str">
        <f t="shared" ref="M5:N5" si="1">C5</f>
        <v xml:space="preserve">cf=j= @)&amp;$÷&amp;%
-;fpg–c;f/_                </v>
      </c>
      <c r="N5" s="1896" t="str">
        <f t="shared" si="1"/>
        <v xml:space="preserve">cf=j= @)&amp;%÷&amp;^
-;fpg–c;f/_                </v>
      </c>
      <c r="O5" s="2342"/>
      <c r="P5" s="2342"/>
      <c r="Q5" s="1896" t="str">
        <f>B5</f>
        <v xml:space="preserve">cf=j= @)&amp;#÷&amp;$
-;fpg–c;f/_                </v>
      </c>
      <c r="R5" s="1896" t="str">
        <f t="shared" ref="R5:S5" si="2">C5</f>
        <v xml:space="preserve">cf=j= @)&amp;$÷&amp;%
-;fpg–c;f/_                </v>
      </c>
      <c r="S5" s="1896" t="str">
        <f t="shared" si="2"/>
        <v xml:space="preserve">cf=j= @)&amp;%÷&amp;^
-;fpg–c;f/_                </v>
      </c>
      <c r="T5" s="2342"/>
      <c r="U5" s="2345"/>
      <c r="V5" s="1238"/>
      <c r="W5" s="1238"/>
      <c r="X5" s="1238"/>
      <c r="Y5" s="1238"/>
      <c r="Z5" s="1238"/>
      <c r="AA5" s="1238"/>
      <c r="AB5" s="1238"/>
      <c r="AC5" s="1237"/>
      <c r="AD5" s="1237"/>
      <c r="AE5" s="1237"/>
      <c r="AF5" s="1237"/>
      <c r="AG5" s="1237"/>
      <c r="AH5" s="1237"/>
      <c r="AI5" s="1237"/>
      <c r="AJ5" s="1237"/>
      <c r="AK5" s="1237"/>
      <c r="AL5" s="1237"/>
      <c r="AM5" s="1237"/>
      <c r="AN5" s="1237"/>
      <c r="AO5" s="1237"/>
      <c r="AP5" s="1237"/>
      <c r="AQ5" s="1237"/>
      <c r="AR5" s="1237"/>
      <c r="AS5" s="1237"/>
      <c r="AT5" s="1237"/>
      <c r="AU5" s="1237"/>
      <c r="AV5" s="1237"/>
      <c r="AW5" s="1237"/>
      <c r="AX5" s="1237"/>
      <c r="AY5" s="1237"/>
      <c r="AZ5" s="1237"/>
      <c r="BA5" s="1237"/>
      <c r="BB5" s="1237"/>
      <c r="BC5" s="1237"/>
      <c r="BD5" s="1237"/>
      <c r="BE5" s="1237"/>
      <c r="BF5" s="1237"/>
      <c r="BG5" s="1237"/>
      <c r="BH5" s="1237"/>
      <c r="BI5" s="1237"/>
      <c r="BJ5" s="1237"/>
      <c r="BK5" s="1237"/>
      <c r="BL5" s="1237"/>
      <c r="BM5" s="1237"/>
      <c r="BN5" s="1237"/>
      <c r="BO5" s="1237"/>
      <c r="BP5" s="1237"/>
      <c r="BQ5" s="1237"/>
      <c r="BR5" s="1237"/>
      <c r="BS5" s="1237"/>
      <c r="BT5" s="1237"/>
      <c r="BU5" s="1237"/>
      <c r="BV5" s="1237"/>
      <c r="BW5" s="1237"/>
      <c r="BX5" s="1237"/>
      <c r="BY5" s="1237"/>
      <c r="BZ5" s="1237"/>
      <c r="CA5" s="1237"/>
      <c r="CB5" s="1237"/>
      <c r="CC5" s="1237"/>
      <c r="CD5" s="1237"/>
      <c r="CE5" s="1237"/>
      <c r="CF5" s="1237"/>
      <c r="CG5" s="1237"/>
      <c r="CH5" s="1237"/>
      <c r="CI5" s="1237"/>
      <c r="CJ5" s="1237"/>
      <c r="CK5" s="1237"/>
      <c r="CL5" s="1237"/>
      <c r="CM5" s="1237"/>
      <c r="CN5" s="1237"/>
      <c r="CO5" s="1237"/>
      <c r="CP5" s="1237"/>
      <c r="CQ5" s="1237"/>
      <c r="CR5" s="1237"/>
      <c r="CS5" s="1237"/>
      <c r="CT5" s="1237"/>
      <c r="CU5" s="1237"/>
      <c r="CV5" s="1237"/>
      <c r="CW5" s="1237"/>
      <c r="CX5" s="1237"/>
      <c r="CY5" s="1237"/>
      <c r="CZ5" s="1237"/>
      <c r="DA5" s="1237"/>
      <c r="DB5" s="1237"/>
      <c r="DC5" s="1237"/>
      <c r="DD5" s="1237"/>
      <c r="DE5" s="1237"/>
      <c r="DF5" s="1237"/>
      <c r="DG5" s="1237"/>
      <c r="DH5" s="1237"/>
      <c r="DI5" s="1237"/>
      <c r="DJ5" s="1237"/>
      <c r="DK5" s="1237"/>
      <c r="DL5" s="1237"/>
      <c r="DM5" s="1237"/>
      <c r="DN5" s="1237"/>
      <c r="DO5" s="1237"/>
      <c r="DP5" s="1237"/>
      <c r="DQ5" s="1237"/>
      <c r="DR5" s="1237"/>
      <c r="DS5" s="1237"/>
      <c r="DT5" s="1237"/>
      <c r="DU5" s="1237"/>
      <c r="DV5" s="1237"/>
      <c r="DW5" s="1237"/>
      <c r="DX5" s="1237"/>
      <c r="DY5" s="1237"/>
      <c r="DZ5" s="1237"/>
      <c r="EA5" s="1237"/>
      <c r="EB5" s="1237"/>
      <c r="EC5" s="1237"/>
      <c r="ED5" s="1237"/>
      <c r="EE5" s="1237"/>
      <c r="EF5" s="1237"/>
      <c r="EG5" s="1237"/>
      <c r="EH5" s="1237"/>
      <c r="EI5" s="1237"/>
      <c r="EJ5" s="1237"/>
      <c r="EK5" s="1237"/>
      <c r="EL5" s="1237"/>
      <c r="EM5" s="1237"/>
      <c r="EN5" s="1237"/>
      <c r="EO5" s="1237"/>
      <c r="EP5" s="1237"/>
      <c r="EQ5" s="1237"/>
      <c r="ER5" s="1237"/>
      <c r="ES5" s="1237"/>
      <c r="ET5" s="1237"/>
      <c r="EU5" s="1237"/>
      <c r="EV5" s="1237"/>
      <c r="EW5" s="1237"/>
      <c r="EX5" s="1237"/>
      <c r="EY5" s="1237"/>
      <c r="EZ5" s="1237"/>
      <c r="FA5" s="1237"/>
      <c r="FB5" s="1237"/>
      <c r="FC5" s="1237"/>
      <c r="FD5" s="1237"/>
      <c r="FE5" s="1237"/>
      <c r="FF5" s="1237"/>
      <c r="FG5" s="1237"/>
      <c r="FH5" s="1237"/>
      <c r="FI5" s="1237"/>
      <c r="FJ5" s="1237"/>
      <c r="FK5" s="1237"/>
      <c r="FL5" s="1237"/>
      <c r="FM5" s="1237"/>
      <c r="FN5" s="1237"/>
      <c r="FO5" s="1237"/>
      <c r="FP5" s="1237"/>
      <c r="FQ5" s="1237"/>
      <c r="FR5" s="1237"/>
      <c r="FS5" s="1237"/>
      <c r="FT5" s="1237"/>
      <c r="FU5" s="1237"/>
      <c r="FV5" s="1237"/>
      <c r="FW5" s="1237"/>
      <c r="FX5" s="1237"/>
      <c r="FY5" s="1237"/>
      <c r="FZ5" s="1237"/>
      <c r="GA5" s="1237"/>
    </row>
    <row r="6" spans="1:183" ht="19.5" customHeight="1">
      <c r="A6" s="130" t="s">
        <v>735</v>
      </c>
      <c r="B6" s="140">
        <v>51</v>
      </c>
      <c r="C6" s="140">
        <v>53</v>
      </c>
      <c r="D6" s="140">
        <v>54</v>
      </c>
      <c r="E6" s="711">
        <v>3.9215686274509949</v>
      </c>
      <c r="F6" s="711">
        <v>1.8867924528301927</v>
      </c>
      <c r="G6" s="615"/>
      <c r="H6" s="615"/>
      <c r="I6" s="615"/>
      <c r="J6" s="615"/>
      <c r="K6" s="615"/>
      <c r="L6" s="140"/>
      <c r="M6" s="140"/>
      <c r="N6" s="28"/>
      <c r="O6" s="1863"/>
      <c r="P6" s="1863"/>
      <c r="Q6" s="140">
        <v>1</v>
      </c>
      <c r="R6" s="140">
        <v>1</v>
      </c>
      <c r="S6" s="140">
        <v>1</v>
      </c>
      <c r="T6" s="1863">
        <v>0</v>
      </c>
      <c r="U6" s="1864">
        <v>0</v>
      </c>
    </row>
    <row r="7" spans="1:183" ht="19.5" customHeight="1">
      <c r="A7" s="130" t="s">
        <v>736</v>
      </c>
      <c r="B7" s="140">
        <v>1866</v>
      </c>
      <c r="C7" s="140">
        <v>1921</v>
      </c>
      <c r="D7" s="140">
        <v>1931</v>
      </c>
      <c r="E7" s="711">
        <v>2.9474812433011692</v>
      </c>
      <c r="F7" s="711">
        <v>0.52056220718374391</v>
      </c>
      <c r="G7" s="25"/>
      <c r="H7" s="25"/>
      <c r="I7" s="25"/>
      <c r="J7" s="25"/>
      <c r="K7" s="25"/>
      <c r="L7" s="132"/>
      <c r="M7" s="132"/>
      <c r="N7" s="25"/>
      <c r="O7" s="1863"/>
      <c r="P7" s="1863"/>
      <c r="Q7" s="140">
        <v>64</v>
      </c>
      <c r="R7" s="140">
        <v>64</v>
      </c>
      <c r="S7" s="140">
        <v>64</v>
      </c>
      <c r="T7" s="1863">
        <v>0</v>
      </c>
      <c r="U7" s="1864">
        <v>0</v>
      </c>
    </row>
    <row r="8" spans="1:183" s="113" customFormat="1" ht="19.5" customHeight="1">
      <c r="A8" s="286" t="s">
        <v>93</v>
      </c>
      <c r="B8" s="732">
        <v>125069</v>
      </c>
      <c r="C8" s="732">
        <v>124482</v>
      </c>
      <c r="D8" s="732">
        <v>168023</v>
      </c>
      <c r="E8" s="900"/>
      <c r="F8" s="900"/>
      <c r="G8" s="26"/>
      <c r="H8" s="26"/>
      <c r="I8" s="26"/>
      <c r="J8" s="26"/>
      <c r="K8" s="26"/>
      <c r="L8" s="1859"/>
      <c r="M8" s="142"/>
      <c r="N8" s="26"/>
      <c r="O8" s="689"/>
      <c r="P8" s="689"/>
      <c r="Q8" s="732">
        <v>4130</v>
      </c>
      <c r="R8" s="732">
        <v>3750</v>
      </c>
      <c r="S8" s="732">
        <v>4575</v>
      </c>
      <c r="T8" s="689"/>
      <c r="U8" s="690"/>
    </row>
    <row r="9" spans="1:183" ht="19.5" customHeight="1">
      <c r="A9" s="65" t="s">
        <v>94</v>
      </c>
      <c r="B9" s="140"/>
      <c r="C9" s="140"/>
      <c r="D9" s="140"/>
      <c r="E9" s="711"/>
      <c r="F9" s="711"/>
      <c r="G9" s="25"/>
      <c r="H9" s="25"/>
      <c r="I9" s="25"/>
      <c r="J9" s="25"/>
      <c r="K9" s="25"/>
      <c r="L9" s="132"/>
      <c r="M9" s="132"/>
      <c r="N9" s="25"/>
      <c r="O9" s="1863"/>
      <c r="P9" s="1863"/>
      <c r="Q9" s="140">
        <v>3437</v>
      </c>
      <c r="R9" s="140">
        <v>3060</v>
      </c>
      <c r="S9" s="140">
        <v>3800</v>
      </c>
      <c r="T9" s="1863"/>
      <c r="U9" s="1864"/>
    </row>
    <row r="10" spans="1:183" ht="19.5" customHeight="1" thickBot="1">
      <c r="A10" s="272" t="s">
        <v>95</v>
      </c>
      <c r="B10" s="141">
        <v>125069</v>
      </c>
      <c r="C10" s="141">
        <v>124482</v>
      </c>
      <c r="D10" s="141">
        <v>168023</v>
      </c>
      <c r="E10" s="784"/>
      <c r="F10" s="784"/>
      <c r="G10" s="134"/>
      <c r="H10" s="134"/>
      <c r="I10" s="134"/>
      <c r="J10" s="134"/>
      <c r="K10" s="134"/>
      <c r="L10" s="114"/>
      <c r="M10" s="139"/>
      <c r="N10" s="134"/>
      <c r="O10" s="693"/>
      <c r="P10" s="693"/>
      <c r="Q10" s="141">
        <v>693</v>
      </c>
      <c r="R10" s="141">
        <v>690</v>
      </c>
      <c r="S10" s="141">
        <v>775</v>
      </c>
      <c r="T10" s="693"/>
      <c r="U10" s="694"/>
    </row>
    <row r="11" spans="1:183" ht="14.25" thickTop="1" thickBot="1"/>
    <row r="12" spans="1:183" ht="18" customHeight="1" thickTop="1">
      <c r="A12" s="2428" t="s">
        <v>81</v>
      </c>
      <c r="B12" s="2584" t="s">
        <v>681</v>
      </c>
      <c r="C12" s="2584"/>
      <c r="D12" s="2584"/>
      <c r="E12" s="2584"/>
      <c r="F12" s="2584"/>
      <c r="G12" s="2584" t="s">
        <v>682</v>
      </c>
      <c r="H12" s="2584"/>
      <c r="I12" s="2584"/>
      <c r="J12" s="2584"/>
      <c r="K12" s="2584"/>
      <c r="L12" s="2584" t="s">
        <v>82</v>
      </c>
      <c r="M12" s="2584"/>
      <c r="N12" s="2584"/>
      <c r="O12" s="2584"/>
      <c r="P12" s="2585"/>
      <c r="Q12" s="2685"/>
      <c r="R12" s="2685"/>
      <c r="S12" s="2685"/>
      <c r="T12" s="2685"/>
      <c r="U12" s="2685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</row>
    <row r="13" spans="1:183" ht="18" customHeight="1">
      <c r="A13" s="2429"/>
      <c r="B13" s="1060" t="s">
        <v>87</v>
      </c>
      <c r="C13" s="1060" t="s">
        <v>90</v>
      </c>
      <c r="D13" s="1060" t="s">
        <v>91</v>
      </c>
      <c r="E13" s="2342" t="s">
        <v>88</v>
      </c>
      <c r="F13" s="2342" t="s">
        <v>89</v>
      </c>
      <c r="G13" s="1060" t="s">
        <v>87</v>
      </c>
      <c r="H13" s="1060" t="s">
        <v>90</v>
      </c>
      <c r="I13" s="1060" t="s">
        <v>91</v>
      </c>
      <c r="J13" s="2342" t="s">
        <v>88</v>
      </c>
      <c r="K13" s="2342" t="s">
        <v>89</v>
      </c>
      <c r="L13" s="1060" t="s">
        <v>87</v>
      </c>
      <c r="M13" s="1060" t="s">
        <v>90</v>
      </c>
      <c r="N13" s="1060" t="s">
        <v>91</v>
      </c>
      <c r="O13" s="2342" t="s">
        <v>88</v>
      </c>
      <c r="P13" s="2345" t="s">
        <v>89</v>
      </c>
      <c r="Q13" s="267"/>
      <c r="R13" s="267"/>
      <c r="S13" s="267"/>
      <c r="T13" s="2694"/>
      <c r="U13" s="2694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</row>
    <row r="14" spans="1:183" ht="32.25" customHeight="1">
      <c r="A14" s="2429"/>
      <c r="B14" s="1896" t="str">
        <f>B5</f>
        <v xml:space="preserve">cf=j= @)&amp;#÷&amp;$
-;fpg–c;f/_                </v>
      </c>
      <c r="C14" s="1896" t="str">
        <f t="shared" ref="C14:D14" si="3">C5</f>
        <v xml:space="preserve">cf=j= @)&amp;$÷&amp;%
-;fpg–c;f/_                </v>
      </c>
      <c r="D14" s="1896" t="str">
        <f t="shared" si="3"/>
        <v xml:space="preserve">cf=j= @)&amp;%÷&amp;^
-;fpg–c;f/_                </v>
      </c>
      <c r="E14" s="2342"/>
      <c r="F14" s="2342"/>
      <c r="G14" s="1896" t="str">
        <f>B14</f>
        <v xml:space="preserve">cf=j= @)&amp;#÷&amp;$
-;fpg–c;f/_                </v>
      </c>
      <c r="H14" s="1896" t="str">
        <f t="shared" ref="H14:I14" si="4">C14</f>
        <v xml:space="preserve">cf=j= @)&amp;$÷&amp;%
-;fpg–c;f/_                </v>
      </c>
      <c r="I14" s="1896" t="str">
        <f t="shared" si="4"/>
        <v xml:space="preserve">cf=j= @)&amp;%÷&amp;^
-;fpg–c;f/_                </v>
      </c>
      <c r="J14" s="2342"/>
      <c r="K14" s="2342"/>
      <c r="L14" s="1896" t="str">
        <f>B5</f>
        <v xml:space="preserve">cf=j= @)&amp;#÷&amp;$
-;fpg–c;f/_                </v>
      </c>
      <c r="M14" s="1896" t="str">
        <f t="shared" ref="M14:N14" si="5">C5</f>
        <v xml:space="preserve">cf=j= @)&amp;$÷&amp;%
-;fpg–c;f/_                </v>
      </c>
      <c r="N14" s="1896" t="str">
        <f t="shared" si="5"/>
        <v xml:space="preserve">cf=j= @)&amp;%÷&amp;^
-;fpg–c;f/_                </v>
      </c>
      <c r="O14" s="2342"/>
      <c r="P14" s="2345"/>
      <c r="Q14" s="639"/>
      <c r="R14" s="639"/>
      <c r="S14" s="639"/>
      <c r="T14" s="2694"/>
      <c r="U14" s="2694"/>
    </row>
    <row r="15" spans="1:183" ht="19.5" customHeight="1">
      <c r="A15" s="130" t="s">
        <v>735</v>
      </c>
      <c r="B15" s="132"/>
      <c r="C15" s="132"/>
      <c r="D15" s="132"/>
      <c r="E15" s="1480"/>
      <c r="F15" s="1480"/>
      <c r="G15" s="28"/>
      <c r="H15" s="28"/>
      <c r="I15" s="28"/>
      <c r="J15" s="1475"/>
      <c r="K15" s="1475"/>
      <c r="L15" s="28">
        <v>52</v>
      </c>
      <c r="M15" s="28">
        <v>54</v>
      </c>
      <c r="N15" s="28">
        <v>55</v>
      </c>
      <c r="O15" s="1506">
        <v>3.8461538461538538</v>
      </c>
      <c r="P15" s="1765">
        <v>1.8518518518518619</v>
      </c>
      <c r="Q15" s="269"/>
      <c r="R15" s="269"/>
      <c r="S15" s="269"/>
      <c r="T15" s="1125"/>
      <c r="U15" s="1125"/>
    </row>
    <row r="16" spans="1:183" ht="19.5" customHeight="1">
      <c r="A16" s="130" t="s">
        <v>736</v>
      </c>
      <c r="B16" s="132"/>
      <c r="C16" s="132"/>
      <c r="D16" s="132"/>
      <c r="E16" s="1480"/>
      <c r="F16" s="1480"/>
      <c r="G16" s="28"/>
      <c r="H16" s="28"/>
      <c r="I16" s="28"/>
      <c r="J16" s="1475"/>
      <c r="K16" s="1475"/>
      <c r="L16" s="28">
        <v>1930</v>
      </c>
      <c r="M16" s="28">
        <v>1985</v>
      </c>
      <c r="N16" s="28">
        <v>1995</v>
      </c>
      <c r="O16" s="1506">
        <v>2.8497409326425043</v>
      </c>
      <c r="P16" s="1765">
        <v>0.50377833753148593</v>
      </c>
      <c r="Q16" s="269"/>
      <c r="R16" s="269"/>
      <c r="S16" s="269"/>
      <c r="T16" s="1125"/>
      <c r="U16" s="1125"/>
    </row>
    <row r="17" spans="1:21" s="113" customFormat="1" ht="19.5" customHeight="1">
      <c r="A17" s="286" t="s">
        <v>93</v>
      </c>
      <c r="B17" s="142"/>
      <c r="C17" s="142"/>
      <c r="D17" s="142"/>
      <c r="E17" s="1481"/>
      <c r="F17" s="1481"/>
      <c r="G17" s="605"/>
      <c r="H17" s="605"/>
      <c r="I17" s="605"/>
      <c r="J17" s="1476"/>
      <c r="K17" s="1476"/>
      <c r="L17" s="605">
        <v>129199</v>
      </c>
      <c r="M17" s="605">
        <v>128232</v>
      </c>
      <c r="N17" s="605">
        <v>172598</v>
      </c>
      <c r="O17" s="1506">
        <v>-0.74845780540097451</v>
      </c>
      <c r="P17" s="1765">
        <v>34.598228211366887</v>
      </c>
      <c r="Q17" s="268"/>
      <c r="R17" s="268"/>
      <c r="S17" s="268"/>
      <c r="T17" s="1126"/>
      <c r="U17" s="1126"/>
    </row>
    <row r="18" spans="1:21" ht="19.5" customHeight="1">
      <c r="A18" s="65" t="s">
        <v>94</v>
      </c>
      <c r="B18" s="132"/>
      <c r="C18" s="132"/>
      <c r="D18" s="132"/>
      <c r="E18" s="1480"/>
      <c r="F18" s="1480"/>
      <c r="G18" s="28"/>
      <c r="H18" s="28"/>
      <c r="I18" s="28"/>
      <c r="J18" s="1475"/>
      <c r="K18" s="1475"/>
      <c r="L18" s="28">
        <v>3437</v>
      </c>
      <c r="M18" s="28">
        <v>3060</v>
      </c>
      <c r="N18" s="28">
        <v>3800</v>
      </c>
      <c r="O18" s="1506">
        <v>-10.968868199010757</v>
      </c>
      <c r="P18" s="1765">
        <v>24.183006535947712</v>
      </c>
      <c r="Q18" s="269"/>
      <c r="R18" s="269"/>
      <c r="S18" s="269"/>
      <c r="T18" s="1125"/>
      <c r="U18" s="1125"/>
    </row>
    <row r="19" spans="1:21" ht="19.5" customHeight="1" thickBot="1">
      <c r="A19" s="272" t="s">
        <v>95</v>
      </c>
      <c r="B19" s="139"/>
      <c r="C19" s="139"/>
      <c r="D19" s="139"/>
      <c r="E19" s="1124"/>
      <c r="F19" s="1124"/>
      <c r="G19" s="86"/>
      <c r="H19" s="86"/>
      <c r="I19" s="86"/>
      <c r="J19" s="122"/>
      <c r="K19" s="122"/>
      <c r="L19" s="86">
        <v>125762</v>
      </c>
      <c r="M19" s="86">
        <v>125172</v>
      </c>
      <c r="N19" s="86">
        <v>168798</v>
      </c>
      <c r="O19" s="1504">
        <v>-0.46914012181740361</v>
      </c>
      <c r="P19" s="1786">
        <v>34.85284248873549</v>
      </c>
      <c r="Q19" s="269"/>
      <c r="R19" s="269"/>
      <c r="S19" s="269"/>
      <c r="T19" s="1125"/>
      <c r="U19" s="1125"/>
    </row>
    <row r="20" spans="1:21" ht="15.75" thickTop="1">
      <c r="A20" s="2645" t="s">
        <v>424</v>
      </c>
      <c r="B20" s="2645"/>
      <c r="C20" s="2645"/>
      <c r="D20" s="2645"/>
      <c r="E20" s="2645"/>
      <c r="F20" s="2645"/>
      <c r="G20" s="2645"/>
      <c r="H20" s="2645"/>
      <c r="I20" s="2645"/>
      <c r="J20" s="2645"/>
      <c r="K20" s="2645"/>
      <c r="L20" s="2645"/>
      <c r="M20" s="2645"/>
      <c r="N20" s="2645"/>
      <c r="O20" s="2645"/>
      <c r="P20" s="2645"/>
    </row>
    <row r="21" spans="1:21" ht="15">
      <c r="A21" s="2412"/>
      <c r="B21" s="2693"/>
      <c r="C21" s="2693"/>
      <c r="D21" s="2693"/>
      <c r="E21" s="2693"/>
      <c r="F21" s="2693"/>
      <c r="G21" s="2693"/>
      <c r="H21" s="2693"/>
      <c r="I21" s="2693"/>
      <c r="J21" s="2693"/>
      <c r="K21" s="2693"/>
      <c r="L21" s="2693"/>
      <c r="M21" s="2693"/>
      <c r="N21" s="2693"/>
      <c r="O21" s="2693"/>
      <c r="P21" s="2693"/>
    </row>
  </sheetData>
  <mergeCells count="28">
    <mergeCell ref="J4:J5"/>
    <mergeCell ref="K4:K5"/>
    <mergeCell ref="O4:O5"/>
    <mergeCell ref="P4:P5"/>
    <mergeCell ref="A3:A5"/>
    <mergeCell ref="B3:F3"/>
    <mergeCell ref="G3:K3"/>
    <mergeCell ref="E4:E5"/>
    <mergeCell ref="F4:F5"/>
    <mergeCell ref="Q3:U3"/>
    <mergeCell ref="T4:T5"/>
    <mergeCell ref="U4:U5"/>
    <mergeCell ref="K13:K14"/>
    <mergeCell ref="O13:O14"/>
    <mergeCell ref="T13:T14"/>
    <mergeCell ref="U13:U14"/>
    <mergeCell ref="L3:P3"/>
    <mergeCell ref="P13:P14"/>
    <mergeCell ref="Q12:U12"/>
    <mergeCell ref="A20:P20"/>
    <mergeCell ref="A21:P21"/>
    <mergeCell ref="A12:A14"/>
    <mergeCell ref="B12:F12"/>
    <mergeCell ref="G12:K12"/>
    <mergeCell ref="L12:P12"/>
    <mergeCell ref="E13:E14"/>
    <mergeCell ref="F13:F14"/>
    <mergeCell ref="J13:J14"/>
  </mergeCells>
  <hyperlinks>
    <hyperlink ref="G5"/>
    <hyperlink ref="L5"/>
    <hyperlink ref="Q5"/>
    <hyperlink ref="B14"/>
    <hyperlink ref="G14"/>
    <hyperlink ref="L14"/>
    <hyperlink ref="B5" display="cf=j= @)&amp;#÷&amp;$&#10;-;fpg–c;f/_                "/>
    <hyperlink ref="H5:I5"/>
    <hyperlink ref="M5:N5"/>
    <hyperlink ref="R5:S5"/>
    <hyperlink ref="C14:D14"/>
    <hyperlink ref="H14:I14"/>
    <hyperlink ref="M14:N14"/>
  </hyperlinks>
  <printOptions horizontalCentered="1"/>
  <pageMargins left="0.39370078740157483" right="0.39370078740157483" top="0.78740157480314965" bottom="0" header="0" footer="0"/>
  <pageSetup paperSize="9" scale="48" orientation="landscape" r:id="rId1"/>
</worksheet>
</file>

<file path=xl/worksheets/sheet1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E23"/>
  <sheetViews>
    <sheetView view="pageBreakPreview" zoomScale="70" zoomScaleSheetLayoutView="70" workbookViewId="0">
      <pane xSplit="1" topLeftCell="B1" activePane="topRight" state="frozen"/>
      <selection pane="topRight" activeCell="H14" sqref="H14"/>
    </sheetView>
  </sheetViews>
  <sheetFormatPr defaultColWidth="13.5703125" defaultRowHeight="12.75"/>
  <cols>
    <col min="1" max="1" width="22.85546875" style="51" customWidth="1"/>
    <col min="2" max="2" width="14.28515625" style="51" customWidth="1"/>
    <col min="3" max="4" width="13.42578125" style="51" customWidth="1"/>
    <col min="5" max="6" width="12.7109375" style="1080" customWidth="1"/>
    <col min="7" max="7" width="14.28515625" style="51" customWidth="1"/>
    <col min="8" max="8" width="13.140625" style="51" customWidth="1"/>
    <col min="9" max="9" width="13.7109375" style="51" customWidth="1"/>
    <col min="10" max="11" width="12.7109375" style="1080" customWidth="1"/>
    <col min="12" max="12" width="14.28515625" style="51" customWidth="1"/>
    <col min="13" max="14" width="13.140625" style="51" customWidth="1"/>
    <col min="15" max="16" width="12.7109375" style="1080" customWidth="1"/>
    <col min="17" max="17" width="14.28515625" style="51" customWidth="1"/>
    <col min="18" max="19" width="13.140625" style="51" customWidth="1"/>
    <col min="20" max="21" width="12.7109375" style="1080" customWidth="1"/>
    <col min="22" max="245" width="8.7109375" style="51" customWidth="1"/>
    <col min="246" max="246" width="22.85546875" style="51" customWidth="1"/>
    <col min="247" max="247" width="13.140625" style="51" customWidth="1"/>
    <col min="248" max="248" width="13.28515625" style="51" customWidth="1"/>
    <col min="249" max="249" width="13" style="51" customWidth="1"/>
    <col min="250" max="250" width="12.5703125" style="51" customWidth="1"/>
    <col min="251" max="251" width="13.5703125" style="51" customWidth="1"/>
    <col min="252" max="252" width="13.140625" style="51" customWidth="1"/>
    <col min="253" max="253" width="13.28515625" style="51" customWidth="1"/>
    <col min="254" max="254" width="13" style="51" customWidth="1"/>
    <col min="255" max="255" width="12.5703125" style="51" customWidth="1"/>
    <col min="256" max="16384" width="13.5703125" style="51"/>
  </cols>
  <sheetData>
    <row r="1" spans="1:187" s="1891" customFormat="1" ht="30">
      <c r="A1" s="2146" t="s">
        <v>309</v>
      </c>
      <c r="B1" s="2146"/>
      <c r="C1" s="2146"/>
      <c r="D1" s="2146"/>
      <c r="E1" s="2146"/>
      <c r="F1" s="2146"/>
      <c r="G1" s="2146"/>
      <c r="H1" s="2146"/>
      <c r="I1" s="2146"/>
      <c r="J1" s="2146"/>
      <c r="K1" s="2146"/>
      <c r="L1" s="2146"/>
      <c r="M1" s="2146"/>
      <c r="N1" s="2146"/>
      <c r="O1" s="2146"/>
      <c r="P1" s="2146"/>
      <c r="Q1" s="2147"/>
      <c r="R1" s="2147"/>
      <c r="S1" s="2147"/>
      <c r="T1" s="2133"/>
      <c r="U1" s="2133"/>
    </row>
    <row r="2" spans="1:187" s="2054" customFormat="1" ht="33.75" thickBot="1">
      <c r="A2" s="2144" t="s">
        <v>416</v>
      </c>
      <c r="B2" s="2144"/>
      <c r="C2" s="2144"/>
      <c r="D2" s="2144"/>
      <c r="E2" s="2144"/>
      <c r="F2" s="2144"/>
      <c r="G2" s="2144"/>
      <c r="H2" s="2144"/>
      <c r="I2" s="2144"/>
      <c r="J2" s="2144"/>
      <c r="K2" s="2144"/>
      <c r="L2" s="2144"/>
      <c r="M2" s="2144"/>
      <c r="N2" s="2144"/>
      <c r="O2" s="2144"/>
      <c r="P2" s="2144"/>
      <c r="Q2" s="2145"/>
      <c r="R2" s="2145"/>
      <c r="S2" s="2145"/>
      <c r="T2" s="2130"/>
      <c r="U2" s="2130"/>
    </row>
    <row r="3" spans="1:187" s="1064" customFormat="1" ht="18" customHeight="1" thickTop="1">
      <c r="A3" s="2428" t="s">
        <v>81</v>
      </c>
      <c r="B3" s="2584" t="s">
        <v>257</v>
      </c>
      <c r="C3" s="2584"/>
      <c r="D3" s="2584"/>
      <c r="E3" s="2584"/>
      <c r="F3" s="2584"/>
      <c r="G3" s="2584" t="s">
        <v>258</v>
      </c>
      <c r="H3" s="2584"/>
      <c r="I3" s="2584"/>
      <c r="J3" s="2584"/>
      <c r="K3" s="2584"/>
      <c r="L3" s="2584" t="s">
        <v>259</v>
      </c>
      <c r="M3" s="2584"/>
      <c r="N3" s="2584"/>
      <c r="O3" s="2584"/>
      <c r="P3" s="2584"/>
      <c r="Q3" s="2584" t="s">
        <v>260</v>
      </c>
      <c r="R3" s="2584"/>
      <c r="S3" s="2584"/>
      <c r="T3" s="2584"/>
      <c r="U3" s="2585"/>
      <c r="V3" s="1238"/>
      <c r="W3" s="1238"/>
      <c r="X3" s="1238"/>
      <c r="Y3" s="1238"/>
      <c r="Z3" s="1238"/>
      <c r="AA3" s="1238"/>
      <c r="AB3" s="1238"/>
      <c r="AC3" s="1238"/>
      <c r="AD3" s="1238"/>
      <c r="AE3" s="1238"/>
      <c r="AF3" s="1238"/>
      <c r="AG3" s="1237"/>
      <c r="AH3" s="1237"/>
      <c r="AI3" s="1237"/>
      <c r="AJ3" s="1237"/>
      <c r="AK3" s="1237"/>
      <c r="AL3" s="1237"/>
      <c r="AM3" s="1237"/>
      <c r="AN3" s="1237"/>
      <c r="AO3" s="1237"/>
      <c r="AP3" s="1237"/>
      <c r="AQ3" s="1237"/>
      <c r="AR3" s="1237"/>
      <c r="AS3" s="1237"/>
      <c r="AT3" s="1237"/>
      <c r="AU3" s="1237"/>
      <c r="AV3" s="1237"/>
      <c r="AW3" s="1237"/>
      <c r="AX3" s="1237"/>
      <c r="AY3" s="1237"/>
      <c r="AZ3" s="1237"/>
      <c r="BA3" s="1237"/>
      <c r="BB3" s="1237"/>
      <c r="BC3" s="1237"/>
      <c r="BD3" s="1237"/>
      <c r="BE3" s="1237"/>
      <c r="BF3" s="1237"/>
      <c r="BG3" s="1237"/>
      <c r="BH3" s="1237"/>
      <c r="BI3" s="1237"/>
      <c r="BJ3" s="1237"/>
      <c r="BK3" s="1237"/>
      <c r="BL3" s="1237"/>
      <c r="BM3" s="1237"/>
      <c r="BN3" s="1237"/>
      <c r="BO3" s="1237"/>
      <c r="BP3" s="1237"/>
      <c r="BQ3" s="1237"/>
      <c r="BR3" s="1237"/>
      <c r="BS3" s="1237"/>
      <c r="BT3" s="1237"/>
      <c r="BU3" s="1237"/>
      <c r="BV3" s="1237"/>
      <c r="BW3" s="1237"/>
      <c r="BX3" s="1237"/>
      <c r="BY3" s="1237"/>
      <c r="BZ3" s="1237"/>
      <c r="CA3" s="1237"/>
      <c r="CB3" s="1237"/>
      <c r="CC3" s="1237"/>
      <c r="CD3" s="1237"/>
      <c r="CE3" s="1237"/>
      <c r="CF3" s="1237"/>
      <c r="CG3" s="1237"/>
      <c r="CH3" s="1237"/>
      <c r="CI3" s="1237"/>
      <c r="CJ3" s="1237"/>
      <c r="CK3" s="1237"/>
      <c r="CL3" s="1237"/>
      <c r="CM3" s="1237"/>
      <c r="CN3" s="1237"/>
      <c r="CO3" s="1237"/>
      <c r="CP3" s="1237"/>
      <c r="CQ3" s="1237"/>
      <c r="CR3" s="1237"/>
      <c r="CS3" s="1237"/>
      <c r="CT3" s="1237"/>
      <c r="CU3" s="1237"/>
      <c r="CV3" s="1237"/>
      <c r="CW3" s="1237"/>
      <c r="CX3" s="1237"/>
      <c r="CY3" s="1237"/>
      <c r="CZ3" s="1237"/>
      <c r="DA3" s="1237"/>
      <c r="DB3" s="1237"/>
      <c r="DC3" s="1237"/>
      <c r="DD3" s="1237"/>
      <c r="DE3" s="1237"/>
      <c r="DF3" s="1237"/>
      <c r="DG3" s="1237"/>
      <c r="DH3" s="1237"/>
      <c r="DI3" s="1237"/>
      <c r="DJ3" s="1237"/>
      <c r="DK3" s="1237"/>
      <c r="DL3" s="1237"/>
      <c r="DM3" s="1237"/>
      <c r="DN3" s="1237"/>
      <c r="DO3" s="1237"/>
      <c r="DP3" s="1237"/>
      <c r="DQ3" s="1237"/>
      <c r="DR3" s="1237"/>
      <c r="DS3" s="1237"/>
      <c r="DT3" s="1237"/>
      <c r="DU3" s="1237"/>
      <c r="DV3" s="1237"/>
      <c r="DW3" s="1237"/>
      <c r="DX3" s="1237"/>
      <c r="DY3" s="1237"/>
      <c r="DZ3" s="1237"/>
      <c r="EA3" s="1237"/>
      <c r="EB3" s="1237"/>
      <c r="EC3" s="1237"/>
      <c r="ED3" s="1237"/>
      <c r="EE3" s="1237"/>
      <c r="EF3" s="1237"/>
      <c r="EG3" s="1237"/>
      <c r="EH3" s="1237"/>
      <c r="EI3" s="1237"/>
      <c r="EJ3" s="1237"/>
      <c r="EK3" s="1237"/>
      <c r="EL3" s="1237"/>
      <c r="EM3" s="1237"/>
      <c r="EN3" s="1237"/>
      <c r="EO3" s="1237"/>
      <c r="EP3" s="1237"/>
      <c r="EQ3" s="1237"/>
      <c r="ER3" s="1237"/>
      <c r="ES3" s="1237"/>
      <c r="ET3" s="1237"/>
      <c r="EU3" s="1237"/>
      <c r="EV3" s="1237"/>
      <c r="EW3" s="1237"/>
      <c r="EX3" s="1237"/>
      <c r="EY3" s="1237"/>
      <c r="EZ3" s="1237"/>
      <c r="FA3" s="1237"/>
      <c r="FB3" s="1237"/>
      <c r="FC3" s="1237"/>
      <c r="FD3" s="1237"/>
      <c r="FE3" s="1237"/>
      <c r="FF3" s="1237"/>
      <c r="FG3" s="1237"/>
      <c r="FH3" s="1237"/>
      <c r="FI3" s="1237"/>
      <c r="FJ3" s="1237"/>
      <c r="FK3" s="1237"/>
      <c r="FL3" s="1237"/>
      <c r="FM3" s="1237"/>
      <c r="FN3" s="1237"/>
      <c r="FO3" s="1237"/>
      <c r="FP3" s="1237"/>
      <c r="FQ3" s="1237"/>
      <c r="FR3" s="1237"/>
      <c r="FS3" s="1237"/>
      <c r="FT3" s="1237"/>
      <c r="FU3" s="1237"/>
      <c r="FV3" s="1237"/>
      <c r="FW3" s="1237"/>
      <c r="FX3" s="1237"/>
      <c r="FY3" s="1237"/>
      <c r="FZ3" s="1237"/>
      <c r="GA3" s="1237"/>
      <c r="GB3" s="1237"/>
      <c r="GC3" s="1237"/>
      <c r="GD3" s="1237"/>
      <c r="GE3" s="1237"/>
    </row>
    <row r="4" spans="1:187" s="1064" customFormat="1" ht="18" customHeight="1">
      <c r="A4" s="2429"/>
      <c r="B4" s="1060" t="s">
        <v>87</v>
      </c>
      <c r="C4" s="1060" t="s">
        <v>90</v>
      </c>
      <c r="D4" s="1060" t="s">
        <v>91</v>
      </c>
      <c r="E4" s="2342" t="s">
        <v>88</v>
      </c>
      <c r="F4" s="2342" t="s">
        <v>89</v>
      </c>
      <c r="G4" s="1060" t="s">
        <v>87</v>
      </c>
      <c r="H4" s="1060" t="s">
        <v>90</v>
      </c>
      <c r="I4" s="1060" t="s">
        <v>91</v>
      </c>
      <c r="J4" s="2342" t="s">
        <v>88</v>
      </c>
      <c r="K4" s="2342" t="s">
        <v>89</v>
      </c>
      <c r="L4" s="1060" t="s">
        <v>87</v>
      </c>
      <c r="M4" s="1060" t="s">
        <v>90</v>
      </c>
      <c r="N4" s="1060" t="s">
        <v>91</v>
      </c>
      <c r="O4" s="2342" t="s">
        <v>88</v>
      </c>
      <c r="P4" s="2342" t="s">
        <v>89</v>
      </c>
      <c r="Q4" s="1060" t="s">
        <v>87</v>
      </c>
      <c r="R4" s="1060" t="s">
        <v>90</v>
      </c>
      <c r="S4" s="1060" t="s">
        <v>91</v>
      </c>
      <c r="T4" s="2342" t="s">
        <v>88</v>
      </c>
      <c r="U4" s="2345" t="s">
        <v>89</v>
      </c>
      <c r="V4" s="1238"/>
      <c r="W4" s="1238"/>
      <c r="X4" s="1238"/>
      <c r="Y4" s="1238"/>
      <c r="Z4" s="1238"/>
      <c r="AA4" s="1238"/>
      <c r="AB4" s="1238"/>
      <c r="AC4" s="1238"/>
      <c r="AD4" s="1238"/>
      <c r="AE4" s="1238"/>
      <c r="AF4" s="1238"/>
      <c r="AG4" s="1237"/>
      <c r="AH4" s="1237"/>
      <c r="AI4" s="1237"/>
      <c r="AJ4" s="1237"/>
      <c r="AK4" s="1237"/>
      <c r="AL4" s="1237"/>
      <c r="AM4" s="1237"/>
      <c r="AN4" s="1237"/>
      <c r="AO4" s="1237"/>
      <c r="AP4" s="1237"/>
      <c r="AQ4" s="1237"/>
      <c r="AR4" s="1237"/>
      <c r="AS4" s="1237"/>
      <c r="AT4" s="1237"/>
      <c r="AU4" s="1237"/>
      <c r="AV4" s="1237"/>
      <c r="AW4" s="1237"/>
      <c r="AX4" s="1237"/>
      <c r="AY4" s="1237"/>
      <c r="AZ4" s="1237"/>
      <c r="BA4" s="1237"/>
      <c r="BB4" s="1237"/>
      <c r="BC4" s="1237"/>
      <c r="BD4" s="1237"/>
      <c r="BE4" s="1237"/>
      <c r="BF4" s="1237"/>
      <c r="BG4" s="1237"/>
      <c r="BH4" s="1237"/>
      <c r="BI4" s="1237"/>
      <c r="BJ4" s="1237"/>
      <c r="BK4" s="1237"/>
      <c r="BL4" s="1237"/>
      <c r="BM4" s="1237"/>
      <c r="BN4" s="1237"/>
      <c r="BO4" s="1237"/>
      <c r="BP4" s="1237"/>
      <c r="BQ4" s="1237"/>
      <c r="BR4" s="1237"/>
      <c r="BS4" s="1237"/>
      <c r="BT4" s="1237"/>
      <c r="BU4" s="1237"/>
      <c r="BV4" s="1237"/>
      <c r="BW4" s="1237"/>
      <c r="BX4" s="1237"/>
      <c r="BY4" s="1237"/>
      <c r="BZ4" s="1237"/>
      <c r="CA4" s="1237"/>
      <c r="CB4" s="1237"/>
      <c r="CC4" s="1237"/>
      <c r="CD4" s="1237"/>
      <c r="CE4" s="1237"/>
      <c r="CF4" s="1237"/>
      <c r="CG4" s="1237"/>
      <c r="CH4" s="1237"/>
      <c r="CI4" s="1237"/>
      <c r="CJ4" s="1237"/>
      <c r="CK4" s="1237"/>
      <c r="CL4" s="1237"/>
      <c r="CM4" s="1237"/>
      <c r="CN4" s="1237"/>
      <c r="CO4" s="1237"/>
      <c r="CP4" s="1237"/>
      <c r="CQ4" s="1237"/>
      <c r="CR4" s="1237"/>
      <c r="CS4" s="1237"/>
      <c r="CT4" s="1237"/>
      <c r="CU4" s="1237"/>
      <c r="CV4" s="1237"/>
      <c r="CW4" s="1237"/>
      <c r="CX4" s="1237"/>
      <c r="CY4" s="1237"/>
      <c r="CZ4" s="1237"/>
      <c r="DA4" s="1237"/>
      <c r="DB4" s="1237"/>
      <c r="DC4" s="1237"/>
      <c r="DD4" s="1237"/>
      <c r="DE4" s="1237"/>
      <c r="DF4" s="1237"/>
      <c r="DG4" s="1237"/>
      <c r="DH4" s="1237"/>
      <c r="DI4" s="1237"/>
      <c r="DJ4" s="1237"/>
      <c r="DK4" s="1237"/>
      <c r="DL4" s="1237"/>
      <c r="DM4" s="1237"/>
      <c r="DN4" s="1237"/>
      <c r="DO4" s="1237"/>
      <c r="DP4" s="1237"/>
      <c r="DQ4" s="1237"/>
      <c r="DR4" s="1237"/>
      <c r="DS4" s="1237"/>
      <c r="DT4" s="1237"/>
      <c r="DU4" s="1237"/>
      <c r="DV4" s="1237"/>
      <c r="DW4" s="1237"/>
      <c r="DX4" s="1237"/>
      <c r="DY4" s="1237"/>
      <c r="DZ4" s="1237"/>
      <c r="EA4" s="1237"/>
      <c r="EB4" s="1237"/>
      <c r="EC4" s="1237"/>
      <c r="ED4" s="1237"/>
      <c r="EE4" s="1237"/>
      <c r="EF4" s="1237"/>
      <c r="EG4" s="1237"/>
      <c r="EH4" s="1237"/>
      <c r="EI4" s="1237"/>
      <c r="EJ4" s="1237"/>
      <c r="EK4" s="1237"/>
      <c r="EL4" s="1237"/>
      <c r="EM4" s="1237"/>
      <c r="EN4" s="1237"/>
      <c r="EO4" s="1237"/>
      <c r="EP4" s="1237"/>
      <c r="EQ4" s="1237"/>
      <c r="ER4" s="1237"/>
      <c r="ES4" s="1237"/>
      <c r="ET4" s="1237"/>
      <c r="EU4" s="1237"/>
      <c r="EV4" s="1237"/>
      <c r="EW4" s="1237"/>
      <c r="EX4" s="1237"/>
      <c r="EY4" s="1237"/>
      <c r="EZ4" s="1237"/>
      <c r="FA4" s="1237"/>
      <c r="FB4" s="1237"/>
      <c r="FC4" s="1237"/>
      <c r="FD4" s="1237"/>
      <c r="FE4" s="1237"/>
      <c r="FF4" s="1237"/>
      <c r="FG4" s="1237"/>
      <c r="FH4" s="1237"/>
      <c r="FI4" s="1237"/>
      <c r="FJ4" s="1237"/>
      <c r="FK4" s="1237"/>
      <c r="FL4" s="1237"/>
      <c r="FM4" s="1237"/>
      <c r="FN4" s="1237"/>
      <c r="FO4" s="1237"/>
      <c r="FP4" s="1237"/>
      <c r="FQ4" s="1237"/>
      <c r="FR4" s="1237"/>
      <c r="FS4" s="1237"/>
      <c r="FT4" s="1237"/>
      <c r="FU4" s="1237"/>
      <c r="FV4" s="1237"/>
      <c r="FW4" s="1237"/>
      <c r="FX4" s="1237"/>
      <c r="FY4" s="1237"/>
      <c r="FZ4" s="1237"/>
      <c r="GA4" s="1237"/>
      <c r="GB4" s="1237"/>
      <c r="GC4" s="1237"/>
      <c r="GD4" s="1237"/>
      <c r="GE4" s="1237"/>
    </row>
    <row r="5" spans="1:187" s="1064" customFormat="1" ht="32.25" customHeight="1">
      <c r="A5" s="2429"/>
      <c r="B5" s="1896" t="s">
        <v>669</v>
      </c>
      <c r="C5" s="1896" t="s">
        <v>725</v>
      </c>
      <c r="D5" s="1896" t="s">
        <v>737</v>
      </c>
      <c r="E5" s="2342"/>
      <c r="F5" s="2342"/>
      <c r="G5" s="1896" t="str">
        <f>B5</f>
        <v xml:space="preserve">cf=j= @)&amp;#÷&amp;$
-;fpg–c;f/_                </v>
      </c>
      <c r="H5" s="1896" t="str">
        <f t="shared" ref="H5:I5" si="0">C5</f>
        <v xml:space="preserve">cf=j= @)&amp;$÷&amp;%
-;fpg–c;f/_                </v>
      </c>
      <c r="I5" s="1896" t="str">
        <f t="shared" si="0"/>
        <v xml:space="preserve">cf=j= @)&amp;%÷&amp;^
-;fpg–c;f/_                </v>
      </c>
      <c r="J5" s="2342"/>
      <c r="K5" s="2342"/>
      <c r="L5" s="1896" t="str">
        <f>B5</f>
        <v xml:space="preserve">cf=j= @)&amp;#÷&amp;$
-;fpg–c;f/_                </v>
      </c>
      <c r="M5" s="1896" t="str">
        <f t="shared" ref="M5:N5" si="1">C5</f>
        <v xml:space="preserve">cf=j= @)&amp;$÷&amp;%
-;fpg–c;f/_                </v>
      </c>
      <c r="N5" s="1896" t="str">
        <f t="shared" si="1"/>
        <v xml:space="preserve">cf=j= @)&amp;%÷&amp;^
-;fpg–c;f/_                </v>
      </c>
      <c r="O5" s="2342"/>
      <c r="P5" s="2342"/>
      <c r="Q5" s="1896" t="str">
        <f>B5</f>
        <v xml:space="preserve">cf=j= @)&amp;#÷&amp;$
-;fpg–c;f/_                </v>
      </c>
      <c r="R5" s="1896" t="str">
        <f t="shared" ref="R5:S5" si="2">C5</f>
        <v xml:space="preserve">cf=j= @)&amp;$÷&amp;%
-;fpg–c;f/_                </v>
      </c>
      <c r="S5" s="1896" t="str">
        <f t="shared" si="2"/>
        <v xml:space="preserve">cf=j= @)&amp;%÷&amp;^
-;fpg–c;f/_                </v>
      </c>
      <c r="T5" s="2342"/>
      <c r="U5" s="2345"/>
      <c r="V5" s="1238"/>
      <c r="W5" s="1238"/>
      <c r="X5" s="1238"/>
      <c r="Y5" s="1238"/>
      <c r="Z5" s="1238"/>
      <c r="AA5" s="1238"/>
      <c r="AB5" s="1238"/>
      <c r="AC5" s="1238"/>
      <c r="AD5" s="1238"/>
      <c r="AE5" s="1238"/>
      <c r="AF5" s="1238"/>
      <c r="AG5" s="1237"/>
      <c r="AH5" s="1237"/>
      <c r="AI5" s="1237"/>
      <c r="AJ5" s="1237"/>
      <c r="AK5" s="1237"/>
      <c r="AL5" s="1237"/>
      <c r="AM5" s="1237"/>
      <c r="AN5" s="1237"/>
      <c r="AO5" s="1237"/>
      <c r="AP5" s="1237"/>
      <c r="AQ5" s="1237"/>
      <c r="AR5" s="1237"/>
      <c r="AS5" s="1237"/>
      <c r="AT5" s="1237"/>
      <c r="AU5" s="1237"/>
      <c r="AV5" s="1237"/>
      <c r="AW5" s="1237"/>
      <c r="AX5" s="1237"/>
      <c r="AY5" s="1237"/>
      <c r="AZ5" s="1237"/>
      <c r="BA5" s="1237"/>
      <c r="BB5" s="1237"/>
      <c r="BC5" s="1237"/>
      <c r="BD5" s="1237"/>
      <c r="BE5" s="1237"/>
      <c r="BF5" s="1237"/>
      <c r="BG5" s="1237"/>
      <c r="BH5" s="1237"/>
      <c r="BI5" s="1237"/>
      <c r="BJ5" s="1237"/>
      <c r="BK5" s="1237"/>
      <c r="BL5" s="1237"/>
      <c r="BM5" s="1237"/>
      <c r="BN5" s="1237"/>
      <c r="BO5" s="1237"/>
      <c r="BP5" s="1237"/>
      <c r="BQ5" s="1237"/>
      <c r="BR5" s="1237"/>
      <c r="BS5" s="1237"/>
      <c r="BT5" s="1237"/>
      <c r="BU5" s="1237"/>
      <c r="BV5" s="1237"/>
      <c r="BW5" s="1237"/>
      <c r="BX5" s="1237"/>
      <c r="BY5" s="1237"/>
      <c r="BZ5" s="1237"/>
      <c r="CA5" s="1237"/>
      <c r="CB5" s="1237"/>
      <c r="CC5" s="1237"/>
      <c r="CD5" s="1237"/>
      <c r="CE5" s="1237"/>
      <c r="CF5" s="1237"/>
      <c r="CG5" s="1237"/>
      <c r="CH5" s="1237"/>
      <c r="CI5" s="1237"/>
      <c r="CJ5" s="1237"/>
      <c r="CK5" s="1237"/>
      <c r="CL5" s="1237"/>
      <c r="CM5" s="1237"/>
      <c r="CN5" s="1237"/>
      <c r="CO5" s="1237"/>
      <c r="CP5" s="1237"/>
      <c r="CQ5" s="1237"/>
      <c r="CR5" s="1237"/>
      <c r="CS5" s="1237"/>
      <c r="CT5" s="1237"/>
      <c r="CU5" s="1237"/>
      <c r="CV5" s="1237"/>
      <c r="CW5" s="1237"/>
      <c r="CX5" s="1237"/>
      <c r="CY5" s="1237"/>
      <c r="CZ5" s="1237"/>
      <c r="DA5" s="1237"/>
      <c r="DB5" s="1237"/>
      <c r="DC5" s="1237"/>
      <c r="DD5" s="1237"/>
      <c r="DE5" s="1237"/>
      <c r="DF5" s="1237"/>
      <c r="DG5" s="1237"/>
      <c r="DH5" s="1237"/>
      <c r="DI5" s="1237"/>
      <c r="DJ5" s="1237"/>
      <c r="DK5" s="1237"/>
      <c r="DL5" s="1237"/>
      <c r="DM5" s="1237"/>
      <c r="DN5" s="1237"/>
      <c r="DO5" s="1237"/>
      <c r="DP5" s="1237"/>
      <c r="DQ5" s="1237"/>
      <c r="DR5" s="1237"/>
      <c r="DS5" s="1237"/>
      <c r="DT5" s="1237"/>
      <c r="DU5" s="1237"/>
      <c r="DV5" s="1237"/>
      <c r="DW5" s="1237"/>
      <c r="DX5" s="1237"/>
      <c r="DY5" s="1237"/>
      <c r="DZ5" s="1237"/>
      <c r="EA5" s="1237"/>
      <c r="EB5" s="1237"/>
      <c r="EC5" s="1237"/>
      <c r="ED5" s="1237"/>
      <c r="EE5" s="1237"/>
      <c r="EF5" s="1237"/>
      <c r="EG5" s="1237"/>
      <c r="EH5" s="1237"/>
      <c r="EI5" s="1237"/>
      <c r="EJ5" s="1237"/>
      <c r="EK5" s="1237"/>
      <c r="EL5" s="1237"/>
      <c r="EM5" s="1237"/>
      <c r="EN5" s="1237"/>
      <c r="EO5" s="1237"/>
      <c r="EP5" s="1237"/>
      <c r="EQ5" s="1237"/>
      <c r="ER5" s="1237"/>
      <c r="ES5" s="1237"/>
      <c r="ET5" s="1237"/>
      <c r="EU5" s="1237"/>
      <c r="EV5" s="1237"/>
      <c r="EW5" s="1237"/>
      <c r="EX5" s="1237"/>
      <c r="EY5" s="1237"/>
      <c r="EZ5" s="1237"/>
      <c r="FA5" s="1237"/>
      <c r="FB5" s="1237"/>
      <c r="FC5" s="1237"/>
      <c r="FD5" s="1237"/>
      <c r="FE5" s="1237"/>
      <c r="FF5" s="1237"/>
      <c r="FG5" s="1237"/>
      <c r="FH5" s="1237"/>
      <c r="FI5" s="1237"/>
      <c r="FJ5" s="1237"/>
      <c r="FK5" s="1237"/>
      <c r="FL5" s="1237"/>
      <c r="FM5" s="1237"/>
      <c r="FN5" s="1237"/>
      <c r="FO5" s="1237"/>
      <c r="FP5" s="1237"/>
      <c r="FQ5" s="1237"/>
      <c r="FR5" s="1237"/>
      <c r="FS5" s="1237"/>
      <c r="FT5" s="1237"/>
      <c r="FU5" s="1237"/>
      <c r="FV5" s="1237"/>
      <c r="FW5" s="1237"/>
      <c r="FX5" s="1237"/>
      <c r="FY5" s="1237"/>
      <c r="FZ5" s="1237"/>
      <c r="GA5" s="1237"/>
      <c r="GB5" s="1237"/>
      <c r="GC5" s="1237"/>
      <c r="GD5" s="1237"/>
      <c r="GE5" s="1237"/>
    </row>
    <row r="6" spans="1:187" ht="19.5" customHeight="1">
      <c r="A6" s="273" t="s">
        <v>370</v>
      </c>
      <c r="B6" s="140">
        <v>47817</v>
      </c>
      <c r="C6" s="140">
        <v>40941</v>
      </c>
      <c r="D6" s="140">
        <v>34410</v>
      </c>
      <c r="E6" s="1532">
        <v>-14.379823075475258</v>
      </c>
      <c r="F6" s="1532">
        <v>-15.952223931999711</v>
      </c>
      <c r="G6" s="1678">
        <v>22110</v>
      </c>
      <c r="H6" s="1678">
        <v>26319</v>
      </c>
      <c r="I6" s="1678">
        <v>27003</v>
      </c>
      <c r="J6" s="1532">
        <v>19.036635006784252</v>
      </c>
      <c r="K6" s="1532">
        <v>2.5988829362817683</v>
      </c>
      <c r="L6" s="1681">
        <v>53185</v>
      </c>
      <c r="M6" s="1681">
        <v>42695</v>
      </c>
      <c r="N6" s="1681">
        <v>28729</v>
      </c>
      <c r="O6" s="1532">
        <v>-19.723606279966148</v>
      </c>
      <c r="P6" s="1532">
        <v>-32.711090291603227</v>
      </c>
      <c r="Q6" s="1498">
        <v>5639</v>
      </c>
      <c r="R6" s="1498">
        <v>4632</v>
      </c>
      <c r="S6" s="1498">
        <v>4094</v>
      </c>
      <c r="T6" s="1863">
        <v>-17.857776201454158</v>
      </c>
      <c r="U6" s="1864">
        <v>-11.614853195164073</v>
      </c>
    </row>
    <row r="7" spans="1:187" ht="19.5" customHeight="1">
      <c r="A7" s="273" t="s">
        <v>371</v>
      </c>
      <c r="B7" s="140">
        <v>5094</v>
      </c>
      <c r="C7" s="140">
        <v>8153</v>
      </c>
      <c r="D7" s="140">
        <v>7340</v>
      </c>
      <c r="E7" s="1532">
        <v>60.051040439733015</v>
      </c>
      <c r="F7" s="1532">
        <v>-9.9717895253281057</v>
      </c>
      <c r="G7" s="1678">
        <v>989</v>
      </c>
      <c r="H7" s="1678">
        <v>1586</v>
      </c>
      <c r="I7" s="1678">
        <v>1787</v>
      </c>
      <c r="J7" s="1532">
        <v>60.364004044489377</v>
      </c>
      <c r="K7" s="1532">
        <v>12.673392181588895</v>
      </c>
      <c r="L7" s="1681">
        <v>1650</v>
      </c>
      <c r="M7" s="1681">
        <v>2873</v>
      </c>
      <c r="N7" s="1681">
        <v>2649</v>
      </c>
      <c r="O7" s="1532">
        <v>74.121212121212125</v>
      </c>
      <c r="P7" s="1532">
        <v>-7.7967281587191195</v>
      </c>
      <c r="Q7" s="1498">
        <v>462</v>
      </c>
      <c r="R7" s="1498">
        <v>431</v>
      </c>
      <c r="S7" s="1498">
        <v>996</v>
      </c>
      <c r="T7" s="1863">
        <v>-6.7099567099567139</v>
      </c>
      <c r="U7" s="1864">
        <v>131.09048723897914</v>
      </c>
    </row>
    <row r="8" spans="1:187" ht="32.25" customHeight="1" thickBot="1">
      <c r="A8" s="274" t="s">
        <v>372</v>
      </c>
      <c r="B8" s="141">
        <v>1051.0899999999999</v>
      </c>
      <c r="C8" s="141">
        <v>809.18999999999994</v>
      </c>
      <c r="D8" s="141">
        <v>917.40000000000009</v>
      </c>
      <c r="E8" s="1345">
        <v>-23.014204302200568</v>
      </c>
      <c r="F8" s="1345">
        <v>13.372631891150434</v>
      </c>
      <c r="G8" s="2148">
        <v>176.82</v>
      </c>
      <c r="H8" s="2148">
        <v>203.61</v>
      </c>
      <c r="I8" s="2148">
        <v>242.57</v>
      </c>
      <c r="J8" s="1345">
        <v>15.151001017984413</v>
      </c>
      <c r="K8" s="1345">
        <v>19.134620107067406</v>
      </c>
      <c r="L8" s="2149">
        <v>967.8</v>
      </c>
      <c r="M8" s="2149">
        <v>635.54500000000007</v>
      </c>
      <c r="N8" s="2149">
        <v>505.27</v>
      </c>
      <c r="O8" s="1345">
        <v>-34.330956809258097</v>
      </c>
      <c r="P8" s="1345">
        <v>-20.498155126702287</v>
      </c>
      <c r="Q8" s="1816">
        <v>58.8</v>
      </c>
      <c r="R8" s="1816">
        <v>49.85</v>
      </c>
      <c r="S8" s="1816">
        <v>49.989999999999995</v>
      </c>
      <c r="T8" s="687">
        <v>-15.221088435374142</v>
      </c>
      <c r="U8" s="688">
        <v>0.28084252758273465</v>
      </c>
    </row>
    <row r="9" spans="1:187" ht="16.5" thickTop="1" thickBot="1">
      <c r="A9" s="275"/>
      <c r="B9" s="275"/>
      <c r="C9" s="275"/>
      <c r="D9" s="275"/>
      <c r="E9" s="1092"/>
      <c r="F9" s="1092"/>
      <c r="G9" s="275"/>
      <c r="H9" s="275"/>
      <c r="I9" s="275"/>
      <c r="J9" s="1130"/>
      <c r="K9" s="1130"/>
      <c r="P9" s="1092"/>
      <c r="U9" s="1092"/>
    </row>
    <row r="10" spans="1:187" ht="18" customHeight="1" thickTop="1">
      <c r="A10" s="2428" t="s">
        <v>81</v>
      </c>
      <c r="B10" s="2584" t="s">
        <v>681</v>
      </c>
      <c r="C10" s="2584"/>
      <c r="D10" s="2584"/>
      <c r="E10" s="2584"/>
      <c r="F10" s="2584"/>
      <c r="G10" s="2584" t="s">
        <v>682</v>
      </c>
      <c r="H10" s="2584"/>
      <c r="I10" s="2584"/>
      <c r="J10" s="2584"/>
      <c r="K10" s="2584"/>
      <c r="L10" s="2584" t="s">
        <v>82</v>
      </c>
      <c r="M10" s="2584"/>
      <c r="N10" s="2584"/>
      <c r="O10" s="2584"/>
      <c r="P10" s="2585"/>
      <c r="Q10" s="2685"/>
      <c r="R10" s="2685"/>
      <c r="S10" s="2685"/>
      <c r="T10" s="2685"/>
      <c r="U10" s="2685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</row>
    <row r="11" spans="1:187" ht="18" customHeight="1">
      <c r="A11" s="2429"/>
      <c r="B11" s="1060" t="s">
        <v>87</v>
      </c>
      <c r="C11" s="1060" t="s">
        <v>90</v>
      </c>
      <c r="D11" s="1060" t="s">
        <v>91</v>
      </c>
      <c r="E11" s="2342" t="s">
        <v>88</v>
      </c>
      <c r="F11" s="2342" t="s">
        <v>89</v>
      </c>
      <c r="G11" s="1060" t="s">
        <v>87</v>
      </c>
      <c r="H11" s="1060" t="s">
        <v>90</v>
      </c>
      <c r="I11" s="1060" t="s">
        <v>91</v>
      </c>
      <c r="J11" s="2342" t="s">
        <v>88</v>
      </c>
      <c r="K11" s="2342" t="s">
        <v>89</v>
      </c>
      <c r="L11" s="1060" t="s">
        <v>87</v>
      </c>
      <c r="M11" s="1060" t="s">
        <v>90</v>
      </c>
      <c r="N11" s="1060" t="s">
        <v>91</v>
      </c>
      <c r="O11" s="2342" t="s">
        <v>88</v>
      </c>
      <c r="P11" s="2345" t="s">
        <v>89</v>
      </c>
      <c r="Q11" s="267"/>
      <c r="R11" s="267"/>
      <c r="S11" s="267"/>
      <c r="T11" s="2694"/>
      <c r="U11" s="2694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</row>
    <row r="12" spans="1:187" ht="32.25" customHeight="1">
      <c r="A12" s="2429"/>
      <c r="B12" s="1896" t="str">
        <f>B5</f>
        <v xml:space="preserve">cf=j= @)&amp;#÷&amp;$
-;fpg–c;f/_                </v>
      </c>
      <c r="C12" s="1896" t="str">
        <f t="shared" ref="C12:D12" si="3">C5</f>
        <v xml:space="preserve">cf=j= @)&amp;$÷&amp;%
-;fpg–c;f/_                </v>
      </c>
      <c r="D12" s="1896" t="str">
        <f t="shared" si="3"/>
        <v xml:space="preserve">cf=j= @)&amp;%÷&amp;^
-;fpg–c;f/_                </v>
      </c>
      <c r="E12" s="2342"/>
      <c r="F12" s="2342"/>
      <c r="G12" s="1896" t="str">
        <f>B5</f>
        <v xml:space="preserve">cf=j= @)&amp;#÷&amp;$
-;fpg–c;f/_                </v>
      </c>
      <c r="H12" s="1896" t="str">
        <f t="shared" ref="H12:I12" si="4">C5</f>
        <v xml:space="preserve">cf=j= @)&amp;$÷&amp;%
-;fpg–c;f/_                </v>
      </c>
      <c r="I12" s="1896" t="str">
        <f t="shared" si="4"/>
        <v xml:space="preserve">cf=j= @)&amp;%÷&amp;^
-;fpg–c;f/_                </v>
      </c>
      <c r="J12" s="2342"/>
      <c r="K12" s="2342"/>
      <c r="L12" s="1896" t="str">
        <f>B5</f>
        <v xml:space="preserve">cf=j= @)&amp;#÷&amp;$
-;fpg–c;f/_                </v>
      </c>
      <c r="M12" s="1896" t="str">
        <f t="shared" ref="M12:N12" si="5">C5</f>
        <v xml:space="preserve">cf=j= @)&amp;$÷&amp;%
-;fpg–c;f/_                </v>
      </c>
      <c r="N12" s="1896" t="str">
        <f t="shared" si="5"/>
        <v xml:space="preserve">cf=j= @)&amp;%÷&amp;^
-;fpg–c;f/_                </v>
      </c>
      <c r="O12" s="2342"/>
      <c r="P12" s="2345"/>
      <c r="Q12" s="639"/>
      <c r="R12" s="639"/>
      <c r="S12" s="639"/>
      <c r="T12" s="2694"/>
      <c r="U12" s="2694"/>
    </row>
    <row r="13" spans="1:187" ht="19.5" customHeight="1">
      <c r="A13" s="273" t="s">
        <v>373</v>
      </c>
      <c r="B13" s="1557">
        <v>2823</v>
      </c>
      <c r="C13" s="1557">
        <v>2476</v>
      </c>
      <c r="D13" s="1557">
        <v>2789</v>
      </c>
      <c r="E13" s="1863">
        <v>-12.291888062345024</v>
      </c>
      <c r="F13" s="1863">
        <v>12.641357027463656</v>
      </c>
      <c r="G13" s="140">
        <v>3120</v>
      </c>
      <c r="H13" s="140">
        <v>3426</v>
      </c>
      <c r="I13" s="140">
        <v>4206</v>
      </c>
      <c r="J13" s="1863">
        <v>9.8076923076923208</v>
      </c>
      <c r="K13" s="1863">
        <v>22.767075306479853</v>
      </c>
      <c r="L13" s="617">
        <v>134694</v>
      </c>
      <c r="M13" s="617">
        <v>120489</v>
      </c>
      <c r="N13" s="617">
        <v>101231</v>
      </c>
      <c r="O13" s="1082">
        <v>-10.546126776248386</v>
      </c>
      <c r="P13" s="1513">
        <v>-15.983201786055162</v>
      </c>
      <c r="Q13" s="287"/>
      <c r="R13" s="287"/>
      <c r="S13" s="287"/>
      <c r="T13" s="1125"/>
      <c r="U13" s="1125"/>
    </row>
    <row r="14" spans="1:187" ht="19.5" customHeight="1">
      <c r="A14" s="273" t="s">
        <v>371</v>
      </c>
      <c r="B14" s="1557">
        <v>132</v>
      </c>
      <c r="C14" s="1557">
        <v>493</v>
      </c>
      <c r="D14" s="1557">
        <v>198</v>
      </c>
      <c r="E14" s="1863">
        <v>273.4848484848485</v>
      </c>
      <c r="F14" s="1863">
        <v>-59.837728194726161</v>
      </c>
      <c r="G14" s="140">
        <v>195</v>
      </c>
      <c r="H14" s="140">
        <v>93</v>
      </c>
      <c r="I14" s="140">
        <v>117</v>
      </c>
      <c r="J14" s="1863">
        <v>-52.307692307692307</v>
      </c>
      <c r="K14" s="1863">
        <v>25.806451612903231</v>
      </c>
      <c r="L14" s="617">
        <v>8522</v>
      </c>
      <c r="M14" s="617">
        <v>13629</v>
      </c>
      <c r="N14" s="617">
        <v>13087</v>
      </c>
      <c r="O14" s="1082">
        <v>59.927247125088002</v>
      </c>
      <c r="P14" s="1513">
        <v>-3.9768141463056708</v>
      </c>
      <c r="Q14" s="287"/>
      <c r="R14" s="287"/>
      <c r="S14" s="287"/>
      <c r="T14" s="1125"/>
      <c r="U14" s="1125"/>
    </row>
    <row r="15" spans="1:187" ht="32.25" customHeight="1" thickBot="1">
      <c r="A15" s="274" t="s">
        <v>372</v>
      </c>
      <c r="B15" s="2122">
        <v>17.59</v>
      </c>
      <c r="C15" s="2122">
        <v>16.100000000000001</v>
      </c>
      <c r="D15" s="2122">
        <v>16.760000000000002</v>
      </c>
      <c r="E15" s="687">
        <v>-8.4707220011370055</v>
      </c>
      <c r="F15" s="687">
        <v>4.0993788819875761</v>
      </c>
      <c r="G15" s="141">
        <v>17.7</v>
      </c>
      <c r="H15" s="141">
        <v>13.3</v>
      </c>
      <c r="I15" s="141">
        <v>23.03</v>
      </c>
      <c r="J15" s="687">
        <v>-24.858757062146879</v>
      </c>
      <c r="K15" s="687">
        <v>73.15789473684211</v>
      </c>
      <c r="L15" s="106">
        <v>2289.8000000000002</v>
      </c>
      <c r="M15" s="106">
        <v>1727.5949999999998</v>
      </c>
      <c r="N15" s="106">
        <v>1755.02</v>
      </c>
      <c r="O15" s="1777">
        <v>-24.552581011442072</v>
      </c>
      <c r="P15" s="1778">
        <v>1.5874669699785073</v>
      </c>
      <c r="Q15" s="287"/>
      <c r="R15" s="287"/>
      <c r="S15" s="287"/>
      <c r="T15" s="1125"/>
      <c r="U15" s="1125"/>
    </row>
    <row r="16" spans="1:187" ht="15.75" thickTop="1">
      <c r="A16" s="2695" t="s">
        <v>687</v>
      </c>
      <c r="B16" s="2695"/>
      <c r="C16" s="2695"/>
      <c r="D16" s="2695"/>
      <c r="E16" s="2695"/>
      <c r="F16" s="2695"/>
      <c r="G16" s="243"/>
      <c r="H16" s="243"/>
      <c r="I16" s="243"/>
      <c r="J16" s="1088"/>
      <c r="K16" s="1088"/>
      <c r="L16" s="243"/>
      <c r="M16" s="243"/>
      <c r="N16" s="243"/>
      <c r="O16" s="1088"/>
      <c r="P16" s="1088"/>
      <c r="Q16" s="243"/>
      <c r="R16" s="243"/>
      <c r="S16" s="243"/>
      <c r="T16" s="1088"/>
      <c r="U16" s="1088"/>
    </row>
    <row r="17" spans="1:11" ht="15.75">
      <c r="A17" s="276" t="s">
        <v>374</v>
      </c>
      <c r="B17" s="276"/>
      <c r="C17" s="276"/>
      <c r="D17" s="276"/>
      <c r="E17" s="1127"/>
      <c r="F17" s="1127"/>
    </row>
    <row r="22" spans="1:11">
      <c r="E22" s="1128"/>
    </row>
    <row r="23" spans="1:11">
      <c r="K23" s="1080" t="s">
        <v>323</v>
      </c>
    </row>
  </sheetData>
  <mergeCells count="27">
    <mergeCell ref="Q3:U3"/>
    <mergeCell ref="T4:T5"/>
    <mergeCell ref="U4:U5"/>
    <mergeCell ref="U11:U12"/>
    <mergeCell ref="A3:A5"/>
    <mergeCell ref="B3:F3"/>
    <mergeCell ref="G3:K3"/>
    <mergeCell ref="L3:P3"/>
    <mergeCell ref="Q10:U10"/>
    <mergeCell ref="T11:T12"/>
    <mergeCell ref="F4:F5"/>
    <mergeCell ref="J4:J5"/>
    <mergeCell ref="K4:K5"/>
    <mergeCell ref="A16:F16"/>
    <mergeCell ref="O4:O5"/>
    <mergeCell ref="P4:P5"/>
    <mergeCell ref="A10:A12"/>
    <mergeCell ref="B10:F10"/>
    <mergeCell ref="G10:K10"/>
    <mergeCell ref="L10:P10"/>
    <mergeCell ref="P11:P12"/>
    <mergeCell ref="E11:E12"/>
    <mergeCell ref="O11:O12"/>
    <mergeCell ref="F11:F12"/>
    <mergeCell ref="E4:E5"/>
    <mergeCell ref="J11:J12"/>
    <mergeCell ref="K11:K12"/>
  </mergeCells>
  <hyperlinks>
    <hyperlink ref="G5"/>
    <hyperlink ref="L5"/>
    <hyperlink ref="Q5"/>
    <hyperlink ref="B12"/>
    <hyperlink ref="G12"/>
    <hyperlink ref="L12"/>
    <hyperlink ref="R5:S5"/>
    <hyperlink ref="B5" display="cf=j= @)&amp;#÷&amp;$&#10;-;fpg–c;f/_                "/>
    <hyperlink ref="H5:I5"/>
    <hyperlink ref="M5:N5"/>
    <hyperlink ref="C12:D12"/>
    <hyperlink ref="H12:I12"/>
    <hyperlink ref="M12:N12"/>
  </hyperlinks>
  <printOptions horizontalCentered="1"/>
  <pageMargins left="0.39370078740157483" right="0.39370078740157483" top="0.78740157480314965" bottom="0.19685039370078741" header="0" footer="0"/>
  <pageSetup paperSize="9" scale="49" orientation="landscape" r:id="rId1"/>
</worksheet>
</file>

<file path=xl/worksheets/sheet153.xml><?xml version="1.0" encoding="utf-8"?>
<worksheet xmlns="http://schemas.openxmlformats.org/spreadsheetml/2006/main" xmlns:r="http://schemas.openxmlformats.org/officeDocument/2006/relationships">
  <dimension ref="A1:O14"/>
  <sheetViews>
    <sheetView view="pageBreakPreview" zoomScaleSheetLayoutView="100" workbookViewId="0">
      <selection activeCell="M9" sqref="M9"/>
    </sheetView>
  </sheetViews>
  <sheetFormatPr defaultColWidth="9.140625" defaultRowHeight="20.100000000000001" customHeight="1"/>
  <cols>
    <col min="1" max="1" width="16.5703125" style="451" customWidth="1"/>
    <col min="2" max="8" width="11.7109375" style="451" customWidth="1"/>
    <col min="9" max="16384" width="9.140625" style="451"/>
  </cols>
  <sheetData>
    <row r="1" spans="1:15" ht="18">
      <c r="A1" s="2558" t="s">
        <v>527</v>
      </c>
      <c r="B1" s="2558"/>
      <c r="C1" s="2558"/>
      <c r="D1" s="2558"/>
      <c r="E1" s="2558"/>
      <c r="F1" s="2558"/>
      <c r="G1" s="2558"/>
      <c r="H1" s="2558"/>
    </row>
    <row r="2" spans="1:15" s="1927" customFormat="1" ht="21">
      <c r="A2" s="2602" t="s">
        <v>436</v>
      </c>
      <c r="B2" s="2602"/>
      <c r="C2" s="2602"/>
      <c r="D2" s="2602"/>
      <c r="E2" s="2602"/>
      <c r="F2" s="2602"/>
      <c r="G2" s="2602"/>
      <c r="H2" s="2602"/>
    </row>
    <row r="3" spans="1:15" ht="18.75" thickBot="1">
      <c r="A3" s="475"/>
      <c r="B3" s="475"/>
      <c r="E3" s="2559" t="s">
        <v>741</v>
      </c>
      <c r="F3" s="2559"/>
      <c r="G3" s="2559"/>
      <c r="H3" s="2559"/>
    </row>
    <row r="4" spans="1:15" s="1209" customFormat="1" ht="23.25" customHeight="1" thickTop="1">
      <c r="A4" s="1216" t="s">
        <v>435</v>
      </c>
      <c r="B4" s="1217" t="s">
        <v>257</v>
      </c>
      <c r="C4" s="1217" t="s">
        <v>258</v>
      </c>
      <c r="D4" s="1218" t="s">
        <v>259</v>
      </c>
      <c r="E4" s="1217" t="s">
        <v>260</v>
      </c>
      <c r="F4" s="1217" t="s">
        <v>681</v>
      </c>
      <c r="G4" s="1217" t="s">
        <v>682</v>
      </c>
      <c r="H4" s="1219" t="s">
        <v>82</v>
      </c>
    </row>
    <row r="5" spans="1:15" ht="19.5" customHeight="1">
      <c r="A5" s="477" t="s">
        <v>434</v>
      </c>
      <c r="B5" s="753">
        <v>115</v>
      </c>
      <c r="C5" s="753">
        <v>49</v>
      </c>
      <c r="D5" s="753">
        <v>82</v>
      </c>
      <c r="E5" s="753">
        <v>15</v>
      </c>
      <c r="F5" s="753">
        <v>20</v>
      </c>
      <c r="G5" s="753">
        <v>28</v>
      </c>
      <c r="H5" s="478">
        <v>309</v>
      </c>
    </row>
    <row r="6" spans="1:15" ht="19.5" customHeight="1">
      <c r="A6" s="477" t="s">
        <v>433</v>
      </c>
      <c r="B6" s="753">
        <v>116</v>
      </c>
      <c r="C6" s="753">
        <v>22</v>
      </c>
      <c r="D6" s="753">
        <v>54</v>
      </c>
      <c r="E6" s="753">
        <v>2</v>
      </c>
      <c r="F6" s="753">
        <v>6</v>
      </c>
      <c r="G6" s="753">
        <v>17</v>
      </c>
      <c r="H6" s="478">
        <v>217</v>
      </c>
    </row>
    <row r="7" spans="1:15" ht="19.5" customHeight="1">
      <c r="A7" s="477" t="s">
        <v>432</v>
      </c>
      <c r="B7" s="753">
        <v>15</v>
      </c>
      <c r="C7" s="753">
        <v>4</v>
      </c>
      <c r="D7" s="753">
        <v>7</v>
      </c>
      <c r="E7" s="753">
        <v>0</v>
      </c>
      <c r="F7" s="753">
        <v>0</v>
      </c>
      <c r="G7" s="753">
        <v>0</v>
      </c>
      <c r="H7" s="478">
        <v>26</v>
      </c>
    </row>
    <row r="8" spans="1:15" s="480" customFormat="1" ht="19.5" customHeight="1">
      <c r="A8" s="57" t="s">
        <v>666</v>
      </c>
      <c r="B8" s="596">
        <v>159</v>
      </c>
      <c r="C8" s="596">
        <v>85</v>
      </c>
      <c r="D8" s="596">
        <v>152</v>
      </c>
      <c r="E8" s="596">
        <v>55</v>
      </c>
      <c r="F8" s="596">
        <v>31</v>
      </c>
      <c r="G8" s="596">
        <v>53</v>
      </c>
      <c r="H8" s="478">
        <v>535</v>
      </c>
    </row>
    <row r="9" spans="1:15" ht="19.5" customHeight="1" thickBot="1">
      <c r="A9" s="481" t="s">
        <v>82</v>
      </c>
      <c r="B9" s="482">
        <v>405</v>
      </c>
      <c r="C9" s="482">
        <v>160</v>
      </c>
      <c r="D9" s="482">
        <v>295</v>
      </c>
      <c r="E9" s="482">
        <v>72</v>
      </c>
      <c r="F9" s="482">
        <v>57</v>
      </c>
      <c r="G9" s="482">
        <v>98</v>
      </c>
      <c r="H9" s="483">
        <v>1087</v>
      </c>
    </row>
    <row r="10" spans="1:15" ht="19.5" customHeight="1" thickTop="1">
      <c r="A10" s="2696" t="s">
        <v>668</v>
      </c>
      <c r="B10" s="2696"/>
      <c r="C10" s="2696"/>
      <c r="D10" s="2696"/>
      <c r="E10" s="2696"/>
      <c r="F10" s="2696"/>
      <c r="G10" s="2696"/>
      <c r="H10" s="2696"/>
      <c r="I10" s="632"/>
      <c r="J10" s="632"/>
      <c r="K10" s="632"/>
      <c r="L10" s="632"/>
      <c r="M10" s="632"/>
      <c r="N10" s="632"/>
      <c r="O10" s="632"/>
    </row>
    <row r="11" spans="1:15" ht="20.100000000000001" customHeight="1">
      <c r="A11" s="2402"/>
      <c r="B11" s="2402"/>
      <c r="C11" s="2402"/>
      <c r="D11" s="2402"/>
      <c r="E11" s="2402"/>
      <c r="F11" s="2402"/>
      <c r="G11" s="2402"/>
      <c r="H11" s="2402"/>
      <c r="I11" s="2402"/>
    </row>
    <row r="14" spans="1:15" ht="15"/>
  </sheetData>
  <mergeCells count="5">
    <mergeCell ref="A1:H1"/>
    <mergeCell ref="A2:H2"/>
    <mergeCell ref="E3:H3"/>
    <mergeCell ref="A11:I11"/>
    <mergeCell ref="A10:H10"/>
  </mergeCells>
  <printOptions horizontalCentered="1"/>
  <pageMargins left="0.95" right="0.5" top="1" bottom="0" header="0" footer="0"/>
  <pageSetup paperSize="9" scale="90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view="pageBreakPreview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XFD2"/>
    </sheetView>
  </sheetViews>
  <sheetFormatPr defaultColWidth="9.140625" defaultRowHeight="15"/>
  <cols>
    <col min="1" max="1" width="10.5703125" style="451" customWidth="1"/>
    <col min="2" max="11" width="12.7109375" style="451" customWidth="1"/>
    <col min="12" max="16384" width="9.140625" style="451"/>
  </cols>
  <sheetData>
    <row r="1" spans="1:11" ht="18">
      <c r="A1" s="2477" t="s">
        <v>528</v>
      </c>
      <c r="B1" s="2477"/>
      <c r="C1" s="2477"/>
      <c r="D1" s="2477"/>
      <c r="E1" s="2477"/>
      <c r="F1" s="2477"/>
      <c r="G1" s="2477"/>
      <c r="H1" s="2477"/>
      <c r="I1" s="2477"/>
      <c r="J1" s="2477"/>
      <c r="K1" s="2477"/>
    </row>
    <row r="2" spans="1:11" s="1927" customFormat="1" ht="21">
      <c r="A2" s="2697" t="s">
        <v>451</v>
      </c>
      <c r="B2" s="2697"/>
      <c r="C2" s="2697"/>
      <c r="D2" s="2697"/>
      <c r="E2" s="2697"/>
      <c r="F2" s="2697"/>
      <c r="G2" s="2697"/>
      <c r="H2" s="2697"/>
      <c r="I2" s="2697"/>
      <c r="J2" s="2697"/>
      <c r="K2" s="2697"/>
    </row>
    <row r="3" spans="1:11" ht="16.5" thickBot="1">
      <c r="J3" s="2561" t="s">
        <v>317</v>
      </c>
      <c r="K3" s="2562"/>
    </row>
    <row r="4" spans="1:11" s="1209" customFormat="1" ht="18.75" customHeight="1" thickTop="1">
      <c r="A4" s="2481" t="s">
        <v>529</v>
      </c>
      <c r="B4" s="2483" t="s">
        <v>445</v>
      </c>
      <c r="C4" s="2483"/>
      <c r="D4" s="2483"/>
      <c r="E4" s="2483"/>
      <c r="F4" s="2483"/>
      <c r="G4" s="2483" t="s">
        <v>443</v>
      </c>
      <c r="H4" s="2483"/>
      <c r="I4" s="2483"/>
      <c r="J4" s="2483"/>
      <c r="K4" s="2484"/>
    </row>
    <row r="5" spans="1:11" s="1209" customFormat="1" ht="18.75" customHeight="1">
      <c r="A5" s="2482"/>
      <c r="B5" s="1163" t="s">
        <v>87</v>
      </c>
      <c r="C5" s="1163" t="s">
        <v>90</v>
      </c>
      <c r="D5" s="1223" t="s">
        <v>91</v>
      </c>
      <c r="E5" s="2563" t="s">
        <v>222</v>
      </c>
      <c r="F5" s="2563"/>
      <c r="G5" s="1163" t="s">
        <v>87</v>
      </c>
      <c r="H5" s="1163" t="s">
        <v>90</v>
      </c>
      <c r="I5" s="1223" t="s">
        <v>91</v>
      </c>
      <c r="J5" s="2563" t="s">
        <v>222</v>
      </c>
      <c r="K5" s="2564"/>
    </row>
    <row r="6" spans="1:11" s="1209" customFormat="1" ht="30">
      <c r="A6" s="2482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308" t="str">
        <f t="shared" si="0"/>
        <v>cf=j=@)&amp;%÷&amp;^</v>
      </c>
    </row>
    <row r="7" spans="1:11" ht="20.25" customHeight="1">
      <c r="A7" s="423" t="s">
        <v>257</v>
      </c>
      <c r="B7" s="980">
        <v>88728.25</v>
      </c>
      <c r="C7" s="980">
        <v>104993.27</v>
      </c>
      <c r="D7" s="980">
        <v>123880.06</v>
      </c>
      <c r="E7" s="975">
        <v>18.331275552036715</v>
      </c>
      <c r="F7" s="976">
        <v>17.988572029426251</v>
      </c>
      <c r="G7" s="982">
        <v>111638.23</v>
      </c>
      <c r="H7" s="982">
        <v>142301.66</v>
      </c>
      <c r="I7" s="982">
        <v>175853.26</v>
      </c>
      <c r="J7" s="976">
        <v>27.466782660384354</v>
      </c>
      <c r="K7" s="977">
        <v>23.577799443801297</v>
      </c>
    </row>
    <row r="8" spans="1:11" ht="20.25" customHeight="1">
      <c r="A8" s="423" t="s">
        <v>258</v>
      </c>
      <c r="B8" s="980">
        <v>11115.87</v>
      </c>
      <c r="C8" s="980">
        <v>13932.13</v>
      </c>
      <c r="D8" s="980">
        <v>16281.17</v>
      </c>
      <c r="E8" s="975">
        <v>25.335488810142607</v>
      </c>
      <c r="F8" s="976">
        <v>16.86059489826755</v>
      </c>
      <c r="G8" s="982">
        <v>11450.7</v>
      </c>
      <c r="H8" s="982">
        <v>11131.46</v>
      </c>
      <c r="I8" s="982">
        <v>15920.97</v>
      </c>
      <c r="J8" s="976">
        <v>-2.7879518282725115</v>
      </c>
      <c r="K8" s="977">
        <v>43.026790735447094</v>
      </c>
    </row>
    <row r="9" spans="1:11" ht="20.25" customHeight="1">
      <c r="A9" s="423" t="s">
        <v>259</v>
      </c>
      <c r="B9" s="980">
        <v>18099.580000000002</v>
      </c>
      <c r="C9" s="980">
        <v>20430.740000000002</v>
      </c>
      <c r="D9" s="980">
        <v>25925.83</v>
      </c>
      <c r="E9" s="975">
        <v>12.879635881053588</v>
      </c>
      <c r="F9" s="976">
        <v>26.896186824363681</v>
      </c>
      <c r="G9" s="982">
        <v>20364.98</v>
      </c>
      <c r="H9" s="982">
        <v>23795.32</v>
      </c>
      <c r="I9" s="982">
        <v>35969.85</v>
      </c>
      <c r="J9" s="976">
        <v>16.844308219305887</v>
      </c>
      <c r="K9" s="977">
        <v>51.1635481262702</v>
      </c>
    </row>
    <row r="10" spans="1:11" ht="20.25" customHeight="1">
      <c r="A10" s="423" t="s">
        <v>260</v>
      </c>
      <c r="B10" s="980">
        <v>9563.9</v>
      </c>
      <c r="C10" s="980">
        <v>11529.55</v>
      </c>
      <c r="D10" s="980">
        <v>14267.49</v>
      </c>
      <c r="E10" s="975">
        <v>20.552807954913789</v>
      </c>
      <c r="F10" s="976">
        <v>23.747154051979493</v>
      </c>
      <c r="G10" s="982">
        <v>6387.78</v>
      </c>
      <c r="H10" s="982">
        <v>6987.94</v>
      </c>
      <c r="I10" s="982">
        <v>8636.91</v>
      </c>
      <c r="J10" s="976">
        <v>9.3954394171370978</v>
      </c>
      <c r="K10" s="977">
        <v>23.597369181761721</v>
      </c>
    </row>
    <row r="11" spans="1:11" ht="20.25" customHeight="1">
      <c r="A11" s="423" t="s">
        <v>688</v>
      </c>
      <c r="B11" s="980">
        <v>5136.7299999999996</v>
      </c>
      <c r="C11" s="980">
        <v>6158.22</v>
      </c>
      <c r="D11" s="980">
        <v>7955.45</v>
      </c>
      <c r="E11" s="975">
        <v>19.885997512035885</v>
      </c>
      <c r="F11" s="976">
        <v>29.184244798009814</v>
      </c>
      <c r="G11" s="982">
        <v>2215.83</v>
      </c>
      <c r="H11" s="982">
        <v>2542.52</v>
      </c>
      <c r="I11" s="982">
        <v>2768.61</v>
      </c>
      <c r="J11" s="976">
        <v>14.743459561428466</v>
      </c>
      <c r="K11" s="977">
        <v>8.892358762172961</v>
      </c>
    </row>
    <row r="12" spans="1:11" ht="20.25" customHeight="1">
      <c r="A12" s="423" t="s">
        <v>682</v>
      </c>
      <c r="B12" s="980">
        <v>8023.77</v>
      </c>
      <c r="C12" s="980">
        <v>9938.7999999999993</v>
      </c>
      <c r="D12" s="980">
        <v>13010.83</v>
      </c>
      <c r="E12" s="975">
        <v>23.866960294225777</v>
      </c>
      <c r="F12" s="976">
        <v>30.90946593150079</v>
      </c>
      <c r="G12" s="982">
        <v>3158.72</v>
      </c>
      <c r="H12" s="982">
        <v>3875.88</v>
      </c>
      <c r="I12" s="982">
        <v>4713.6499999999996</v>
      </c>
      <c r="J12" s="976">
        <v>22.704133319825772</v>
      </c>
      <c r="K12" s="977">
        <v>21.614962279533927</v>
      </c>
    </row>
    <row r="13" spans="1:11" s="460" customFormat="1" ht="20.25" customHeight="1" thickBot="1">
      <c r="A13" s="424" t="s">
        <v>82</v>
      </c>
      <c r="B13" s="1041">
        <v>140668.09999999998</v>
      </c>
      <c r="C13" s="1041">
        <v>166982.71</v>
      </c>
      <c r="D13" s="1041">
        <v>201320.83</v>
      </c>
      <c r="E13" s="1033">
        <v>18.706878105270491</v>
      </c>
      <c r="F13" s="1033">
        <v>20.563877541573007</v>
      </c>
      <c r="G13" s="1041">
        <v>155216.24</v>
      </c>
      <c r="H13" s="1041">
        <v>190634.78</v>
      </c>
      <c r="I13" s="1041">
        <v>243863.25</v>
      </c>
      <c r="J13" s="1033">
        <v>22.818836482574255</v>
      </c>
      <c r="K13" s="1034">
        <v>27.921699282785653</v>
      </c>
    </row>
    <row r="14" spans="1:11" ht="20.25" customHeight="1" thickTop="1">
      <c r="A14" s="2603" t="str">
        <f>'[5]t 5'!A43:P43</f>
        <v>&gt;f]t M cWoog If]qsf a}+s tyf ljQLo ;+:yf .</v>
      </c>
      <c r="B14" s="2567"/>
      <c r="C14" s="2567"/>
      <c r="D14" s="2567"/>
      <c r="E14" s="2567"/>
      <c r="F14" s="2567"/>
      <c r="G14" s="2567"/>
      <c r="H14" s="2567"/>
      <c r="I14" s="2567"/>
      <c r="J14" s="2567"/>
      <c r="K14" s="2567"/>
    </row>
    <row r="15" spans="1:11">
      <c r="A15" s="512" t="s">
        <v>532</v>
      </c>
    </row>
  </sheetData>
  <mergeCells count="9">
    <mergeCell ref="A14:K14"/>
    <mergeCell ref="A1:K1"/>
    <mergeCell ref="A2:K2"/>
    <mergeCell ref="J3:K3"/>
    <mergeCell ref="A4:A6"/>
    <mergeCell ref="B4:F4"/>
    <mergeCell ref="G4:K4"/>
    <mergeCell ref="E5:F5"/>
    <mergeCell ref="J5:K5"/>
  </mergeCells>
  <printOptions horizontalCentered="1"/>
  <pageMargins left="0.39370078740157483" right="0" top="0.78740157480314965" bottom="0" header="0" footer="0"/>
  <pageSetup paperSize="9" orientation="landscape" r:id="rId1"/>
</worksheet>
</file>

<file path=xl/worksheets/sheet155.xml><?xml version="1.0" encoding="utf-8"?>
<worksheet xmlns="http://schemas.openxmlformats.org/spreadsheetml/2006/main" xmlns:r="http://schemas.openxmlformats.org/officeDocument/2006/relationships">
  <dimension ref="A1:G12"/>
  <sheetViews>
    <sheetView view="pageBreakPreview" zoomScaleSheetLayoutView="100" workbookViewId="0">
      <selection activeCell="A2" sqref="A2:XFD2"/>
    </sheetView>
  </sheetViews>
  <sheetFormatPr defaultColWidth="9.140625" defaultRowHeight="20.100000000000001" customHeight="1"/>
  <cols>
    <col min="1" max="1" width="12.85546875" style="451" customWidth="1"/>
    <col min="2" max="7" width="13" style="451" customWidth="1"/>
    <col min="8" max="16384" width="9.140625" style="451"/>
  </cols>
  <sheetData>
    <row r="1" spans="1:7" ht="18">
      <c r="A1" s="2558" t="s">
        <v>533</v>
      </c>
      <c r="B1" s="2558"/>
      <c r="C1" s="2558"/>
      <c r="D1" s="2558"/>
      <c r="E1" s="2558"/>
      <c r="F1" s="2558"/>
      <c r="G1" s="2558"/>
    </row>
    <row r="2" spans="1:7" s="1927" customFormat="1" ht="21">
      <c r="A2" s="2602" t="s">
        <v>458</v>
      </c>
      <c r="B2" s="2602"/>
      <c r="C2" s="2602"/>
      <c r="D2" s="2602"/>
      <c r="E2" s="2602"/>
      <c r="F2" s="2602"/>
      <c r="G2" s="2602"/>
    </row>
    <row r="3" spans="1:7" ht="23.25" thickBot="1">
      <c r="A3" s="356"/>
      <c r="B3" s="484"/>
      <c r="C3" s="484"/>
      <c r="D3" s="484"/>
      <c r="E3" s="484"/>
      <c r="F3" s="2565" t="s">
        <v>741</v>
      </c>
      <c r="G3" s="2566"/>
    </row>
    <row r="4" spans="1:7" s="1209" customFormat="1" ht="21" customHeight="1" thickTop="1">
      <c r="A4" s="1216" t="s">
        <v>534</v>
      </c>
      <c r="B4" s="1217" t="s">
        <v>457</v>
      </c>
      <c r="C4" s="1217" t="s">
        <v>456</v>
      </c>
      <c r="D4" s="1217" t="s">
        <v>455</v>
      </c>
      <c r="E4" s="1217" t="s">
        <v>454</v>
      </c>
      <c r="F4" s="1217" t="s">
        <v>158</v>
      </c>
      <c r="G4" s="1219" t="s">
        <v>82</v>
      </c>
    </row>
    <row r="5" spans="1:7" ht="21" customHeight="1">
      <c r="A5" s="423" t="str">
        <f>'[5]t 12'!A7</f>
        <v>?kGb]xL</v>
      </c>
      <c r="B5" s="1572">
        <v>44</v>
      </c>
      <c r="C5" s="1572">
        <v>7</v>
      </c>
      <c r="D5" s="1572">
        <v>2</v>
      </c>
      <c r="E5" s="1572"/>
      <c r="F5" s="1572">
        <v>1</v>
      </c>
      <c r="G5" s="485">
        <v>54</v>
      </c>
    </row>
    <row r="6" spans="1:7" ht="21" customHeight="1">
      <c r="A6" s="423" t="str">
        <f>'[5]t 12'!A8</f>
        <v>slkna:t'</v>
      </c>
      <c r="B6" s="1572">
        <v>4</v>
      </c>
      <c r="C6" s="1572"/>
      <c r="D6" s="1572"/>
      <c r="E6" s="1572"/>
      <c r="F6" s="1572"/>
      <c r="G6" s="485">
        <v>4</v>
      </c>
    </row>
    <row r="7" spans="1:7" ht="21" customHeight="1">
      <c r="A7" s="423" t="str">
        <f>'[5]t 12'!A9</f>
        <v>gjnk/f;L</v>
      </c>
      <c r="B7" s="1572">
        <v>5</v>
      </c>
      <c r="C7" s="1572"/>
      <c r="D7" s="1572"/>
      <c r="E7" s="1572"/>
      <c r="F7" s="1572"/>
      <c r="G7" s="485">
        <v>5</v>
      </c>
    </row>
    <row r="8" spans="1:7" ht="21" customHeight="1">
      <c r="A8" s="423" t="str">
        <f>'[5]t 12'!A10</f>
        <v>kfNkf</v>
      </c>
      <c r="B8" s="1572"/>
      <c r="C8" s="1572">
        <v>1</v>
      </c>
      <c r="D8" s="1572"/>
      <c r="E8" s="1572"/>
      <c r="F8" s="1572"/>
      <c r="G8" s="485">
        <v>1</v>
      </c>
    </row>
    <row r="9" spans="1:7" ht="21" customHeight="1">
      <c r="A9" s="423" t="s">
        <v>688</v>
      </c>
      <c r="B9" s="1572"/>
      <c r="C9" s="1572"/>
      <c r="D9" s="1572"/>
      <c r="E9" s="1572"/>
      <c r="F9" s="1572"/>
      <c r="G9" s="485">
        <v>0</v>
      </c>
    </row>
    <row r="10" spans="1:7" ht="21" customHeight="1">
      <c r="A10" s="423" t="s">
        <v>682</v>
      </c>
      <c r="B10" s="2151"/>
      <c r="C10" s="2151"/>
      <c r="D10" s="2151"/>
      <c r="E10" s="2151"/>
      <c r="F10" s="2151"/>
      <c r="G10" s="485">
        <v>0</v>
      </c>
    </row>
    <row r="11" spans="1:7" ht="21" customHeight="1" thickBot="1">
      <c r="A11" s="486" t="s">
        <v>82</v>
      </c>
      <c r="B11" s="487">
        <v>53</v>
      </c>
      <c r="C11" s="487">
        <v>8</v>
      </c>
      <c r="D11" s="487">
        <v>2</v>
      </c>
      <c r="E11" s="487">
        <v>0</v>
      </c>
      <c r="F11" s="487">
        <v>1</v>
      </c>
      <c r="G11" s="488">
        <v>64</v>
      </c>
    </row>
    <row r="12" spans="1:7" ht="21" customHeight="1" thickTop="1">
      <c r="A12" s="2567" t="s">
        <v>579</v>
      </c>
      <c r="B12" s="2567"/>
      <c r="C12" s="2567"/>
      <c r="D12" s="2567"/>
      <c r="E12" s="2567"/>
      <c r="F12" s="2567"/>
      <c r="G12" s="2567"/>
    </row>
  </sheetData>
  <mergeCells count="4">
    <mergeCell ref="A1:G1"/>
    <mergeCell ref="A2:G2"/>
    <mergeCell ref="F3:G3"/>
    <mergeCell ref="A12:G12"/>
  </mergeCells>
  <printOptions horizontalCentered="1"/>
  <pageMargins left="0.7" right="0.25" top="1" bottom="0" header="0" footer="0"/>
  <pageSetup paperSize="9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>
  <dimension ref="A1:F15"/>
  <sheetViews>
    <sheetView view="pageBreakPreview" zoomScaleSheetLayoutView="100" workbookViewId="0">
      <selection activeCell="J1" sqref="J1:Q1048576"/>
    </sheetView>
  </sheetViews>
  <sheetFormatPr defaultColWidth="9.140625" defaultRowHeight="15"/>
  <cols>
    <col min="1" max="1" width="13.42578125" style="451" customWidth="1"/>
    <col min="2" max="6" width="14.28515625" style="451" customWidth="1"/>
    <col min="7" max="16384" width="9.140625" style="451"/>
  </cols>
  <sheetData>
    <row r="1" spans="1:6" ht="18" customHeight="1">
      <c r="A1" s="2558" t="s">
        <v>540</v>
      </c>
      <c r="B1" s="2558"/>
      <c r="C1" s="2558"/>
      <c r="D1" s="2558"/>
      <c r="E1" s="2558"/>
      <c r="F1" s="2558"/>
    </row>
    <row r="2" spans="1:6" ht="18" customHeight="1">
      <c r="A2" s="2558" t="s">
        <v>541</v>
      </c>
      <c r="B2" s="2558"/>
      <c r="C2" s="2558"/>
      <c r="D2" s="2558"/>
      <c r="E2" s="2558"/>
      <c r="F2" s="2558"/>
    </row>
    <row r="3" spans="1:6" ht="17.25" thickBot="1">
      <c r="A3" s="489"/>
      <c r="B3" s="489"/>
      <c r="C3" s="489"/>
      <c r="D3" s="489"/>
      <c r="E3" s="2568" t="s">
        <v>470</v>
      </c>
      <c r="F3" s="2569"/>
    </row>
    <row r="4" spans="1:6" s="1209" customFormat="1" ht="16.5" thickTop="1">
      <c r="A4" s="2518" t="s">
        <v>534</v>
      </c>
      <c r="B4" s="2570" t="s">
        <v>462</v>
      </c>
      <c r="C4" s="2570"/>
      <c r="D4" s="2571" t="s">
        <v>461</v>
      </c>
      <c r="E4" s="2571"/>
      <c r="F4" s="2698" t="s">
        <v>222</v>
      </c>
    </row>
    <row r="5" spans="1:6" s="1209" customFormat="1">
      <c r="A5" s="2519"/>
      <c r="B5" s="1220" t="s">
        <v>90</v>
      </c>
      <c r="C5" s="1220" t="s">
        <v>91</v>
      </c>
      <c r="D5" s="1221" t="s">
        <v>90</v>
      </c>
      <c r="E5" s="1221" t="s">
        <v>91</v>
      </c>
      <c r="F5" s="2699"/>
    </row>
    <row r="6" spans="1:6" s="1209" customFormat="1" ht="30">
      <c r="A6" s="2519"/>
      <c r="B6" s="1365" t="s">
        <v>725</v>
      </c>
      <c r="C6" s="1289" t="s">
        <v>737</v>
      </c>
      <c r="D6" s="1302" t="str">
        <f>B6</f>
        <v xml:space="preserve">cf=j= @)&amp;$÷&amp;%
-;fpg–c;f/_                </v>
      </c>
      <c r="E6" s="1365" t="str">
        <f>C6</f>
        <v xml:space="preserve">cf=j= @)&amp;%÷&amp;^
-;fpg–c;f/_                </v>
      </c>
      <c r="F6" s="2699"/>
    </row>
    <row r="7" spans="1:6" ht="18" customHeight="1">
      <c r="A7" s="423" t="str">
        <f>'[5]t 12'!A7</f>
        <v>?kGb]xL</v>
      </c>
      <c r="B7" s="1701"/>
      <c r="C7" s="1701"/>
      <c r="D7" s="1702"/>
      <c r="E7" s="1702"/>
      <c r="F7" s="983"/>
    </row>
    <row r="8" spans="1:6" ht="18" customHeight="1">
      <c r="A8" s="423" t="str">
        <f>'[5]t 12'!A8</f>
        <v>slkna:t'</v>
      </c>
      <c r="B8" s="1701">
        <v>30</v>
      </c>
      <c r="C8" s="1701">
        <v>40</v>
      </c>
      <c r="D8" s="615">
        <v>475</v>
      </c>
      <c r="E8" s="615">
        <v>320</v>
      </c>
      <c r="F8" s="983">
        <v>-32.631578947368425</v>
      </c>
    </row>
    <row r="9" spans="1:6" ht="18" customHeight="1">
      <c r="A9" s="423" t="str">
        <f>'[5]t 12'!A9</f>
        <v>gjnk/f;L</v>
      </c>
      <c r="B9" s="1701">
        <v>30</v>
      </c>
      <c r="C9" s="1701">
        <v>40</v>
      </c>
      <c r="D9" s="615">
        <v>420</v>
      </c>
      <c r="E9" s="615">
        <v>345</v>
      </c>
      <c r="F9" s="983">
        <v>-17.857142857142861</v>
      </c>
    </row>
    <row r="10" spans="1:6" ht="18" customHeight="1">
      <c r="A10" s="423" t="str">
        <f>'[5]t 12'!A10</f>
        <v>kfNkf</v>
      </c>
      <c r="B10" s="1701">
        <v>35</v>
      </c>
      <c r="C10" s="1701">
        <v>40</v>
      </c>
      <c r="D10" s="615">
        <v>375</v>
      </c>
      <c r="E10" s="615">
        <v>340</v>
      </c>
      <c r="F10" s="983">
        <v>-9.3333333333333428</v>
      </c>
    </row>
    <row r="11" spans="1:6" ht="18" customHeight="1">
      <c r="A11" s="423" t="s">
        <v>688</v>
      </c>
      <c r="B11" s="1703">
        <v>30</v>
      </c>
      <c r="C11" s="1703">
        <v>40</v>
      </c>
      <c r="D11" s="1687">
        <v>135</v>
      </c>
      <c r="E11" s="1687">
        <v>182.75</v>
      </c>
      <c r="F11" s="983">
        <v>35.370370370370352</v>
      </c>
    </row>
    <row r="12" spans="1:6" ht="18" customHeight="1">
      <c r="A12" s="423" t="s">
        <v>682</v>
      </c>
      <c r="B12" s="1703">
        <v>35</v>
      </c>
      <c r="C12" s="1703">
        <v>45</v>
      </c>
      <c r="D12" s="1687">
        <v>385</v>
      </c>
      <c r="E12" s="1687">
        <v>315</v>
      </c>
      <c r="F12" s="983">
        <v>-18.181818181818173</v>
      </c>
    </row>
    <row r="13" spans="1:6" ht="18" customHeight="1" thickBot="1">
      <c r="A13" s="486" t="s">
        <v>82</v>
      </c>
      <c r="B13" s="973">
        <v>160</v>
      </c>
      <c r="C13" s="973">
        <v>205</v>
      </c>
      <c r="D13" s="973">
        <v>1790</v>
      </c>
      <c r="E13" s="973">
        <v>1502.75</v>
      </c>
      <c r="F13" s="984">
        <v>-16.047486033519547</v>
      </c>
    </row>
    <row r="14" spans="1:6" ht="18" customHeight="1" thickTop="1">
      <c r="A14" s="2604" t="str">
        <f>'[5]t 14'!A10:G10</f>
        <v>&gt;f]t M g]kfn /fi6« a}+s, l;4fy{gu/ sfof{no .</v>
      </c>
      <c r="B14" s="2604"/>
      <c r="C14" s="2604"/>
      <c r="D14" s="2604"/>
      <c r="E14" s="2604"/>
      <c r="F14" s="2604"/>
    </row>
    <row r="15" spans="1:6" ht="18" customHeight="1">
      <c r="A15" s="2545" t="s">
        <v>580</v>
      </c>
      <c r="B15" s="2545"/>
      <c r="C15" s="2545"/>
      <c r="D15" s="2545"/>
      <c r="E15" s="2545"/>
      <c r="F15" s="2545"/>
    </row>
  </sheetData>
  <mergeCells count="9">
    <mergeCell ref="A14:F14"/>
    <mergeCell ref="A15:F15"/>
    <mergeCell ref="A1:F1"/>
    <mergeCell ref="A2:F2"/>
    <mergeCell ref="E3:F3"/>
    <mergeCell ref="A4:A6"/>
    <mergeCell ref="B4:C4"/>
    <mergeCell ref="D4:E4"/>
    <mergeCell ref="F4:F6"/>
  </mergeCells>
  <printOptions horizontalCentered="1"/>
  <pageMargins left="0.59055118110236227" right="0.39370078740157483" top="0.98425196850393704" bottom="0" header="0" footer="0"/>
  <pageSetup paperSize="9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>
  <dimension ref="A1:F11"/>
  <sheetViews>
    <sheetView view="pageBreakPreview" zoomScaleSheetLayoutView="100" workbookViewId="0">
      <selection activeCell="A3" sqref="A3:XFD3"/>
    </sheetView>
  </sheetViews>
  <sheetFormatPr defaultColWidth="9.140625" defaultRowHeight="15"/>
  <cols>
    <col min="1" max="1" width="12.7109375" style="451" customWidth="1"/>
    <col min="2" max="6" width="13.7109375" style="451" customWidth="1"/>
    <col min="7" max="16384" width="9.140625" style="451"/>
  </cols>
  <sheetData>
    <row r="1" spans="1:6" ht="18">
      <c r="A1" s="2575" t="s">
        <v>474</v>
      </c>
      <c r="B1" s="2575"/>
      <c r="C1" s="2575"/>
      <c r="D1" s="2575"/>
      <c r="E1" s="2575"/>
      <c r="F1" s="2575"/>
    </row>
    <row r="2" spans="1:6" ht="18">
      <c r="A2" s="2576" t="s">
        <v>471</v>
      </c>
      <c r="B2" s="2576"/>
      <c r="C2" s="2576"/>
      <c r="D2" s="2576"/>
      <c r="E2" s="2576"/>
      <c r="F2" s="2576"/>
    </row>
    <row r="3" spans="1:6" ht="18">
      <c r="A3" s="1900"/>
      <c r="B3" s="1900"/>
      <c r="C3" s="1900"/>
      <c r="D3" s="1900"/>
      <c r="E3" s="1900"/>
      <c r="F3" s="1900"/>
    </row>
    <row r="4" spans="1:6" ht="18.75" thickBot="1">
      <c r="A4" s="492"/>
      <c r="B4" s="492"/>
      <c r="C4" s="492"/>
      <c r="D4" s="492"/>
      <c r="E4" s="492"/>
      <c r="F4" s="517" t="s">
        <v>470</v>
      </c>
    </row>
    <row r="5" spans="1:6" s="1209" customFormat="1" ht="18.75" customHeight="1" thickTop="1">
      <c r="A5" s="2518" t="s">
        <v>81</v>
      </c>
      <c r="B5" s="1226" t="s">
        <v>87</v>
      </c>
      <c r="C5" s="1226" t="s">
        <v>90</v>
      </c>
      <c r="D5" s="1226" t="s">
        <v>91</v>
      </c>
      <c r="E5" s="2581" t="s">
        <v>469</v>
      </c>
      <c r="F5" s="2582" t="s">
        <v>468</v>
      </c>
    </row>
    <row r="6" spans="1:6" s="1209" customFormat="1" ht="32.25" customHeight="1">
      <c r="A6" s="2519"/>
      <c r="B6" s="1365" t="s">
        <v>669</v>
      </c>
      <c r="C6" s="1365" t="s">
        <v>725</v>
      </c>
      <c r="D6" s="1289" t="s">
        <v>737</v>
      </c>
      <c r="E6" s="2508"/>
      <c r="F6" s="2509"/>
    </row>
    <row r="7" spans="1:6" ht="19.5" customHeight="1">
      <c r="A7" s="494" t="s">
        <v>555</v>
      </c>
      <c r="B7" s="1702">
        <v>13.06</v>
      </c>
      <c r="C7" s="1702">
        <v>23.02</v>
      </c>
      <c r="D7" s="1702">
        <v>29.71</v>
      </c>
      <c r="E7" s="499">
        <v>76.263399693721254</v>
      </c>
      <c r="F7" s="983">
        <v>29.061685490877522</v>
      </c>
    </row>
    <row r="8" spans="1:6" ht="19.5" customHeight="1">
      <c r="A8" s="494" t="s">
        <v>466</v>
      </c>
      <c r="B8" s="1702">
        <v>4.68</v>
      </c>
      <c r="C8" s="1702">
        <v>6.4</v>
      </c>
      <c r="D8" s="1702">
        <v>8.93</v>
      </c>
      <c r="E8" s="499">
        <v>36.752136752136778</v>
      </c>
      <c r="F8" s="983">
        <v>39.53125</v>
      </c>
    </row>
    <row r="9" spans="1:6" ht="19.5" customHeight="1">
      <c r="A9" s="496" t="s">
        <v>158</v>
      </c>
      <c r="B9" s="1702">
        <v>30.3</v>
      </c>
      <c r="C9" s="1702">
        <v>39.79</v>
      </c>
      <c r="D9" s="1702">
        <v>46.94</v>
      </c>
      <c r="E9" s="499">
        <v>31.320132013201317</v>
      </c>
      <c r="F9" s="983">
        <v>17.969339029907005</v>
      </c>
    </row>
    <row r="10" spans="1:6" s="460" customFormat="1" ht="19.5" customHeight="1" thickBot="1">
      <c r="A10" s="481" t="s">
        <v>82</v>
      </c>
      <c r="B10" s="987">
        <v>48.040000000000006</v>
      </c>
      <c r="C10" s="987">
        <v>69.210000000000008</v>
      </c>
      <c r="D10" s="987">
        <v>85.58</v>
      </c>
      <c r="E10" s="985">
        <v>44.06744379683596</v>
      </c>
      <c r="F10" s="984">
        <v>23.652651350960824</v>
      </c>
    </row>
    <row r="11" spans="1:6" ht="19.5" customHeight="1" thickTop="1">
      <c r="A11" s="2632" t="str">
        <f>'[5]t 14'!A10:G10</f>
        <v>&gt;f]t M g]kfn /fi6« a}+s, l;4fy{gu/ sfof{no .</v>
      </c>
      <c r="B11" s="2632"/>
      <c r="C11" s="2632"/>
      <c r="D11" s="2632"/>
    </row>
  </sheetData>
  <mergeCells count="6">
    <mergeCell ref="A11:D11"/>
    <mergeCell ref="A1:F1"/>
    <mergeCell ref="A2:F2"/>
    <mergeCell ref="A5:A6"/>
    <mergeCell ref="E5:E6"/>
    <mergeCell ref="F5:F6"/>
  </mergeCells>
  <printOptions horizontalCentered="1"/>
  <pageMargins left="0.74803149606299213" right="0.39370078740157483" top="0.98425196850393704" bottom="0" header="0" footer="0"/>
  <pageSetup paperSize="9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>
  <dimension ref="A1:F12"/>
  <sheetViews>
    <sheetView view="pageBreakPreview" zoomScaleSheetLayoutView="100" workbookViewId="0">
      <selection activeCell="A3" sqref="A3:XFD3"/>
    </sheetView>
  </sheetViews>
  <sheetFormatPr defaultColWidth="8.7109375" defaultRowHeight="15"/>
  <cols>
    <col min="1" max="1" width="19.42578125" style="451" customWidth="1"/>
    <col min="2" max="6" width="13.7109375" style="451" customWidth="1"/>
    <col min="7" max="16384" width="8.7109375" style="451"/>
  </cols>
  <sheetData>
    <row r="1" spans="1:6" ht="18">
      <c r="A1" s="2558" t="s">
        <v>581</v>
      </c>
      <c r="B1" s="2558"/>
      <c r="C1" s="2558"/>
      <c r="D1" s="2558"/>
      <c r="E1" s="2558"/>
      <c r="F1" s="2558"/>
    </row>
    <row r="2" spans="1:6" ht="18">
      <c r="A2" s="2558" t="s">
        <v>481</v>
      </c>
      <c r="B2" s="2558"/>
      <c r="C2" s="2558"/>
      <c r="D2" s="2558"/>
      <c r="E2" s="2558"/>
      <c r="F2" s="2558"/>
    </row>
    <row r="3" spans="1:6" ht="18">
      <c r="A3" s="1899"/>
      <c r="B3" s="1899"/>
      <c r="C3" s="1899"/>
      <c r="D3" s="1899"/>
      <c r="E3" s="1899"/>
      <c r="F3" s="1899"/>
    </row>
    <row r="4" spans="1:6" ht="15.75" customHeight="1" thickBot="1">
      <c r="A4" s="475"/>
      <c r="B4" s="475"/>
      <c r="C4" s="475"/>
      <c r="D4" s="475"/>
      <c r="E4" s="475"/>
      <c r="F4" s="443" t="s">
        <v>470</v>
      </c>
    </row>
    <row r="5" spans="1:6" s="1209" customFormat="1" ht="16.5" thickTop="1">
      <c r="A5" s="2578" t="s">
        <v>81</v>
      </c>
      <c r="B5" s="2580" t="s">
        <v>127</v>
      </c>
      <c r="C5" s="2580"/>
      <c r="D5" s="2580"/>
      <c r="E5" s="2581" t="s">
        <v>469</v>
      </c>
      <c r="F5" s="2582" t="s">
        <v>468</v>
      </c>
    </row>
    <row r="6" spans="1:6" s="1209" customFormat="1" ht="30">
      <c r="A6" s="2579"/>
      <c r="B6" s="1365" t="s">
        <v>669</v>
      </c>
      <c r="C6" s="1365" t="s">
        <v>725</v>
      </c>
      <c r="D6" s="1289" t="s">
        <v>737</v>
      </c>
      <c r="E6" s="2508"/>
      <c r="F6" s="2509"/>
    </row>
    <row r="7" spans="1:6" s="500" customFormat="1" ht="21.75" customHeight="1">
      <c r="A7" s="498" t="s">
        <v>479</v>
      </c>
      <c r="B7" s="1701">
        <v>2.16</v>
      </c>
      <c r="C7" s="1701">
        <v>2.56</v>
      </c>
      <c r="D7" s="1701">
        <v>5.3710000000000004</v>
      </c>
      <c r="E7" s="2152">
        <v>18.518518518518505</v>
      </c>
      <c r="F7" s="2153">
        <v>109.8046875</v>
      </c>
    </row>
    <row r="8" spans="1:6" s="500" customFormat="1" ht="21.75" customHeight="1">
      <c r="A8" s="498" t="s">
        <v>478</v>
      </c>
      <c r="B8" s="1701">
        <v>41.48</v>
      </c>
      <c r="C8" s="1701">
        <v>38.56</v>
      </c>
      <c r="D8" s="1701">
        <v>58.06</v>
      </c>
      <c r="E8" s="2152">
        <v>-7.039537126325925</v>
      </c>
      <c r="F8" s="2153">
        <v>50.57053941908714</v>
      </c>
    </row>
    <row r="9" spans="1:6" s="500" customFormat="1" ht="33" customHeight="1">
      <c r="A9" s="498" t="s">
        <v>477</v>
      </c>
      <c r="B9" s="1701">
        <v>40</v>
      </c>
      <c r="C9" s="1701">
        <v>144</v>
      </c>
      <c r="D9" s="1701">
        <v>80</v>
      </c>
      <c r="E9" s="2152"/>
      <c r="F9" s="2153">
        <v>-44.444444444444443</v>
      </c>
    </row>
    <row r="10" spans="1:6" s="500" customFormat="1" ht="33" customHeight="1" thickBot="1">
      <c r="A10" s="501" t="s">
        <v>476</v>
      </c>
      <c r="B10" s="1704">
        <v>0</v>
      </c>
      <c r="C10" s="1704">
        <v>0</v>
      </c>
      <c r="D10" s="1704"/>
      <c r="E10" s="2154"/>
      <c r="F10" s="2155"/>
    </row>
    <row r="11" spans="1:6" ht="18.75" customHeight="1" thickTop="1">
      <c r="A11" s="2577" t="str">
        <f>'[5]t 14'!A10:G10</f>
        <v>&gt;f]t M g]kfn /fi6« a}+s, l;4fy{gu/ sfof{no .</v>
      </c>
      <c r="B11" s="2577"/>
      <c r="C11" s="2577"/>
      <c r="D11" s="2577"/>
      <c r="E11" s="2577"/>
      <c r="F11" s="2577"/>
    </row>
    <row r="12" spans="1:6" ht="15.75">
      <c r="A12" s="504" t="s">
        <v>223</v>
      </c>
    </row>
  </sheetData>
  <mergeCells count="7">
    <mergeCell ref="A11:F11"/>
    <mergeCell ref="A1:F1"/>
    <mergeCell ref="A2:F2"/>
    <mergeCell ref="A5:A6"/>
    <mergeCell ref="B5:D5"/>
    <mergeCell ref="E5:E6"/>
    <mergeCell ref="F5:F6"/>
  </mergeCells>
  <printOptions horizontalCentered="1"/>
  <pageMargins left="0.62992125984251968" right="0.31496062992125984" top="0.98425196850393704" bottom="0" header="0" footer="0"/>
  <pageSetup paperSize="9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view="pageBreakPreview" zoomScale="70" zoomScaleSheetLayoutView="70" workbookViewId="0">
      <pane xSplit="1" topLeftCell="B1" activePane="topRight" state="frozen"/>
      <selection pane="topRight" activeCell="J13" sqref="J13"/>
    </sheetView>
  </sheetViews>
  <sheetFormatPr defaultColWidth="14.28515625" defaultRowHeight="15"/>
  <cols>
    <col min="1" max="1" width="21.5703125" style="451" customWidth="1"/>
    <col min="2" max="13" width="14.28515625" style="451" customWidth="1"/>
    <col min="14" max="253" width="9.140625" style="451" customWidth="1"/>
    <col min="254" max="254" width="22.85546875" style="451" customWidth="1"/>
    <col min="255" max="16384" width="14.28515625" style="451"/>
  </cols>
  <sheetData>
    <row r="1" spans="1:13" s="1926" customFormat="1" ht="28.5">
      <c r="A1" s="1986" t="s">
        <v>545</v>
      </c>
      <c r="B1" s="1986"/>
      <c r="C1" s="1986"/>
      <c r="D1" s="1986"/>
      <c r="E1" s="1986"/>
      <c r="F1" s="1986"/>
      <c r="G1" s="1986"/>
      <c r="H1" s="1986"/>
      <c r="I1" s="1986"/>
      <c r="J1" s="1986"/>
      <c r="K1" s="1987"/>
      <c r="L1" s="1987"/>
      <c r="M1" s="1987"/>
    </row>
    <row r="2" spans="1:13" s="1930" customFormat="1" ht="32.25" thickBot="1">
      <c r="A2" s="2162" t="s">
        <v>488</v>
      </c>
      <c r="B2" s="2162"/>
      <c r="C2" s="2162"/>
      <c r="D2" s="2162"/>
      <c r="E2" s="2162"/>
      <c r="F2" s="2162"/>
      <c r="G2" s="2162"/>
      <c r="H2" s="2162"/>
      <c r="I2" s="2162"/>
      <c r="J2" s="2162"/>
      <c r="K2" s="1982"/>
      <c r="L2" s="1982"/>
      <c r="M2" s="1982"/>
    </row>
    <row r="3" spans="1:13" s="1209" customFormat="1" ht="18.75" customHeight="1" thickTop="1">
      <c r="A3" s="2518" t="s">
        <v>81</v>
      </c>
      <c r="B3" s="2520" t="s">
        <v>257</v>
      </c>
      <c r="C3" s="2520"/>
      <c r="D3" s="2520"/>
      <c r="E3" s="2520" t="s">
        <v>258</v>
      </c>
      <c r="F3" s="2520"/>
      <c r="G3" s="2520"/>
      <c r="H3" s="2520" t="s">
        <v>259</v>
      </c>
      <c r="I3" s="2520"/>
      <c r="J3" s="2520"/>
      <c r="K3" s="2520" t="s">
        <v>260</v>
      </c>
      <c r="L3" s="2520"/>
      <c r="M3" s="2521"/>
    </row>
    <row r="4" spans="1:13" s="1209" customFormat="1" ht="18.75" customHeight="1">
      <c r="A4" s="2519"/>
      <c r="B4" s="1211" t="s">
        <v>727</v>
      </c>
      <c r="C4" s="1211" t="s">
        <v>742</v>
      </c>
      <c r="D4" s="1222" t="s">
        <v>222</v>
      </c>
      <c r="E4" s="1211" t="str">
        <f>B4</f>
        <v>@)&amp;% c;f/ d;fGt</v>
      </c>
      <c r="F4" s="1211" t="str">
        <f>C4</f>
        <v>@)&amp;^ c;f/ d;fGt</v>
      </c>
      <c r="G4" s="1222" t="s">
        <v>222</v>
      </c>
      <c r="H4" s="1211" t="str">
        <f>B4</f>
        <v>@)&amp;% c;f/ d;fGt</v>
      </c>
      <c r="I4" s="1211" t="str">
        <f>C4</f>
        <v>@)&amp;^ c;f/ d;fGt</v>
      </c>
      <c r="J4" s="1222" t="s">
        <v>222</v>
      </c>
      <c r="K4" s="1211" t="str">
        <f>B4</f>
        <v>@)&amp;% c;f/ d;fGt</v>
      </c>
      <c r="L4" s="1211" t="str">
        <f>C4</f>
        <v>@)&amp;^ c;f/ d;fGt</v>
      </c>
      <c r="M4" s="1210" t="s">
        <v>222</v>
      </c>
    </row>
    <row r="5" spans="1:13" ht="18.75" customHeight="1">
      <c r="A5" s="760" t="s">
        <v>485</v>
      </c>
      <c r="B5" s="1710">
        <v>21</v>
      </c>
      <c r="C5" s="1710">
        <v>45</v>
      </c>
      <c r="D5" s="1708">
        <v>114.28571428571428</v>
      </c>
      <c r="E5" s="1708">
        <v>286</v>
      </c>
      <c r="F5" s="1708">
        <v>289</v>
      </c>
      <c r="G5" s="1708">
        <v>1.0489510489510412</v>
      </c>
      <c r="H5" s="1688">
        <v>249</v>
      </c>
      <c r="I5" s="1688">
        <v>249</v>
      </c>
      <c r="J5" s="1708">
        <v>0</v>
      </c>
      <c r="K5" s="1710">
        <v>788</v>
      </c>
      <c r="L5" s="1710">
        <v>872.58</v>
      </c>
      <c r="M5" s="2156">
        <v>10.733502538071061</v>
      </c>
    </row>
    <row r="6" spans="1:13" ht="18.75" customHeight="1" thickBot="1">
      <c r="A6" s="761" t="s">
        <v>484</v>
      </c>
      <c r="B6" s="2157">
        <v>265</v>
      </c>
      <c r="C6" s="2157">
        <v>305.72000000000003</v>
      </c>
      <c r="D6" s="2158">
        <v>15.366037735849059</v>
      </c>
      <c r="E6" s="2158">
        <v>26.5</v>
      </c>
      <c r="F6" s="2158">
        <v>63.5</v>
      </c>
      <c r="G6" s="2158">
        <v>139.62264150943398</v>
      </c>
      <c r="H6" s="2159">
        <v>88</v>
      </c>
      <c r="I6" s="2159">
        <v>112.81</v>
      </c>
      <c r="J6" s="2158">
        <v>28.193181818181824</v>
      </c>
      <c r="K6" s="2157">
        <v>2.87</v>
      </c>
      <c r="L6" s="2157">
        <v>38.43</v>
      </c>
      <c r="M6" s="2160">
        <v>1239.0243902439022</v>
      </c>
    </row>
    <row r="7" spans="1:13" ht="13.5" customHeight="1" thickTop="1" thickBot="1">
      <c r="J7" s="454"/>
      <c r="M7" s="454"/>
    </row>
    <row r="8" spans="1:13" ht="18.75" customHeight="1" thickTop="1">
      <c r="A8" s="2518" t="s">
        <v>81</v>
      </c>
      <c r="B8" s="2520" t="s">
        <v>681</v>
      </c>
      <c r="C8" s="2520"/>
      <c r="D8" s="2520"/>
      <c r="E8" s="2520" t="s">
        <v>682</v>
      </c>
      <c r="F8" s="2520"/>
      <c r="G8" s="2520"/>
      <c r="H8" s="2520" t="s">
        <v>212</v>
      </c>
      <c r="I8" s="2520"/>
      <c r="J8" s="2521"/>
    </row>
    <row r="9" spans="1:13" ht="18.75" customHeight="1">
      <c r="A9" s="2519"/>
      <c r="B9" s="1211" t="str">
        <f>B4</f>
        <v>@)&amp;% c;f/ d;fGt</v>
      </c>
      <c r="C9" s="1211" t="str">
        <f>C4</f>
        <v>@)&amp;^ c;f/ d;fGt</v>
      </c>
      <c r="D9" s="1222" t="s">
        <v>222</v>
      </c>
      <c r="E9" s="1211" t="str">
        <f>B4</f>
        <v>@)&amp;% c;f/ d;fGt</v>
      </c>
      <c r="F9" s="1211" t="str">
        <f>C4</f>
        <v>@)&amp;^ c;f/ d;fGt</v>
      </c>
      <c r="G9" s="1222" t="s">
        <v>222</v>
      </c>
      <c r="H9" s="1211" t="str">
        <f>B4</f>
        <v>@)&amp;% c;f/ d;fGt</v>
      </c>
      <c r="I9" s="1211" t="str">
        <f>C4</f>
        <v>@)&amp;^ c;f/ d;fGt</v>
      </c>
      <c r="J9" s="1210" t="s">
        <v>222</v>
      </c>
    </row>
    <row r="10" spans="1:13" ht="18.75" customHeight="1">
      <c r="A10" s="760" t="s">
        <v>485</v>
      </c>
      <c r="B10" s="1710">
        <v>544</v>
      </c>
      <c r="C10" s="1710">
        <v>669.84</v>
      </c>
      <c r="D10" s="1708">
        <v>23.132352941176482</v>
      </c>
      <c r="E10" s="1710">
        <v>1157</v>
      </c>
      <c r="F10" s="1710">
        <v>1265.71</v>
      </c>
      <c r="G10" s="1708">
        <v>9.3958513396715571</v>
      </c>
      <c r="H10" s="920">
        <v>3045</v>
      </c>
      <c r="I10" s="920">
        <v>3391.13</v>
      </c>
      <c r="J10" s="2156">
        <v>11.367159277504113</v>
      </c>
    </row>
    <row r="11" spans="1:13" ht="18.75" customHeight="1" thickBot="1">
      <c r="A11" s="761" t="s">
        <v>484</v>
      </c>
      <c r="B11" s="2157">
        <v>2.5</v>
      </c>
      <c r="C11" s="2157">
        <v>23.5</v>
      </c>
      <c r="D11" s="2158">
        <v>840</v>
      </c>
      <c r="E11" s="2157">
        <v>0</v>
      </c>
      <c r="F11" s="2157">
        <v>4</v>
      </c>
      <c r="G11" s="2158" t="e">
        <v>#DIV/0!</v>
      </c>
      <c r="H11" s="992">
        <v>384.87</v>
      </c>
      <c r="I11" s="992">
        <v>547.96</v>
      </c>
      <c r="J11" s="2160">
        <v>42.375347519941812</v>
      </c>
    </row>
    <row r="12" spans="1:13" ht="12.75" customHeight="1" thickTop="1" thickBot="1"/>
    <row r="13" spans="1:13" ht="16.5" thickTop="1">
      <c r="A13" s="2518" t="s">
        <v>81</v>
      </c>
      <c r="B13" s="2520" t="s">
        <v>127</v>
      </c>
      <c r="C13" s="2520"/>
      <c r="D13" s="2521"/>
    </row>
    <row r="14" spans="1:13" ht="15.75">
      <c r="A14" s="2519"/>
      <c r="B14" s="1211" t="str">
        <f>B4</f>
        <v>@)&amp;% c;f/ d;fGt</v>
      </c>
      <c r="C14" s="1211" t="str">
        <f>C4</f>
        <v>@)&amp;^ c;f/ d;fGt</v>
      </c>
      <c r="D14" s="1210" t="s">
        <v>222</v>
      </c>
    </row>
    <row r="15" spans="1:13" s="460" customFormat="1" ht="18.75" customHeight="1">
      <c r="A15" s="458" t="s">
        <v>487</v>
      </c>
      <c r="B15" s="1705">
        <v>512128</v>
      </c>
      <c r="C15" s="1705">
        <v>606430</v>
      </c>
      <c r="D15" s="1135">
        <v>18.413755936016003</v>
      </c>
      <c r="E15" s="459"/>
      <c r="F15" s="459"/>
      <c r="G15" s="459"/>
    </row>
    <row r="16" spans="1:13" ht="18.75" customHeight="1">
      <c r="A16" s="461" t="s">
        <v>486</v>
      </c>
      <c r="B16" s="1706">
        <v>433125</v>
      </c>
      <c r="C16" s="1707">
        <v>487353</v>
      </c>
      <c r="D16" s="1136">
        <v>12.520173160173158</v>
      </c>
      <c r="E16" s="462"/>
      <c r="F16" s="462"/>
      <c r="G16" s="552"/>
    </row>
    <row r="17" spans="1:12" ht="18.75" customHeight="1" thickBot="1">
      <c r="A17" s="529" t="s">
        <v>158</v>
      </c>
      <c r="B17" s="2161">
        <v>79003</v>
      </c>
      <c r="C17" s="2161">
        <v>119077</v>
      </c>
      <c r="D17" s="1137">
        <v>50.724656025720549</v>
      </c>
      <c r="G17" s="552"/>
    </row>
    <row r="18" spans="1:12" ht="20.25" customHeight="1" thickTop="1">
      <c r="A18" s="459" t="s">
        <v>546</v>
      </c>
      <c r="H18" s="459"/>
      <c r="I18" s="459"/>
      <c r="K18" s="459"/>
      <c r="L18" s="459"/>
    </row>
    <row r="19" spans="1:12">
      <c r="A19" s="462" t="s">
        <v>603</v>
      </c>
      <c r="H19" s="462"/>
      <c r="I19" s="462"/>
      <c r="K19" s="462"/>
      <c r="L19" s="462"/>
    </row>
    <row r="20" spans="1:12">
      <c r="A20" s="530" t="s">
        <v>597</v>
      </c>
    </row>
  </sheetData>
  <mergeCells count="11">
    <mergeCell ref="K3:M3"/>
    <mergeCell ref="H8:J8"/>
    <mergeCell ref="A8:A9"/>
    <mergeCell ref="B8:D8"/>
    <mergeCell ref="E8:G8"/>
    <mergeCell ref="H3:J3"/>
    <mergeCell ref="A13:A14"/>
    <mergeCell ref="B13:D13"/>
    <mergeCell ref="A3:A4"/>
    <mergeCell ref="B3:D3"/>
    <mergeCell ref="E3:G3"/>
  </mergeCells>
  <printOptions horizontalCentered="1"/>
  <pageMargins left="0.39370078740157483" right="0.39370078740157483" top="0.78740157480314965" bottom="0.55118110236220474" header="0" footer="0.31496062992125984"/>
  <pageSetup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W95"/>
  <sheetViews>
    <sheetView view="pageBreakPreview" topLeftCell="A58" zoomScale="80" zoomScaleSheetLayoutView="80" workbookViewId="0">
      <selection activeCell="D6" sqref="D6:F6"/>
    </sheetView>
  </sheetViews>
  <sheetFormatPr defaultRowHeight="12.75"/>
  <cols>
    <col min="1" max="1" width="8" customWidth="1"/>
    <col min="2" max="2" width="24.140625" customWidth="1"/>
    <col min="3" max="3" width="13.28515625" customWidth="1"/>
    <col min="4" max="4" width="14.5703125" customWidth="1"/>
    <col min="5" max="6" width="15.7109375" customWidth="1"/>
    <col min="7" max="7" width="14.140625" customWidth="1"/>
    <col min="8" max="8" width="15.7109375" customWidth="1"/>
    <col min="9" max="11" width="15.42578125" hidden="1" customWidth="1"/>
    <col min="12" max="12" width="12.85546875" hidden="1" customWidth="1"/>
    <col min="13" max="13" width="12.28515625" hidden="1" customWidth="1"/>
    <col min="14" max="16" width="15.42578125" hidden="1" customWidth="1"/>
    <col min="17" max="17" width="12.5703125" hidden="1" customWidth="1"/>
    <col min="18" max="18" width="13" hidden="1" customWidth="1"/>
    <col min="19" max="21" width="15.42578125" hidden="1" customWidth="1"/>
    <col min="22" max="22" width="12.85546875" hidden="1" customWidth="1"/>
    <col min="23" max="23" width="12.42578125" hidden="1" customWidth="1"/>
  </cols>
  <sheetData>
    <row r="1" spans="1:23" s="1885" customFormat="1" ht="27">
      <c r="A1" s="2326" t="s">
        <v>293</v>
      </c>
      <c r="B1" s="2326"/>
      <c r="C1" s="2326"/>
      <c r="D1" s="2326"/>
      <c r="E1" s="2326"/>
      <c r="F1" s="2326"/>
      <c r="G1" s="2326"/>
      <c r="H1" s="2326"/>
      <c r="I1" s="2326"/>
      <c r="J1" s="2326"/>
      <c r="K1" s="2326"/>
      <c r="L1" s="2326"/>
      <c r="M1" s="2326"/>
      <c r="N1" s="2326"/>
      <c r="O1" s="2326"/>
      <c r="P1" s="2326"/>
      <c r="Q1" s="2326"/>
      <c r="R1" s="2326"/>
      <c r="S1" s="2326"/>
      <c r="T1" s="2326"/>
      <c r="U1" s="2326"/>
      <c r="V1" s="2326"/>
      <c r="W1" s="2326"/>
    </row>
    <row r="2" spans="1:23" s="1883" customFormat="1" ht="30">
      <c r="A2" s="2337" t="s">
        <v>45</v>
      </c>
      <c r="B2" s="2337"/>
      <c r="C2" s="2337"/>
      <c r="D2" s="2337"/>
      <c r="E2" s="2337"/>
      <c r="F2" s="2337"/>
      <c r="G2" s="2337"/>
      <c r="H2" s="2337"/>
      <c r="I2" s="2337"/>
      <c r="J2" s="2337"/>
      <c r="K2" s="2337"/>
      <c r="L2" s="2337"/>
      <c r="M2" s="2337"/>
      <c r="N2" s="2337"/>
      <c r="O2" s="2337"/>
      <c r="P2" s="2337"/>
      <c r="Q2" s="2337"/>
      <c r="R2" s="2337"/>
      <c r="S2" s="2337"/>
      <c r="T2" s="2337"/>
      <c r="U2" s="2337"/>
      <c r="V2" s="2337"/>
      <c r="W2" s="2337"/>
    </row>
    <row r="3" spans="1:23" ht="18" customHeight="1" thickBo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s="1054" customFormat="1" ht="18" customHeight="1" thickTop="1">
      <c r="A4" s="2387" t="s">
        <v>46</v>
      </c>
      <c r="B4" s="2389" t="s">
        <v>86</v>
      </c>
      <c r="C4" s="2391" t="s">
        <v>26</v>
      </c>
      <c r="D4" s="2327" t="s">
        <v>82</v>
      </c>
      <c r="E4" s="2327"/>
      <c r="F4" s="2327"/>
      <c r="G4" s="2327"/>
      <c r="H4" s="2328"/>
      <c r="I4" s="2392" t="s">
        <v>1</v>
      </c>
      <c r="J4" s="2373"/>
      <c r="K4" s="2373"/>
      <c r="L4" s="2373"/>
      <c r="M4" s="2373"/>
      <c r="N4" s="2373" t="s">
        <v>2</v>
      </c>
      <c r="O4" s="2373"/>
      <c r="P4" s="2373"/>
      <c r="Q4" s="2373"/>
      <c r="R4" s="2373"/>
      <c r="S4" s="2373" t="s">
        <v>0</v>
      </c>
      <c r="T4" s="2373"/>
      <c r="U4" s="2373"/>
      <c r="V4" s="2373"/>
      <c r="W4" s="2373"/>
    </row>
    <row r="5" spans="1:23" s="1054" customFormat="1" ht="18" customHeight="1">
      <c r="A5" s="2388"/>
      <c r="B5" s="2390"/>
      <c r="C5" s="2322"/>
      <c r="D5" s="1060" t="s">
        <v>87</v>
      </c>
      <c r="E5" s="1060" t="s">
        <v>90</v>
      </c>
      <c r="F5" s="1060" t="s">
        <v>91</v>
      </c>
      <c r="G5" s="2322" t="s">
        <v>88</v>
      </c>
      <c r="H5" s="2331" t="s">
        <v>89</v>
      </c>
      <c r="I5" s="1153" t="s">
        <v>87</v>
      </c>
      <c r="J5" s="1154" t="s">
        <v>90</v>
      </c>
      <c r="K5" s="1154" t="s">
        <v>91</v>
      </c>
      <c r="L5" s="2322" t="s">
        <v>88</v>
      </c>
      <c r="M5" s="2322" t="s">
        <v>89</v>
      </c>
      <c r="N5" s="1060" t="s">
        <v>87</v>
      </c>
      <c r="O5" s="1154" t="s">
        <v>90</v>
      </c>
      <c r="P5" s="1154" t="s">
        <v>91</v>
      </c>
      <c r="Q5" s="2322" t="s">
        <v>88</v>
      </c>
      <c r="R5" s="2322" t="s">
        <v>89</v>
      </c>
      <c r="S5" s="1060" t="s">
        <v>87</v>
      </c>
      <c r="T5" s="1154" t="s">
        <v>90</v>
      </c>
      <c r="U5" s="1154" t="s">
        <v>91</v>
      </c>
      <c r="V5" s="2322" t="s">
        <v>88</v>
      </c>
      <c r="W5" s="2322" t="s">
        <v>89</v>
      </c>
    </row>
    <row r="6" spans="1:23" s="1054" customFormat="1" ht="34.5" customHeight="1">
      <c r="A6" s="2388"/>
      <c r="B6" s="2390"/>
      <c r="C6" s="2322"/>
      <c r="D6" s="2214" t="s">
        <v>669</v>
      </c>
      <c r="E6" s="2214" t="s">
        <v>725</v>
      </c>
      <c r="F6" s="2214" t="s">
        <v>737</v>
      </c>
      <c r="G6" s="2322"/>
      <c r="H6" s="2331"/>
      <c r="I6" s="1155" t="s">
        <v>96</v>
      </c>
      <c r="J6" s="1156" t="s">
        <v>96</v>
      </c>
      <c r="K6" s="1156" t="s">
        <v>97</v>
      </c>
      <c r="L6" s="2322"/>
      <c r="M6" s="2322"/>
      <c r="N6" s="1156" t="s">
        <v>96</v>
      </c>
      <c r="O6" s="1156" t="s">
        <v>96</v>
      </c>
      <c r="P6" s="1156" t="s">
        <v>97</v>
      </c>
      <c r="Q6" s="2322"/>
      <c r="R6" s="2322"/>
      <c r="S6" s="1156" t="s">
        <v>96</v>
      </c>
      <c r="T6" s="1156" t="s">
        <v>96</v>
      </c>
      <c r="U6" s="1156" t="s">
        <v>97</v>
      </c>
      <c r="V6" s="2322"/>
      <c r="W6" s="2322"/>
    </row>
    <row r="7" spans="1:23" s="73" customFormat="1" ht="15" customHeight="1">
      <c r="A7" s="2385">
        <v>1</v>
      </c>
      <c r="B7" s="196" t="s">
        <v>141</v>
      </c>
      <c r="C7" s="197" t="s">
        <v>119</v>
      </c>
      <c r="D7" s="101">
        <v>62289.1</v>
      </c>
      <c r="E7" s="101">
        <v>43563</v>
      </c>
      <c r="F7" s="101">
        <v>101224.458</v>
      </c>
      <c r="G7" s="683">
        <v>-30.063205279896479</v>
      </c>
      <c r="H7" s="684">
        <v>132.36337717788032</v>
      </c>
      <c r="I7" s="157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5" customHeight="1">
      <c r="A8" s="2385"/>
      <c r="B8" s="200" t="s">
        <v>107</v>
      </c>
      <c r="C8" s="199" t="s">
        <v>119</v>
      </c>
      <c r="D8" s="101">
        <v>6138</v>
      </c>
      <c r="E8" s="101">
        <v>9093</v>
      </c>
      <c r="F8" s="101">
        <v>8662.9279999999999</v>
      </c>
      <c r="G8" s="685">
        <v>48.14271749755622</v>
      </c>
      <c r="H8" s="686">
        <v>-4.7297041680413514</v>
      </c>
      <c r="I8" s="43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3" ht="15" customHeight="1">
      <c r="A9" s="2385"/>
      <c r="B9" s="200" t="s">
        <v>108</v>
      </c>
      <c r="C9" s="199" t="s">
        <v>119</v>
      </c>
      <c r="D9" s="101">
        <v>10822.1</v>
      </c>
      <c r="E9" s="101">
        <v>12403</v>
      </c>
      <c r="F9" s="101">
        <v>26869.182000000001</v>
      </c>
      <c r="G9" s="685">
        <v>14.608070522357025</v>
      </c>
      <c r="H9" s="686">
        <v>116.63454003063777</v>
      </c>
      <c r="I9" s="43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ht="15" customHeight="1">
      <c r="A10" s="2385"/>
      <c r="B10" s="200" t="s">
        <v>109</v>
      </c>
      <c r="C10" s="199" t="s">
        <v>119</v>
      </c>
      <c r="D10" s="101">
        <v>45329</v>
      </c>
      <c r="E10" s="101">
        <v>22067</v>
      </c>
      <c r="F10" s="101">
        <v>65692.347999999998</v>
      </c>
      <c r="G10" s="685">
        <v>-51.318140704626174</v>
      </c>
      <c r="H10" s="686">
        <v>197.69496533284996</v>
      </c>
      <c r="I10" s="43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s="73" customFormat="1" ht="15" customHeight="1">
      <c r="A11" s="2385">
        <v>2</v>
      </c>
      <c r="B11" s="196" t="s">
        <v>142</v>
      </c>
      <c r="C11" s="199"/>
      <c r="D11" s="101">
        <v>12276</v>
      </c>
      <c r="E11" s="101">
        <v>18047.112999999998</v>
      </c>
      <c r="F11" s="101">
        <v>23093</v>
      </c>
      <c r="G11" s="685">
        <v>47.011347344411831</v>
      </c>
      <c r="H11" s="686">
        <v>27.959524606511877</v>
      </c>
      <c r="I11" s="157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3" ht="15" customHeight="1">
      <c r="A12" s="2385"/>
      <c r="B12" s="200" t="s">
        <v>110</v>
      </c>
      <c r="C12" s="199" t="s">
        <v>99</v>
      </c>
      <c r="D12" s="101">
        <v>47320.849000000002</v>
      </c>
      <c r="E12" s="101">
        <v>43165.743000000002</v>
      </c>
      <c r="F12" s="101">
        <v>57487.998</v>
      </c>
      <c r="G12" s="685">
        <v>-8.7807089006370092</v>
      </c>
      <c r="H12" s="686">
        <v>33.179679080237293</v>
      </c>
      <c r="I12" s="43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s="73" customFormat="1" ht="15" customHeight="1">
      <c r="A13" s="2385">
        <v>3</v>
      </c>
      <c r="B13" s="201" t="s">
        <v>143</v>
      </c>
      <c r="C13" s="153" t="s">
        <v>104</v>
      </c>
      <c r="D13" s="101">
        <v>281027.14</v>
      </c>
      <c r="E13" s="101">
        <v>318932.59999999998</v>
      </c>
      <c r="F13" s="101">
        <v>296918.55000000005</v>
      </c>
      <c r="G13" s="685">
        <v>13.488184806634678</v>
      </c>
      <c r="H13" s="686">
        <v>-6.9024144913376517</v>
      </c>
      <c r="I13" s="157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ht="15" customHeight="1">
      <c r="A14" s="2385"/>
      <c r="B14" s="97" t="s">
        <v>146</v>
      </c>
      <c r="C14" s="105" t="s">
        <v>104</v>
      </c>
      <c r="D14" s="101">
        <v>31841.34</v>
      </c>
      <c r="E14" s="101">
        <v>41465.4</v>
      </c>
      <c r="F14" s="101">
        <v>23767.26</v>
      </c>
      <c r="G14" s="685">
        <v>30.225047061461595</v>
      </c>
      <c r="H14" s="686">
        <v>-42.681705711267718</v>
      </c>
      <c r="I14" s="43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ht="15" customHeight="1">
      <c r="A15" s="2385"/>
      <c r="B15" s="97" t="s">
        <v>147</v>
      </c>
      <c r="C15" s="105" t="s">
        <v>104</v>
      </c>
      <c r="D15" s="101">
        <v>94791.8</v>
      </c>
      <c r="E15" s="101">
        <v>97286.2</v>
      </c>
      <c r="F15" s="101">
        <v>102716.29000000001</v>
      </c>
      <c r="G15" s="685">
        <v>2.63145124367297</v>
      </c>
      <c r="H15" s="686">
        <v>5.5815624415384946</v>
      </c>
      <c r="I15" s="43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 spans="1:23" ht="15" customHeight="1">
      <c r="A16" s="2385"/>
      <c r="B16" s="97" t="s">
        <v>111</v>
      </c>
      <c r="C16" s="105" t="s">
        <v>104</v>
      </c>
      <c r="D16" s="101">
        <v>154394</v>
      </c>
      <c r="E16" s="101">
        <v>180181</v>
      </c>
      <c r="F16" s="101">
        <v>170435</v>
      </c>
      <c r="G16" s="685">
        <v>16.702073914789437</v>
      </c>
      <c r="H16" s="686">
        <v>-5.4090053890254808</v>
      </c>
      <c r="I16" s="43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s="73" customFormat="1" ht="15" customHeight="1">
      <c r="A17" s="2385">
        <v>4</v>
      </c>
      <c r="B17" s="196" t="s">
        <v>148</v>
      </c>
      <c r="C17" s="197" t="s">
        <v>40</v>
      </c>
      <c r="D17" s="101">
        <v>154756.1</v>
      </c>
      <c r="E17" s="101">
        <v>183366.03</v>
      </c>
      <c r="F17" s="101">
        <v>190145.73</v>
      </c>
      <c r="G17" s="685">
        <v>18.487109716515221</v>
      </c>
      <c r="H17" s="686">
        <v>3.6973587746869043</v>
      </c>
      <c r="I17" s="157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ht="15" customHeight="1">
      <c r="A18" s="2385"/>
      <c r="B18" s="200" t="s">
        <v>149</v>
      </c>
      <c r="C18" s="199" t="s">
        <v>40</v>
      </c>
      <c r="D18" s="101">
        <v>11695.119999999999</v>
      </c>
      <c r="E18" s="101">
        <v>12413.16</v>
      </c>
      <c r="F18" s="101">
        <v>11666.18</v>
      </c>
      <c r="G18" s="685">
        <v>6.1396548303908105</v>
      </c>
      <c r="H18" s="686">
        <v>-6.0176457888241117</v>
      </c>
      <c r="I18" s="43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ht="15" customHeight="1">
      <c r="A19" s="2385"/>
      <c r="B19" s="200" t="s">
        <v>144</v>
      </c>
      <c r="C19" s="199" t="s">
        <v>40</v>
      </c>
      <c r="D19" s="101">
        <v>0</v>
      </c>
      <c r="E19" s="101">
        <v>0</v>
      </c>
      <c r="F19" s="101">
        <v>0</v>
      </c>
      <c r="G19" s="685" t="s">
        <v>818</v>
      </c>
      <c r="H19" s="686" t="s">
        <v>818</v>
      </c>
      <c r="I19" s="43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0" spans="1:23" ht="15" customHeight="1">
      <c r="A20" s="2385"/>
      <c r="B20" s="200" t="s">
        <v>52</v>
      </c>
      <c r="C20" s="199" t="s">
        <v>40</v>
      </c>
      <c r="D20" s="101">
        <v>93831</v>
      </c>
      <c r="E20" s="101">
        <v>124771.5</v>
      </c>
      <c r="F20" s="101">
        <v>131009.84999999999</v>
      </c>
      <c r="G20" s="685">
        <v>32.97470985068901</v>
      </c>
      <c r="H20" s="686">
        <v>4.9998196703574109</v>
      </c>
      <c r="I20" s="43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23" ht="15" customHeight="1">
      <c r="A21" s="2385"/>
      <c r="B21" s="200" t="s">
        <v>145</v>
      </c>
      <c r="C21" s="199" t="s">
        <v>40</v>
      </c>
      <c r="D21" s="101">
        <v>5045.72</v>
      </c>
      <c r="E21" s="101">
        <v>5606.3</v>
      </c>
      <c r="F21" s="101">
        <v>5822</v>
      </c>
      <c r="G21" s="685">
        <v>11.110010067938774</v>
      </c>
      <c r="H21" s="686">
        <v>3.8474573247953288</v>
      </c>
      <c r="I21" s="43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 spans="1:23" ht="15" customHeight="1">
      <c r="A22" s="2385"/>
      <c r="B22" s="200" t="s">
        <v>53</v>
      </c>
      <c r="C22" s="199" t="s">
        <v>40</v>
      </c>
      <c r="D22" s="101">
        <v>102402.08000000002</v>
      </c>
      <c r="E22" s="101">
        <v>100381.875</v>
      </c>
      <c r="F22" s="101">
        <v>71015.754000000001</v>
      </c>
      <c r="G22" s="685">
        <v>-1.9728163724799401</v>
      </c>
      <c r="H22" s="686">
        <v>-29.254405738087669</v>
      </c>
      <c r="I22" s="43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ht="15" customHeight="1">
      <c r="A23" s="2385"/>
      <c r="B23" s="200" t="s">
        <v>54</v>
      </c>
      <c r="C23" s="199" t="s">
        <v>40</v>
      </c>
      <c r="D23" s="101">
        <v>5539</v>
      </c>
      <c r="E23" s="101">
        <v>6054</v>
      </c>
      <c r="F23" s="101">
        <v>4826</v>
      </c>
      <c r="G23" s="685">
        <v>9.2977071673587375</v>
      </c>
      <c r="H23" s="686">
        <v>-20.28410967955071</v>
      </c>
      <c r="I23" s="43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3" s="73" customFormat="1" ht="15" customHeight="1">
      <c r="A24" s="2385">
        <v>5</v>
      </c>
      <c r="B24" s="196" t="s">
        <v>150</v>
      </c>
      <c r="C24" s="153" t="s">
        <v>99</v>
      </c>
      <c r="D24" s="101">
        <v>10983146.252</v>
      </c>
      <c r="E24" s="101">
        <v>11708688.67</v>
      </c>
      <c r="F24" s="101">
        <v>12767049.748</v>
      </c>
      <c r="G24" s="685">
        <v>6.605961546472912</v>
      </c>
      <c r="H24" s="686">
        <v>9.0391085443388022</v>
      </c>
      <c r="I24" s="157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ht="15" customHeight="1">
      <c r="A25" s="2385"/>
      <c r="B25" s="200" t="s">
        <v>112</v>
      </c>
      <c r="C25" s="105" t="s">
        <v>99</v>
      </c>
      <c r="D25" s="101">
        <v>10059699.752</v>
      </c>
      <c r="E25" s="101">
        <v>10653989.539999999</v>
      </c>
      <c r="F25" s="101">
        <v>11709559.619999999</v>
      </c>
      <c r="G25" s="685">
        <v>5.9076294785224093</v>
      </c>
      <c r="H25" s="686">
        <v>9.9077446625689163</v>
      </c>
      <c r="I25" s="43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ht="15" customHeight="1">
      <c r="A26" s="2385"/>
      <c r="B26" s="200" t="s">
        <v>105</v>
      </c>
      <c r="C26" s="105" t="s">
        <v>99</v>
      </c>
      <c r="D26" s="101">
        <v>652234.51</v>
      </c>
      <c r="E26" s="101">
        <v>762072.69000000006</v>
      </c>
      <c r="F26" s="101">
        <v>810313.83799999999</v>
      </c>
      <c r="G26" s="685">
        <v>16.840289545550121</v>
      </c>
      <c r="H26" s="686">
        <v>6.3302554510908919</v>
      </c>
      <c r="I26" s="44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</row>
    <row r="27" spans="1:23" ht="15" customHeight="1">
      <c r="A27" s="2385"/>
      <c r="B27" s="200" t="s">
        <v>151</v>
      </c>
      <c r="C27" s="105" t="s">
        <v>99</v>
      </c>
      <c r="D27" s="101">
        <v>271211.99</v>
      </c>
      <c r="E27" s="101">
        <v>292626.44</v>
      </c>
      <c r="F27" s="101">
        <v>247176.28999999998</v>
      </c>
      <c r="G27" s="685">
        <v>7.8958345462529138</v>
      </c>
      <c r="H27" s="686">
        <v>-15.531798835402583</v>
      </c>
      <c r="I27" s="43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ht="15" customHeight="1">
      <c r="A28" s="2385">
        <v>6</v>
      </c>
      <c r="B28" s="196" t="s">
        <v>152</v>
      </c>
      <c r="C28" s="199"/>
      <c r="D28" s="101">
        <v>6778.18</v>
      </c>
      <c r="E28" s="101">
        <v>6871.165</v>
      </c>
      <c r="F28" s="101">
        <v>5215.4049999999997</v>
      </c>
      <c r="G28" s="685">
        <v>1.3718284259196309</v>
      </c>
      <c r="H28" s="686">
        <v>-24.097223687686153</v>
      </c>
      <c r="I28" s="43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ht="15" customHeight="1">
      <c r="A29" s="2385"/>
      <c r="B29" s="200" t="s">
        <v>55</v>
      </c>
      <c r="C29" s="105" t="s">
        <v>103</v>
      </c>
      <c r="D29" s="101">
        <v>7693.18</v>
      </c>
      <c r="E29" s="101">
        <v>7837.8450000000003</v>
      </c>
      <c r="F29" s="101">
        <v>6256.8749999999991</v>
      </c>
      <c r="G29" s="685">
        <v>1.8804317590385153</v>
      </c>
      <c r="H29" s="686">
        <v>-20.170978119623456</v>
      </c>
      <c r="I29" s="43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ht="15" customHeight="1">
      <c r="A30" s="2385">
        <v>7</v>
      </c>
      <c r="B30" s="196" t="s">
        <v>153</v>
      </c>
      <c r="C30" s="105"/>
      <c r="D30" s="101">
        <v>49190.009999999995</v>
      </c>
      <c r="E30" s="101">
        <v>51141.345000000001</v>
      </c>
      <c r="F30" s="101">
        <v>59430.695999999996</v>
      </c>
      <c r="G30" s="685">
        <v>3.9669335297959947</v>
      </c>
      <c r="H30" s="686">
        <v>16.208707455777699</v>
      </c>
      <c r="I30" s="43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3" ht="15" customHeight="1">
      <c r="A31" s="2385"/>
      <c r="B31" s="200" t="s">
        <v>154</v>
      </c>
      <c r="C31" s="105" t="s">
        <v>40</v>
      </c>
      <c r="D31" s="101">
        <v>20821</v>
      </c>
      <c r="E31" s="101">
        <v>20854</v>
      </c>
      <c r="F31" s="101">
        <v>23939</v>
      </c>
      <c r="G31" s="685">
        <v>0.15849382834637993</v>
      </c>
      <c r="H31" s="686">
        <v>14.793325021578596</v>
      </c>
      <c r="I31" s="43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1:23" s="125" customFormat="1" ht="15" customHeight="1">
      <c r="A32" s="2385"/>
      <c r="B32" s="200" t="s">
        <v>113</v>
      </c>
      <c r="C32" s="199" t="s">
        <v>100</v>
      </c>
      <c r="D32" s="101">
        <v>28369.01</v>
      </c>
      <c r="E32" s="101">
        <v>30287.344999999998</v>
      </c>
      <c r="F32" s="101">
        <v>35491.695999999996</v>
      </c>
      <c r="G32" s="685">
        <v>6.7620794662908565</v>
      </c>
      <c r="H32" s="686">
        <v>17.183252609299359</v>
      </c>
      <c r="I32" s="295"/>
      <c r="J32" s="294"/>
      <c r="K32" s="294"/>
      <c r="L32" s="294"/>
      <c r="M32" s="294"/>
      <c r="N32" s="294"/>
      <c r="O32" s="294"/>
      <c r="P32" s="294"/>
      <c r="Q32" s="294"/>
      <c r="R32" s="294"/>
      <c r="S32" s="294"/>
      <c r="T32" s="294"/>
      <c r="U32" s="294"/>
      <c r="V32" s="294"/>
      <c r="W32" s="294"/>
    </row>
    <row r="33" spans="1:23" ht="15" customHeight="1">
      <c r="A33" s="2385"/>
      <c r="B33" s="200" t="s">
        <v>56</v>
      </c>
      <c r="C33" s="199" t="s">
        <v>100</v>
      </c>
      <c r="D33" s="101">
        <v>0</v>
      </c>
      <c r="E33" s="101">
        <v>0</v>
      </c>
      <c r="F33" s="101">
        <v>0</v>
      </c>
      <c r="G33" s="685" t="s">
        <v>818</v>
      </c>
      <c r="H33" s="686" t="s">
        <v>818</v>
      </c>
      <c r="I33" s="43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1:23" ht="15" customHeight="1">
      <c r="A34" s="2385"/>
      <c r="B34" s="200" t="s">
        <v>58</v>
      </c>
      <c r="C34" s="6" t="s">
        <v>101</v>
      </c>
      <c r="D34" s="101">
        <v>38604</v>
      </c>
      <c r="E34" s="101">
        <v>53428.512000000002</v>
      </c>
      <c r="F34" s="101">
        <v>43459.093000000001</v>
      </c>
      <c r="G34" s="685">
        <v>38.401492073360288</v>
      </c>
      <c r="H34" s="686">
        <v>-18.659361129128953</v>
      </c>
      <c r="I34" s="43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3" ht="15" customHeight="1">
      <c r="A35" s="2385">
        <v>8</v>
      </c>
      <c r="B35" s="196" t="s">
        <v>359</v>
      </c>
      <c r="C35" s="105"/>
      <c r="D35" s="101">
        <v>36799</v>
      </c>
      <c r="E35" s="101">
        <v>39305</v>
      </c>
      <c r="F35" s="101">
        <v>43428</v>
      </c>
      <c r="G35" s="685">
        <v>6.8099676621647234</v>
      </c>
      <c r="H35" s="686">
        <v>10.489759572573448</v>
      </c>
      <c r="I35" s="43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  <row r="36" spans="1:23" ht="15" customHeight="1">
      <c r="A36" s="2385"/>
      <c r="B36" s="200" t="s">
        <v>57</v>
      </c>
      <c r="C36" s="105" t="s">
        <v>106</v>
      </c>
      <c r="D36" s="101">
        <v>0</v>
      </c>
      <c r="E36" s="101">
        <v>0</v>
      </c>
      <c r="F36" s="101">
        <v>0</v>
      </c>
      <c r="G36" s="685" t="s">
        <v>818</v>
      </c>
      <c r="H36" s="686" t="s">
        <v>818</v>
      </c>
      <c r="I36" s="43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23" ht="15" customHeight="1">
      <c r="A37" s="2385"/>
      <c r="B37" s="200" t="s">
        <v>114</v>
      </c>
      <c r="C37" s="105" t="s">
        <v>40</v>
      </c>
      <c r="D37" s="101">
        <v>36799</v>
      </c>
      <c r="E37" s="101">
        <v>39305</v>
      </c>
      <c r="F37" s="101">
        <v>43428</v>
      </c>
      <c r="G37" s="685">
        <v>6.8099676621647234</v>
      </c>
      <c r="H37" s="686">
        <v>10.489759572573448</v>
      </c>
      <c r="I37" s="43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23" s="73" customFormat="1" ht="15" customHeight="1">
      <c r="A38" s="2385">
        <v>9</v>
      </c>
      <c r="B38" s="196" t="s">
        <v>115</v>
      </c>
      <c r="C38" s="153" t="s">
        <v>101</v>
      </c>
      <c r="D38" s="101">
        <v>549.75</v>
      </c>
      <c r="E38" s="101">
        <v>852.36</v>
      </c>
      <c r="F38" s="101">
        <v>676.64199999999994</v>
      </c>
      <c r="G38" s="685">
        <v>55.045020463847209</v>
      </c>
      <c r="H38" s="686">
        <v>-20.615467642780047</v>
      </c>
      <c r="I38" s="157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ht="15" customHeight="1">
      <c r="A39" s="2385"/>
      <c r="B39" s="200" t="s">
        <v>155</v>
      </c>
      <c r="C39" s="105" t="s">
        <v>101</v>
      </c>
      <c r="D39" s="101">
        <v>549.75</v>
      </c>
      <c r="E39" s="101">
        <v>709.98</v>
      </c>
      <c r="F39" s="101">
        <v>477.10199999999998</v>
      </c>
      <c r="G39" s="685">
        <v>29.14597544338335</v>
      </c>
      <c r="H39" s="686">
        <v>-32.800642271613285</v>
      </c>
      <c r="I39" s="43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23" ht="15" customHeight="1">
      <c r="A40" s="2385"/>
      <c r="B40" s="200" t="s">
        <v>156</v>
      </c>
      <c r="C40" s="105" t="s">
        <v>101</v>
      </c>
      <c r="D40" s="101">
        <v>0</v>
      </c>
      <c r="E40" s="101">
        <v>0</v>
      </c>
      <c r="F40" s="101">
        <v>0</v>
      </c>
      <c r="G40" s="685" t="s">
        <v>818</v>
      </c>
      <c r="H40" s="686" t="s">
        <v>818</v>
      </c>
      <c r="I40" s="43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23" ht="15" customHeight="1">
      <c r="A41" s="2385"/>
      <c r="B41" s="200" t="s">
        <v>157</v>
      </c>
      <c r="C41" s="105" t="s">
        <v>101</v>
      </c>
      <c r="D41" s="101">
        <v>0</v>
      </c>
      <c r="E41" s="101">
        <v>0</v>
      </c>
      <c r="F41" s="101">
        <v>0</v>
      </c>
      <c r="G41" s="685" t="s">
        <v>818</v>
      </c>
      <c r="H41" s="686" t="s">
        <v>818</v>
      </c>
      <c r="I41" s="43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23" ht="15" customHeight="1">
      <c r="A42" s="2385"/>
      <c r="B42" s="200" t="s">
        <v>158</v>
      </c>
      <c r="C42" s="105" t="s">
        <v>101</v>
      </c>
      <c r="D42" s="101">
        <v>0</v>
      </c>
      <c r="E42" s="101">
        <v>0</v>
      </c>
      <c r="F42" s="101">
        <v>0</v>
      </c>
      <c r="G42" s="685" t="s">
        <v>818</v>
      </c>
      <c r="H42" s="686" t="s">
        <v>818</v>
      </c>
      <c r="I42" s="45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</row>
    <row r="43" spans="1:23" ht="15" customHeight="1">
      <c r="A43" s="2385">
        <v>10</v>
      </c>
      <c r="B43" s="196" t="s">
        <v>159</v>
      </c>
      <c r="C43" s="199"/>
      <c r="D43" s="101">
        <v>1902</v>
      </c>
      <c r="E43" s="101">
        <v>9470</v>
      </c>
      <c r="F43" s="101">
        <v>9136</v>
      </c>
      <c r="G43" s="685">
        <v>397.89695057833859</v>
      </c>
      <c r="H43" s="686">
        <v>-3.5269271383315726</v>
      </c>
      <c r="I43" s="45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ht="15" customHeight="1">
      <c r="A44" s="2385"/>
      <c r="B44" s="200" t="s">
        <v>116</v>
      </c>
      <c r="C44" s="199" t="s">
        <v>160</v>
      </c>
      <c r="D44" s="101">
        <v>1902</v>
      </c>
      <c r="E44" s="101">
        <v>9470</v>
      </c>
      <c r="F44" s="101">
        <v>9136</v>
      </c>
      <c r="G44" s="685">
        <v>397.89695057833859</v>
      </c>
      <c r="H44" s="686">
        <v>-3.5269271383315726</v>
      </c>
      <c r="I44" s="45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ht="15" customHeight="1">
      <c r="A45" s="2385">
        <v>11</v>
      </c>
      <c r="B45" s="196" t="s">
        <v>161</v>
      </c>
      <c r="C45" s="199"/>
      <c r="D45" s="101">
        <v>1555.3899999999999</v>
      </c>
      <c r="E45" s="101">
        <v>1536.7</v>
      </c>
      <c r="F45" s="101">
        <v>1538.5</v>
      </c>
      <c r="G45" s="685">
        <v>-1.2016278875394448</v>
      </c>
      <c r="H45" s="686">
        <v>0.11713411856575817</v>
      </c>
      <c r="I45" s="45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ht="15" customHeight="1">
      <c r="A46" s="2385"/>
      <c r="B46" s="200" t="s">
        <v>162</v>
      </c>
      <c r="C46" s="199" t="s">
        <v>163</v>
      </c>
      <c r="D46" s="101">
        <v>1555.3899999999999</v>
      </c>
      <c r="E46" s="101">
        <v>1536.7</v>
      </c>
      <c r="F46" s="101">
        <v>1538.5</v>
      </c>
      <c r="G46" s="685">
        <v>-1.2016278875394448</v>
      </c>
      <c r="H46" s="686">
        <v>0.11713411856575817</v>
      </c>
      <c r="I46" s="45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spans="1:23" ht="15" customHeight="1">
      <c r="A47" s="2385">
        <v>12</v>
      </c>
      <c r="B47" s="196" t="s">
        <v>164</v>
      </c>
      <c r="C47" s="199"/>
      <c r="D47" s="101">
        <v>0</v>
      </c>
      <c r="E47" s="101">
        <v>0</v>
      </c>
      <c r="F47" s="101">
        <v>0</v>
      </c>
      <c r="G47" s="685" t="s">
        <v>818</v>
      </c>
      <c r="H47" s="686" t="s">
        <v>818</v>
      </c>
      <c r="I47" s="45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23" ht="15" customHeight="1">
      <c r="A48" s="2385"/>
      <c r="B48" s="200" t="s">
        <v>165</v>
      </c>
      <c r="C48" s="199" t="s">
        <v>41</v>
      </c>
      <c r="D48" s="101">
        <v>0</v>
      </c>
      <c r="E48" s="101">
        <v>0</v>
      </c>
      <c r="F48" s="101">
        <v>0</v>
      </c>
      <c r="G48" s="685" t="s">
        <v>818</v>
      </c>
      <c r="H48" s="686" t="s">
        <v>818</v>
      </c>
      <c r="I48" s="45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spans="1:23" ht="15" customHeight="1">
      <c r="A49" s="2385">
        <v>13</v>
      </c>
      <c r="B49" s="196" t="s">
        <v>166</v>
      </c>
      <c r="C49" s="199"/>
      <c r="D49" s="101">
        <v>21045.8</v>
      </c>
      <c r="E49" s="101">
        <v>25264.799999999999</v>
      </c>
      <c r="F49" s="101">
        <v>33203.35</v>
      </c>
      <c r="G49" s="685">
        <v>20.046755172053324</v>
      </c>
      <c r="H49" s="686">
        <v>31.421384693328264</v>
      </c>
      <c r="I49" s="45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spans="1:23" ht="15" customHeight="1">
      <c r="A50" s="2385"/>
      <c r="B50" s="200" t="s">
        <v>167</v>
      </c>
      <c r="C50" s="105" t="s">
        <v>40</v>
      </c>
      <c r="D50" s="101">
        <v>21045.8</v>
      </c>
      <c r="E50" s="101">
        <v>25264.799999999999</v>
      </c>
      <c r="F50" s="101">
        <v>33203.35</v>
      </c>
      <c r="G50" s="685">
        <v>20.046755172053324</v>
      </c>
      <c r="H50" s="686">
        <v>31.421384693328264</v>
      </c>
      <c r="I50" s="45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</row>
    <row r="51" spans="1:23" ht="15" customHeight="1">
      <c r="A51" s="2385"/>
      <c r="B51" s="200" t="s">
        <v>168</v>
      </c>
      <c r="C51" s="105" t="s">
        <v>40</v>
      </c>
      <c r="D51" s="101">
        <v>0</v>
      </c>
      <c r="E51" s="101">
        <v>0</v>
      </c>
      <c r="F51" s="101">
        <v>0</v>
      </c>
      <c r="G51" s="685" t="s">
        <v>818</v>
      </c>
      <c r="H51" s="686" t="s">
        <v>818</v>
      </c>
      <c r="I51" s="45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</row>
    <row r="52" spans="1:23" ht="15" customHeight="1">
      <c r="A52" s="2385">
        <v>14</v>
      </c>
      <c r="B52" s="196" t="s">
        <v>169</v>
      </c>
      <c r="C52" s="199"/>
      <c r="D52" s="101">
        <v>0</v>
      </c>
      <c r="E52" s="101">
        <v>0</v>
      </c>
      <c r="F52" s="101">
        <v>0</v>
      </c>
      <c r="G52" s="685" t="s">
        <v>818</v>
      </c>
      <c r="H52" s="686" t="s">
        <v>818</v>
      </c>
      <c r="I52" s="45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</row>
    <row r="53" spans="1:23" ht="15" customHeight="1">
      <c r="A53" s="2385"/>
      <c r="B53" s="200" t="s">
        <v>170</v>
      </c>
      <c r="C53" s="199" t="s">
        <v>99</v>
      </c>
      <c r="D53" s="101">
        <v>0</v>
      </c>
      <c r="E53" s="101">
        <v>0</v>
      </c>
      <c r="F53" s="101">
        <v>0</v>
      </c>
      <c r="G53" s="685" t="s">
        <v>818</v>
      </c>
      <c r="H53" s="686" t="s">
        <v>818</v>
      </c>
      <c r="I53" s="45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</row>
    <row r="54" spans="1:23" ht="15" customHeight="1">
      <c r="A54" s="2385">
        <v>15</v>
      </c>
      <c r="B54" s="196" t="s">
        <v>171</v>
      </c>
      <c r="C54" s="199"/>
      <c r="D54" s="101">
        <v>4124</v>
      </c>
      <c r="E54" s="101">
        <v>3083.01</v>
      </c>
      <c r="F54" s="101">
        <v>3284.33</v>
      </c>
      <c r="G54" s="685">
        <v>-25.242240543161969</v>
      </c>
      <c r="H54" s="686">
        <v>6.5299820629838905</v>
      </c>
      <c r="I54" s="45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</row>
    <row r="55" spans="1:23" ht="15" customHeight="1">
      <c r="A55" s="2385"/>
      <c r="B55" s="200" t="s">
        <v>172</v>
      </c>
      <c r="C55" s="105" t="s">
        <v>40</v>
      </c>
      <c r="D55" s="101">
        <v>4124</v>
      </c>
      <c r="E55" s="101">
        <v>3083.01</v>
      </c>
      <c r="F55" s="101">
        <v>3284.33</v>
      </c>
      <c r="G55" s="685">
        <v>-25.242240543161969</v>
      </c>
      <c r="H55" s="686">
        <v>6.5299820629838905</v>
      </c>
      <c r="I55" s="45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</row>
    <row r="56" spans="1:23" ht="15" customHeight="1">
      <c r="A56" s="2385">
        <v>16</v>
      </c>
      <c r="B56" s="196" t="s">
        <v>173</v>
      </c>
      <c r="C56" s="199"/>
      <c r="D56" s="101">
        <v>581680.59499999997</v>
      </c>
      <c r="E56" s="101">
        <v>778574.46000000008</v>
      </c>
      <c r="F56" s="101">
        <v>950252.17000000016</v>
      </c>
      <c r="G56" s="685">
        <v>33.849137601023159</v>
      </c>
      <c r="H56" s="686">
        <v>22.050262218979029</v>
      </c>
      <c r="I56" s="45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</row>
    <row r="57" spans="1:23" ht="15" customHeight="1">
      <c r="A57" s="2385"/>
      <c r="B57" s="200" t="s">
        <v>179</v>
      </c>
      <c r="C57" s="199" t="s">
        <v>40</v>
      </c>
      <c r="D57" s="101">
        <v>9367</v>
      </c>
      <c r="E57" s="101">
        <v>11698</v>
      </c>
      <c r="F57" s="101">
        <v>44444</v>
      </c>
      <c r="G57" s="685">
        <v>24.885235400875416</v>
      </c>
      <c r="H57" s="686">
        <v>279.92819285347923</v>
      </c>
      <c r="I57" s="45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</row>
    <row r="58" spans="1:23" ht="15" customHeight="1">
      <c r="A58" s="2385"/>
      <c r="B58" s="203" t="s">
        <v>174</v>
      </c>
      <c r="C58" s="199" t="s">
        <v>101</v>
      </c>
      <c r="D58" s="101">
        <v>747553.5</v>
      </c>
      <c r="E58" s="101">
        <v>931066.03700000001</v>
      </c>
      <c r="F58" s="101">
        <v>1100414.53</v>
      </c>
      <c r="G58" s="685">
        <v>24.548415197039404</v>
      </c>
      <c r="H58" s="686">
        <v>18.188666138618913</v>
      </c>
      <c r="I58" s="45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</row>
    <row r="59" spans="1:23" ht="15" customHeight="1">
      <c r="A59" s="2385"/>
      <c r="B59" s="203" t="s">
        <v>175</v>
      </c>
      <c r="C59" s="199" t="s">
        <v>101</v>
      </c>
      <c r="D59" s="101">
        <v>201324</v>
      </c>
      <c r="E59" s="101">
        <v>219679.245</v>
      </c>
      <c r="F59" s="101">
        <v>222683.6</v>
      </c>
      <c r="G59" s="685">
        <v>9.1172661977707605</v>
      </c>
      <c r="H59" s="686">
        <v>1.3676098531748124</v>
      </c>
      <c r="I59" s="45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</row>
    <row r="60" spans="1:23" ht="15" customHeight="1">
      <c r="A60" s="2385"/>
      <c r="B60" s="203" t="s">
        <v>176</v>
      </c>
      <c r="C60" s="199" t="s">
        <v>180</v>
      </c>
      <c r="D60" s="101">
        <v>28331.9</v>
      </c>
      <c r="E60" s="101">
        <v>29310</v>
      </c>
      <c r="F60" s="101">
        <v>28922.85</v>
      </c>
      <c r="G60" s="685">
        <v>3.4522922924336257</v>
      </c>
      <c r="H60" s="686">
        <v>-1.3208802456499598</v>
      </c>
      <c r="I60" s="45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</row>
    <row r="61" spans="1:23" ht="15" customHeight="1">
      <c r="A61" s="2385"/>
      <c r="B61" s="203" t="s">
        <v>177</v>
      </c>
      <c r="C61" s="199" t="s">
        <v>181</v>
      </c>
      <c r="D61" s="101">
        <v>6841</v>
      </c>
      <c r="E61" s="101">
        <v>6094.9849999999997</v>
      </c>
      <c r="F61" s="101">
        <v>6234.09</v>
      </c>
      <c r="G61" s="685">
        <v>-10.905057740096481</v>
      </c>
      <c r="H61" s="686">
        <v>2.2822861746173402</v>
      </c>
      <c r="I61" s="45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</row>
    <row r="62" spans="1:23" ht="15" customHeight="1">
      <c r="A62" s="2385"/>
      <c r="B62" s="203" t="s">
        <v>178</v>
      </c>
      <c r="C62" s="199" t="s">
        <v>181</v>
      </c>
      <c r="D62" s="101">
        <v>15059.195</v>
      </c>
      <c r="E62" s="101">
        <v>15898.553</v>
      </c>
      <c r="F62" s="101">
        <v>14623.8</v>
      </c>
      <c r="G62" s="685">
        <v>5.5737242262949565</v>
      </c>
      <c r="H62" s="686">
        <v>-8.0180441578551154</v>
      </c>
      <c r="I62" s="45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</row>
    <row r="63" spans="1:23" ht="15" customHeight="1">
      <c r="A63" s="2385"/>
      <c r="B63" s="200" t="s">
        <v>61</v>
      </c>
      <c r="C63" s="199" t="s">
        <v>104</v>
      </c>
      <c r="D63" s="101">
        <v>14408</v>
      </c>
      <c r="E63" s="101">
        <v>22879.919999999998</v>
      </c>
      <c r="F63" s="101">
        <v>21720.07</v>
      </c>
      <c r="G63" s="685">
        <v>58.800111049416984</v>
      </c>
      <c r="H63" s="686">
        <v>-5.0692922003223657</v>
      </c>
      <c r="I63" s="45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</row>
    <row r="64" spans="1:23" ht="15" customHeight="1">
      <c r="A64" s="2385">
        <v>17</v>
      </c>
      <c r="B64" s="196" t="s">
        <v>182</v>
      </c>
      <c r="C64" s="199"/>
      <c r="D64" s="101">
        <v>13215</v>
      </c>
      <c r="E64" s="101">
        <v>12171.7</v>
      </c>
      <c r="F64" s="101">
        <v>12078.4</v>
      </c>
      <c r="G64" s="685">
        <v>-7.8948164964055962</v>
      </c>
      <c r="H64" s="686">
        <v>-0.7665322017466849</v>
      </c>
      <c r="I64" s="45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</row>
    <row r="65" spans="1:23" ht="15" customHeight="1">
      <c r="A65" s="2385"/>
      <c r="B65" s="204" t="s">
        <v>117</v>
      </c>
      <c r="C65" s="199" t="s">
        <v>183</v>
      </c>
      <c r="D65" s="101">
        <v>13215</v>
      </c>
      <c r="E65" s="101">
        <v>12171.7</v>
      </c>
      <c r="F65" s="101">
        <v>12078.4</v>
      </c>
      <c r="G65" s="685">
        <v>-7.8948164964055962</v>
      </c>
      <c r="H65" s="686">
        <v>-0.7665322017466849</v>
      </c>
      <c r="I65" s="45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</row>
    <row r="66" spans="1:23" ht="15" customHeight="1">
      <c r="A66" s="2385">
        <v>18</v>
      </c>
      <c r="B66" s="196" t="s">
        <v>184</v>
      </c>
      <c r="C66" s="199"/>
      <c r="D66" s="101">
        <v>1970048.8130000001</v>
      </c>
      <c r="E66" s="101">
        <v>2446167.7919999999</v>
      </c>
      <c r="F66" s="101">
        <v>4760748.2860000003</v>
      </c>
      <c r="G66" s="685">
        <v>24.167877255536794</v>
      </c>
      <c r="H66" s="686">
        <v>94.62067571855269</v>
      </c>
      <c r="I66" s="45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</row>
    <row r="67" spans="1:23" ht="15" customHeight="1">
      <c r="A67" s="2385"/>
      <c r="B67" s="200" t="s">
        <v>62</v>
      </c>
      <c r="C67" s="199" t="s">
        <v>102</v>
      </c>
      <c r="D67" s="101">
        <v>41.722999999999999</v>
      </c>
      <c r="E67" s="101">
        <v>61.301999999999992</v>
      </c>
      <c r="F67" s="101">
        <v>64.075999999999993</v>
      </c>
      <c r="G67" s="685">
        <v>46.926155837307959</v>
      </c>
      <c r="H67" s="686">
        <v>4.525137842158486</v>
      </c>
      <c r="I67" s="45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</row>
    <row r="68" spans="1:23" ht="15" customHeight="1">
      <c r="A68" s="2385"/>
      <c r="B68" s="200" t="s">
        <v>185</v>
      </c>
      <c r="C68" s="199" t="s">
        <v>40</v>
      </c>
      <c r="D68" s="101">
        <v>1700957.64</v>
      </c>
      <c r="E68" s="101">
        <v>1974503.3900000001</v>
      </c>
      <c r="F68" s="101">
        <v>2415821.2799999998</v>
      </c>
      <c r="G68" s="685">
        <v>16.081867270956863</v>
      </c>
      <c r="H68" s="686">
        <v>22.350829693941392</v>
      </c>
      <c r="I68" s="45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</row>
    <row r="69" spans="1:23" ht="15" customHeight="1">
      <c r="A69" s="2385"/>
      <c r="B69" s="200" t="s">
        <v>186</v>
      </c>
      <c r="C69" s="199" t="s">
        <v>40</v>
      </c>
      <c r="D69" s="101">
        <v>317087</v>
      </c>
      <c r="E69" s="101">
        <v>500705.7</v>
      </c>
      <c r="F69" s="101">
        <v>2364034.3899999997</v>
      </c>
      <c r="G69" s="685">
        <v>57.907987397780431</v>
      </c>
      <c r="H69" s="686">
        <v>372.14049889985262</v>
      </c>
      <c r="I69" s="45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</row>
    <row r="70" spans="1:23" ht="15" customHeight="1">
      <c r="A70" s="2385"/>
      <c r="B70" s="200" t="s">
        <v>187</v>
      </c>
      <c r="C70" s="199" t="s">
        <v>40</v>
      </c>
      <c r="D70" s="101">
        <v>0</v>
      </c>
      <c r="E70" s="101">
        <v>0</v>
      </c>
      <c r="F70" s="101">
        <v>0</v>
      </c>
      <c r="G70" s="685" t="s">
        <v>818</v>
      </c>
      <c r="H70" s="686" t="s">
        <v>818</v>
      </c>
      <c r="I70" s="45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</row>
    <row r="71" spans="1:23" ht="15" customHeight="1">
      <c r="A71" s="2385">
        <v>19</v>
      </c>
      <c r="B71" s="205" t="s">
        <v>188</v>
      </c>
      <c r="C71" s="199"/>
      <c r="D71" s="101">
        <v>556260.4</v>
      </c>
      <c r="E71" s="101">
        <v>691879.42700000003</v>
      </c>
      <c r="F71" s="101">
        <v>732236.62199999997</v>
      </c>
      <c r="G71" s="685">
        <v>24.380492841122603</v>
      </c>
      <c r="H71" s="686">
        <v>5.8329809248685649</v>
      </c>
      <c r="I71" s="45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</row>
    <row r="72" spans="1:23" ht="15" customHeight="1">
      <c r="A72" s="2385"/>
      <c r="B72" s="200" t="s">
        <v>189</v>
      </c>
      <c r="C72" s="199" t="s">
        <v>104</v>
      </c>
      <c r="D72" s="101">
        <v>479696.4</v>
      </c>
      <c r="E72" s="101">
        <v>522337.64900000003</v>
      </c>
      <c r="F72" s="101">
        <v>562977.77500000002</v>
      </c>
      <c r="G72" s="685">
        <v>8.889215970768177</v>
      </c>
      <c r="H72" s="686">
        <v>7.7804320783317706</v>
      </c>
      <c r="I72" s="45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</row>
    <row r="73" spans="1:23" ht="15" customHeight="1">
      <c r="A73" s="2385"/>
      <c r="B73" s="200" t="s">
        <v>190</v>
      </c>
      <c r="C73" s="199" t="s">
        <v>104</v>
      </c>
      <c r="D73" s="101">
        <v>76564</v>
      </c>
      <c r="E73" s="101">
        <v>59130.777999999998</v>
      </c>
      <c r="F73" s="101">
        <v>60709.847000000002</v>
      </c>
      <c r="G73" s="685">
        <v>-22.769476516378461</v>
      </c>
      <c r="H73" s="686">
        <v>2.6704688377345605</v>
      </c>
      <c r="I73" s="45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</row>
    <row r="74" spans="1:23" ht="15" customHeight="1">
      <c r="A74" s="2385"/>
      <c r="B74" s="200" t="s">
        <v>191</v>
      </c>
      <c r="C74" s="199" t="s">
        <v>41</v>
      </c>
      <c r="D74" s="101">
        <v>0</v>
      </c>
      <c r="E74" s="101">
        <v>110411</v>
      </c>
      <c r="F74" s="101">
        <v>108549</v>
      </c>
      <c r="G74" s="685" t="s">
        <v>818</v>
      </c>
      <c r="H74" s="686">
        <v>-1.6864261713053992</v>
      </c>
      <c r="I74" s="45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</row>
    <row r="75" spans="1:23" ht="15" customHeight="1">
      <c r="A75" s="2385">
        <v>20</v>
      </c>
      <c r="B75" s="205" t="s">
        <v>192</v>
      </c>
      <c r="C75" s="199"/>
      <c r="D75" s="101">
        <v>284970.86</v>
      </c>
      <c r="E75" s="101">
        <v>313559.34899999999</v>
      </c>
      <c r="F75" s="101">
        <v>416379.26699999999</v>
      </c>
      <c r="G75" s="685">
        <v>10.032074507547904</v>
      </c>
      <c r="H75" s="686">
        <v>32.791214271847451</v>
      </c>
      <c r="I75" s="45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</row>
    <row r="76" spans="1:23" ht="15" customHeight="1">
      <c r="A76" s="2385"/>
      <c r="B76" s="200" t="s">
        <v>118</v>
      </c>
      <c r="C76" s="199" t="s">
        <v>104</v>
      </c>
      <c r="D76" s="101">
        <v>50553.06</v>
      </c>
      <c r="E76" s="101">
        <v>60531.686000000002</v>
      </c>
      <c r="F76" s="101">
        <v>72500.603999999992</v>
      </c>
      <c r="G76" s="685">
        <v>19.738915903409222</v>
      </c>
      <c r="H76" s="686">
        <v>19.772979725031931</v>
      </c>
      <c r="I76" s="45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</row>
    <row r="77" spans="1:23" ht="15" customHeight="1">
      <c r="A77" s="2385"/>
      <c r="B77" s="200" t="s">
        <v>193</v>
      </c>
      <c r="C77" s="199" t="s">
        <v>101</v>
      </c>
      <c r="D77" s="101">
        <v>234417.8</v>
      </c>
      <c r="E77" s="101">
        <v>253027.663</v>
      </c>
      <c r="F77" s="101">
        <v>343878.663</v>
      </c>
      <c r="G77" s="685">
        <v>7.9387584901829342</v>
      </c>
      <c r="H77" s="686">
        <v>35.90556025488803</v>
      </c>
      <c r="I77" s="45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</row>
    <row r="78" spans="1:23" ht="15" customHeight="1">
      <c r="A78" s="2385">
        <v>21</v>
      </c>
      <c r="B78" s="205" t="s">
        <v>194</v>
      </c>
      <c r="C78" s="199"/>
      <c r="D78" s="101">
        <v>0</v>
      </c>
      <c r="E78" s="101">
        <v>0</v>
      </c>
      <c r="F78" s="101">
        <v>0</v>
      </c>
      <c r="G78" s="685" t="s">
        <v>818</v>
      </c>
      <c r="H78" s="686" t="s">
        <v>818</v>
      </c>
      <c r="I78" s="45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</row>
    <row r="79" spans="1:23" ht="15" customHeight="1">
      <c r="A79" s="2385"/>
      <c r="B79" s="200" t="s">
        <v>195</v>
      </c>
      <c r="C79" s="199" t="s">
        <v>40</v>
      </c>
      <c r="D79" s="101">
        <v>0</v>
      </c>
      <c r="E79" s="101">
        <v>0</v>
      </c>
      <c r="F79" s="101">
        <v>0</v>
      </c>
      <c r="G79" s="685" t="s">
        <v>818</v>
      </c>
      <c r="H79" s="686" t="s">
        <v>818</v>
      </c>
      <c r="I79" s="45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ht="15" customHeight="1">
      <c r="A80" s="2385">
        <v>22</v>
      </c>
      <c r="B80" s="196" t="s">
        <v>197</v>
      </c>
      <c r="C80" s="199"/>
      <c r="D80" s="101">
        <v>21966.46</v>
      </c>
      <c r="E80" s="101">
        <v>27638.18</v>
      </c>
      <c r="F80" s="101">
        <v>27559.49</v>
      </c>
      <c r="G80" s="685">
        <v>25.819909079569499</v>
      </c>
      <c r="H80" s="686">
        <v>-0.28471484012332837</v>
      </c>
      <c r="I80" s="45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</row>
    <row r="81" spans="1:23" ht="15" customHeight="1">
      <c r="A81" s="2385"/>
      <c r="B81" s="200" t="s">
        <v>196</v>
      </c>
      <c r="C81" s="199" t="s">
        <v>104</v>
      </c>
      <c r="D81" s="101">
        <v>21966.46</v>
      </c>
      <c r="E81" s="101">
        <v>27638.18</v>
      </c>
      <c r="F81" s="101">
        <v>27559.49</v>
      </c>
      <c r="G81" s="685">
        <v>25.819909079569499</v>
      </c>
      <c r="H81" s="686">
        <v>-0.28471484012332837</v>
      </c>
      <c r="I81" s="45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</row>
    <row r="82" spans="1:23" ht="15" customHeight="1" thickBot="1">
      <c r="A82" s="2385">
        <v>23</v>
      </c>
      <c r="B82" s="196" t="s">
        <v>198</v>
      </c>
      <c r="C82" s="199"/>
      <c r="D82" s="101">
        <v>0</v>
      </c>
      <c r="E82" s="101">
        <v>0</v>
      </c>
      <c r="F82" s="101">
        <v>0</v>
      </c>
      <c r="G82" s="685" t="s">
        <v>818</v>
      </c>
      <c r="H82" s="686" t="s">
        <v>818</v>
      </c>
      <c r="I82" s="47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</row>
    <row r="83" spans="1:23" ht="15" customHeight="1" thickTop="1">
      <c r="A83" s="2385"/>
      <c r="B83" s="200" t="s">
        <v>199</v>
      </c>
      <c r="C83" s="199" t="s">
        <v>41</v>
      </c>
      <c r="D83" s="101">
        <v>0</v>
      </c>
      <c r="E83" s="101">
        <v>0</v>
      </c>
      <c r="F83" s="101">
        <v>0</v>
      </c>
      <c r="G83" s="685" t="s">
        <v>818</v>
      </c>
      <c r="H83" s="686" t="s">
        <v>818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15" customHeight="1">
      <c r="A84" s="2385">
        <v>24</v>
      </c>
      <c r="B84" s="196" t="s">
        <v>360</v>
      </c>
      <c r="C84" s="199"/>
      <c r="D84" s="101">
        <v>5710</v>
      </c>
      <c r="E84" s="101">
        <v>0</v>
      </c>
      <c r="F84" s="101">
        <v>38</v>
      </c>
      <c r="G84" s="685">
        <v>-100</v>
      </c>
      <c r="H84" s="686" t="s">
        <v>818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15" customHeight="1">
      <c r="A85" s="2385"/>
      <c r="B85" s="196" t="s">
        <v>361</v>
      </c>
      <c r="C85" s="199" t="s">
        <v>362</v>
      </c>
      <c r="D85" s="101">
        <v>5710</v>
      </c>
      <c r="E85" s="101">
        <v>0</v>
      </c>
      <c r="F85" s="101">
        <v>38</v>
      </c>
      <c r="G85" s="685">
        <v>-100</v>
      </c>
      <c r="H85" s="686" t="s">
        <v>818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s="73" customFormat="1" ht="15" customHeight="1">
      <c r="A86" s="2385">
        <v>25</v>
      </c>
      <c r="B86" s="196" t="s">
        <v>363</v>
      </c>
      <c r="C86" s="197" t="s">
        <v>406</v>
      </c>
      <c r="D86" s="101">
        <v>6613</v>
      </c>
      <c r="E86" s="101">
        <v>6300</v>
      </c>
      <c r="F86" s="101">
        <v>6354.1040000000003</v>
      </c>
      <c r="G86" s="685">
        <v>-4.7331014668077955</v>
      </c>
      <c r="H86" s="686">
        <v>0.85879365079367176</v>
      </c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</row>
    <row r="87" spans="1:23" ht="15" customHeight="1">
      <c r="A87" s="2385"/>
      <c r="B87" s="200" t="s">
        <v>364</v>
      </c>
      <c r="C87" s="199" t="s">
        <v>406</v>
      </c>
      <c r="D87" s="101">
        <v>0</v>
      </c>
      <c r="E87" s="101">
        <v>0</v>
      </c>
      <c r="F87" s="101">
        <v>0</v>
      </c>
      <c r="G87" s="685" t="s">
        <v>818</v>
      </c>
      <c r="H87" s="686" t="s">
        <v>818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15" customHeight="1" thickBot="1">
      <c r="A88" s="2386"/>
      <c r="B88" s="206" t="s">
        <v>365</v>
      </c>
      <c r="C88" s="207" t="s">
        <v>406</v>
      </c>
      <c r="D88" s="119">
        <v>6613</v>
      </c>
      <c r="E88" s="119">
        <v>6300</v>
      </c>
      <c r="F88" s="119">
        <v>6354.1040000000003</v>
      </c>
      <c r="G88" s="687">
        <v>-4.7331014668077955</v>
      </c>
      <c r="H88" s="688">
        <v>0.85879365079367176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17.25" customHeight="1" thickTop="1">
      <c r="A89" s="2370" t="s">
        <v>324</v>
      </c>
      <c r="B89" s="2370"/>
      <c r="C89" s="2370"/>
      <c r="D89" s="2370"/>
      <c r="F89" s="7"/>
      <c r="G89" s="81"/>
      <c r="H89" s="81"/>
    </row>
    <row r="90" spans="1:23" ht="14.25">
      <c r="A90" s="2312" t="s">
        <v>815</v>
      </c>
      <c r="B90" s="2312"/>
      <c r="C90" s="2312"/>
      <c r="D90" s="2312"/>
      <c r="E90" s="2312"/>
    </row>
    <row r="91" spans="1:23" ht="16.5">
      <c r="A91" s="30"/>
      <c r="B91" s="2"/>
    </row>
    <row r="92" spans="1:23" ht="16.5">
      <c r="A92" s="30"/>
      <c r="B92" s="2"/>
    </row>
    <row r="93" spans="1:23" ht="15">
      <c r="B93" s="2"/>
    </row>
    <row r="94" spans="1:23" ht="15">
      <c r="B94" s="2"/>
    </row>
    <row r="95" spans="1:23" ht="15">
      <c r="B95" s="2"/>
    </row>
  </sheetData>
  <mergeCells count="44">
    <mergeCell ref="A30:A34"/>
    <mergeCell ref="A52:A53"/>
    <mergeCell ref="A78:A79"/>
    <mergeCell ref="A80:A81"/>
    <mergeCell ref="A82:A83"/>
    <mergeCell ref="A75:A77"/>
    <mergeCell ref="A49:A51"/>
    <mergeCell ref="A90:E90"/>
    <mergeCell ref="A54:A55"/>
    <mergeCell ref="A56:A63"/>
    <mergeCell ref="A84:A85"/>
    <mergeCell ref="A89:D89"/>
    <mergeCell ref="A1:W1"/>
    <mergeCell ref="A2:W2"/>
    <mergeCell ref="A4:A6"/>
    <mergeCell ref="B4:B6"/>
    <mergeCell ref="C4:C6"/>
    <mergeCell ref="D4:H4"/>
    <mergeCell ref="I4:M4"/>
    <mergeCell ref="N4:R4"/>
    <mergeCell ref="W5:W6"/>
    <mergeCell ref="H5:H6"/>
    <mergeCell ref="L5:L6"/>
    <mergeCell ref="M5:M6"/>
    <mergeCell ref="Q5:Q6"/>
    <mergeCell ref="S4:W4"/>
    <mergeCell ref="G5:G6"/>
    <mergeCell ref="R5:R6"/>
    <mergeCell ref="V5:V6"/>
    <mergeCell ref="A17:A23"/>
    <mergeCell ref="A24:A27"/>
    <mergeCell ref="A86:A88"/>
    <mergeCell ref="A35:A37"/>
    <mergeCell ref="A38:A42"/>
    <mergeCell ref="A43:A44"/>
    <mergeCell ref="A45:A46"/>
    <mergeCell ref="A47:A48"/>
    <mergeCell ref="A64:A65"/>
    <mergeCell ref="A66:A70"/>
    <mergeCell ref="A71:A74"/>
    <mergeCell ref="A7:A10"/>
    <mergeCell ref="A11:A12"/>
    <mergeCell ref="A13:A16"/>
    <mergeCell ref="A28:A29"/>
  </mergeCells>
  <printOptions horizontalCentered="1"/>
  <pageMargins left="0.70866141732283472" right="0.19685039370078741" top="0.55118110236220474" bottom="0" header="0" footer="0"/>
  <pageSetup paperSize="9" scale="57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>
  <dimension ref="A1:I41"/>
  <sheetViews>
    <sheetView view="pageBreakPreview" zoomScale="85" zoomScaleSheetLayoutView="85" workbookViewId="0">
      <selection activeCell="H5" sqref="H5:I5"/>
    </sheetView>
  </sheetViews>
  <sheetFormatPr defaultColWidth="9.140625" defaultRowHeight="15"/>
  <cols>
    <col min="1" max="1" width="33.7109375" style="451" customWidth="1"/>
    <col min="2" max="9" width="14.42578125" style="451" customWidth="1"/>
    <col min="10" max="244" width="9.140625" style="451"/>
    <col min="245" max="245" width="33.7109375" style="451" customWidth="1"/>
    <col min="246" max="248" width="16.7109375" style="451" customWidth="1"/>
    <col min="249" max="16384" width="9.140625" style="451"/>
  </cols>
  <sheetData>
    <row r="1" spans="1:9" s="1928" customFormat="1" ht="23.25">
      <c r="A1" s="2525" t="s">
        <v>547</v>
      </c>
      <c r="B1" s="2525"/>
      <c r="C1" s="2525"/>
      <c r="D1" s="2525"/>
      <c r="E1" s="2525"/>
      <c r="F1" s="2525"/>
      <c r="G1" s="2525"/>
      <c r="H1" s="2525"/>
      <c r="I1" s="2525"/>
    </row>
    <row r="2" spans="1:9" s="1929" customFormat="1" ht="27" thickBot="1">
      <c r="A2" s="2522" t="s">
        <v>561</v>
      </c>
      <c r="B2" s="2522"/>
      <c r="C2" s="2522"/>
      <c r="D2" s="2522"/>
      <c r="E2" s="2522"/>
      <c r="F2" s="2522"/>
      <c r="G2" s="2522"/>
      <c r="H2" s="2522"/>
      <c r="I2" s="2522"/>
    </row>
    <row r="3" spans="1:9" s="1209" customFormat="1" ht="16.5" thickTop="1">
      <c r="A3" s="2523" t="s">
        <v>81</v>
      </c>
      <c r="B3" s="2520" t="s">
        <v>257</v>
      </c>
      <c r="C3" s="2520"/>
      <c r="D3" s="2520" t="s">
        <v>258</v>
      </c>
      <c r="E3" s="2520"/>
      <c r="F3" s="2520" t="s">
        <v>259</v>
      </c>
      <c r="G3" s="2520"/>
      <c r="H3" s="2520" t="s">
        <v>260</v>
      </c>
      <c r="I3" s="2521"/>
    </row>
    <row r="4" spans="1:9" s="1209" customFormat="1" ht="15.75">
      <c r="A4" s="2524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932" t="str">
        <f>C4</f>
        <v>@)&amp;^ c;f/ d;fGt</v>
      </c>
    </row>
    <row r="5" spans="1:9" ht="17.25" customHeight="1">
      <c r="A5" s="463" t="s">
        <v>500</v>
      </c>
      <c r="B5" s="637"/>
      <c r="C5" s="637"/>
      <c r="D5" s="587"/>
      <c r="E5" s="587"/>
      <c r="F5" s="587"/>
      <c r="G5" s="587"/>
      <c r="H5" s="637"/>
      <c r="I5" s="936"/>
    </row>
    <row r="6" spans="1:9" ht="17.25" customHeight="1">
      <c r="A6" s="464" t="s">
        <v>498</v>
      </c>
      <c r="B6" s="749">
        <v>486</v>
      </c>
      <c r="C6" s="749">
        <v>481</v>
      </c>
      <c r="D6" s="1685">
        <v>455</v>
      </c>
      <c r="E6" s="1685">
        <v>445</v>
      </c>
      <c r="F6" s="1685">
        <v>564</v>
      </c>
      <c r="G6" s="1685">
        <v>523</v>
      </c>
      <c r="H6" s="1340">
        <v>486</v>
      </c>
      <c r="I6" s="2163">
        <v>499</v>
      </c>
    </row>
    <row r="7" spans="1:9" ht="17.25" customHeight="1">
      <c r="A7" s="464" t="s">
        <v>492</v>
      </c>
      <c r="B7" s="749">
        <v>143496</v>
      </c>
      <c r="C7" s="749">
        <v>147641</v>
      </c>
      <c r="D7" s="1682">
        <v>124262</v>
      </c>
      <c r="E7" s="1682">
        <v>125710</v>
      </c>
      <c r="F7" s="1682">
        <v>99245</v>
      </c>
      <c r="G7" s="1682">
        <v>52006</v>
      </c>
      <c r="H7" s="1340">
        <v>60428</v>
      </c>
      <c r="I7" s="2163">
        <v>59970</v>
      </c>
    </row>
    <row r="8" spans="1:9" ht="17.25" customHeight="1">
      <c r="A8" s="464" t="s">
        <v>491</v>
      </c>
      <c r="B8" s="749">
        <v>3015</v>
      </c>
      <c r="C8" s="749">
        <v>3015</v>
      </c>
      <c r="D8" s="1685">
        <v>1983</v>
      </c>
      <c r="E8" s="1685">
        <v>1983</v>
      </c>
      <c r="F8" s="1685">
        <v>3040</v>
      </c>
      <c r="G8" s="1685">
        <v>3473</v>
      </c>
      <c r="H8" s="1340">
        <v>2798</v>
      </c>
      <c r="I8" s="2163">
        <v>3924</v>
      </c>
    </row>
    <row r="9" spans="1:9" ht="17.25" customHeight="1">
      <c r="A9" s="465" t="s">
        <v>499</v>
      </c>
      <c r="B9" s="749">
        <v>0</v>
      </c>
      <c r="C9" s="749"/>
      <c r="D9" s="1685"/>
      <c r="E9" s="1685"/>
      <c r="F9" s="1685"/>
      <c r="G9" s="1685"/>
      <c r="H9" s="1340"/>
      <c r="I9" s="2163"/>
    </row>
    <row r="10" spans="1:9" ht="17.25" customHeight="1">
      <c r="A10" s="464" t="s">
        <v>498</v>
      </c>
      <c r="B10" s="749">
        <v>328</v>
      </c>
      <c r="C10" s="749">
        <v>328</v>
      </c>
      <c r="D10" s="1685">
        <v>156</v>
      </c>
      <c r="E10" s="1685">
        <v>171</v>
      </c>
      <c r="F10" s="1685">
        <v>219</v>
      </c>
      <c r="G10" s="1685">
        <v>122</v>
      </c>
      <c r="H10" s="1340">
        <v>58</v>
      </c>
      <c r="I10" s="2163">
        <v>56</v>
      </c>
    </row>
    <row r="11" spans="1:9" ht="17.25" customHeight="1">
      <c r="A11" s="464" t="s">
        <v>492</v>
      </c>
      <c r="B11" s="749">
        <v>80126</v>
      </c>
      <c r="C11" s="749">
        <v>108001</v>
      </c>
      <c r="D11" s="1713">
        <v>22707</v>
      </c>
      <c r="E11" s="1713">
        <v>22939</v>
      </c>
      <c r="F11" s="1682">
        <v>55542</v>
      </c>
      <c r="G11" s="1682">
        <v>39357</v>
      </c>
      <c r="H11" s="1340">
        <v>11456</v>
      </c>
      <c r="I11" s="2163">
        <v>14252</v>
      </c>
    </row>
    <row r="12" spans="1:9" ht="17.25" customHeight="1">
      <c r="A12" s="464" t="s">
        <v>491</v>
      </c>
      <c r="B12" s="749">
        <v>4446</v>
      </c>
      <c r="C12" s="749">
        <v>4650</v>
      </c>
      <c r="D12" s="1713"/>
      <c r="E12" s="1713"/>
      <c r="F12" s="1685"/>
      <c r="G12" s="1685"/>
      <c r="H12" s="1340">
        <v>713</v>
      </c>
      <c r="I12" s="2163">
        <v>710</v>
      </c>
    </row>
    <row r="13" spans="1:9" ht="17.25" customHeight="1">
      <c r="A13" s="466" t="s">
        <v>497</v>
      </c>
      <c r="B13" s="749"/>
      <c r="C13" s="749"/>
      <c r="D13" s="1684"/>
      <c r="E13" s="1684"/>
      <c r="F13" s="1685"/>
      <c r="G13" s="1685"/>
      <c r="H13" s="1340"/>
      <c r="I13" s="2163"/>
    </row>
    <row r="14" spans="1:9" ht="17.25" customHeight="1">
      <c r="A14" s="464" t="s">
        <v>496</v>
      </c>
      <c r="B14" s="749">
        <v>9</v>
      </c>
      <c r="C14" s="749">
        <v>11</v>
      </c>
      <c r="D14" s="1684">
        <v>7</v>
      </c>
      <c r="E14" s="1684">
        <v>10</v>
      </c>
      <c r="F14" s="1685">
        <v>9</v>
      </c>
      <c r="G14" s="1685">
        <v>9</v>
      </c>
      <c r="H14" s="1340">
        <v>19</v>
      </c>
      <c r="I14" s="2163">
        <v>23</v>
      </c>
    </row>
    <row r="15" spans="1:9" ht="17.25" customHeight="1">
      <c r="A15" s="464" t="s">
        <v>495</v>
      </c>
      <c r="B15" s="749">
        <v>364</v>
      </c>
      <c r="C15" s="749">
        <v>957</v>
      </c>
      <c r="D15" s="1713">
        <v>416</v>
      </c>
      <c r="E15" s="1713">
        <v>456</v>
      </c>
      <c r="F15" s="1685">
        <v>688</v>
      </c>
      <c r="G15" s="1685">
        <v>688</v>
      </c>
      <c r="H15" s="1340">
        <v>864</v>
      </c>
      <c r="I15" s="2163">
        <v>967</v>
      </c>
    </row>
    <row r="16" spans="1:9" ht="17.25" customHeight="1">
      <c r="A16" s="464" t="s">
        <v>491</v>
      </c>
      <c r="B16" s="749">
        <v>51</v>
      </c>
      <c r="C16" s="749">
        <v>47</v>
      </c>
      <c r="D16" s="1713"/>
      <c r="E16" s="1713"/>
      <c r="F16" s="1685">
        <v>48</v>
      </c>
      <c r="G16" s="1685">
        <v>56</v>
      </c>
      <c r="H16" s="1340"/>
      <c r="I16" s="2163"/>
    </row>
    <row r="17" spans="1:9" ht="17.25" customHeight="1">
      <c r="A17" s="466" t="s">
        <v>494</v>
      </c>
      <c r="B17" s="749">
        <v>0</v>
      </c>
      <c r="C17" s="749"/>
      <c r="D17" s="1684"/>
      <c r="E17" s="1684"/>
      <c r="F17" s="1685"/>
      <c r="G17" s="1685"/>
      <c r="H17" s="1340"/>
      <c r="I17" s="2163"/>
    </row>
    <row r="18" spans="1:9" ht="17.25" customHeight="1">
      <c r="A18" s="464" t="s">
        <v>493</v>
      </c>
      <c r="B18" s="749">
        <v>42</v>
      </c>
      <c r="C18" s="749">
        <v>42</v>
      </c>
      <c r="D18" s="1684">
        <v>9</v>
      </c>
      <c r="E18" s="1684">
        <v>11</v>
      </c>
      <c r="F18" s="1685">
        <v>10</v>
      </c>
      <c r="G18" s="1685">
        <v>10</v>
      </c>
      <c r="H18" s="1340">
        <v>17</v>
      </c>
      <c r="I18" s="2163">
        <v>17</v>
      </c>
    </row>
    <row r="19" spans="1:9" ht="17.25" customHeight="1">
      <c r="A19" s="464" t="s">
        <v>492</v>
      </c>
      <c r="B19" s="749">
        <v>6494</v>
      </c>
      <c r="C19" s="749">
        <v>8519</v>
      </c>
      <c r="D19" s="1713">
        <v>1653</v>
      </c>
      <c r="E19" s="1713">
        <v>1892</v>
      </c>
      <c r="F19" s="1685">
        <v>386</v>
      </c>
      <c r="G19" s="1685">
        <v>380</v>
      </c>
      <c r="H19" s="1340">
        <v>2600</v>
      </c>
      <c r="I19" s="2163">
        <v>1876</v>
      </c>
    </row>
    <row r="20" spans="1:9" ht="17.25" customHeight="1" thickBot="1">
      <c r="A20" s="468" t="s">
        <v>491</v>
      </c>
      <c r="B20" s="1606">
        <v>499</v>
      </c>
      <c r="C20" s="1606">
        <v>450</v>
      </c>
      <c r="D20" s="2164">
        <v>77</v>
      </c>
      <c r="E20" s="2164">
        <v>79</v>
      </c>
      <c r="F20" s="2165">
        <v>25</v>
      </c>
      <c r="G20" s="2165">
        <v>24</v>
      </c>
      <c r="H20" s="1602">
        <v>100</v>
      </c>
      <c r="I20" s="2166">
        <v>86</v>
      </c>
    </row>
    <row r="21" spans="1:9" ht="19.5" thickTop="1" thickBot="1">
      <c r="A21" s="2558"/>
      <c r="B21" s="2558"/>
      <c r="C21" s="2558"/>
      <c r="D21" s="2558"/>
      <c r="E21" s="2558"/>
      <c r="F21" s="2558"/>
      <c r="G21" s="2558"/>
      <c r="H21" s="2558"/>
      <c r="I21" s="2558"/>
    </row>
    <row r="22" spans="1:9" ht="16.5" thickTop="1">
      <c r="A22" s="2523" t="s">
        <v>81</v>
      </c>
      <c r="B22" s="2520" t="s">
        <v>681</v>
      </c>
      <c r="C22" s="2520"/>
      <c r="D22" s="2520" t="s">
        <v>682</v>
      </c>
      <c r="E22" s="2520"/>
      <c r="F22" s="2520" t="s">
        <v>82</v>
      </c>
      <c r="G22" s="2520"/>
      <c r="H22" s="2521"/>
    </row>
    <row r="23" spans="1:9" ht="15.75">
      <c r="A23" s="2524"/>
      <c r="B23" s="1211" t="str">
        <f>B4</f>
        <v>@)&amp;% c;f/ d;fGt</v>
      </c>
      <c r="C23" s="1211" t="str">
        <f>C4</f>
        <v>@)&amp;^ c;f/ d;fGt</v>
      </c>
      <c r="D23" s="1211" t="str">
        <f>B4</f>
        <v>@)&amp;% c;f/ d;fGt</v>
      </c>
      <c r="E23" s="1211" t="str">
        <f>C4</f>
        <v>@)&amp;^ c;f/ d;fGt</v>
      </c>
      <c r="F23" s="1211" t="str">
        <f>B4</f>
        <v>@)&amp;% c;f/ d;fGt</v>
      </c>
      <c r="G23" s="1211" t="str">
        <f>C4</f>
        <v>@)&amp;^ c;f/ d;fGt</v>
      </c>
      <c r="H23" s="1210" t="s">
        <v>222</v>
      </c>
    </row>
    <row r="24" spans="1:9" ht="16.5">
      <c r="A24" s="463" t="s">
        <v>500</v>
      </c>
      <c r="B24" s="637"/>
      <c r="C24" s="637"/>
      <c r="D24" s="587"/>
      <c r="E24" s="587"/>
      <c r="F24" s="587"/>
      <c r="G24" s="587"/>
      <c r="H24" s="1138"/>
    </row>
    <row r="25" spans="1:9" ht="16.5">
      <c r="A25" s="464" t="s">
        <v>498</v>
      </c>
      <c r="B25" s="1683">
        <v>418</v>
      </c>
      <c r="C25" s="1683">
        <v>420</v>
      </c>
      <c r="D25" s="1683">
        <v>558</v>
      </c>
      <c r="E25" s="1683">
        <v>558</v>
      </c>
      <c r="F25" s="1042">
        <v>2967</v>
      </c>
      <c r="G25" s="1042">
        <v>2926</v>
      </c>
      <c r="H25" s="455">
        <v>-1.3818672059319255</v>
      </c>
    </row>
    <row r="26" spans="1:9" ht="16.5">
      <c r="A26" s="464" t="s">
        <v>492</v>
      </c>
      <c r="B26" s="1683">
        <v>42360</v>
      </c>
      <c r="C26" s="1683">
        <v>46504</v>
      </c>
      <c r="D26" s="1683">
        <v>67376</v>
      </c>
      <c r="E26" s="1683">
        <v>65454</v>
      </c>
      <c r="F26" s="1042">
        <v>537167</v>
      </c>
      <c r="G26" s="1042">
        <v>497285</v>
      </c>
      <c r="H26" s="455">
        <v>-7.4245067176501891</v>
      </c>
    </row>
    <row r="27" spans="1:9" ht="16.5">
      <c r="A27" s="464" t="s">
        <v>491</v>
      </c>
      <c r="B27" s="1683">
        <v>2048</v>
      </c>
      <c r="C27" s="1683">
        <v>2570</v>
      </c>
      <c r="D27" s="1683">
        <v>2703</v>
      </c>
      <c r="E27" s="1683">
        <v>3838</v>
      </c>
      <c r="F27" s="1042">
        <v>15587</v>
      </c>
      <c r="G27" s="1042">
        <v>18803</v>
      </c>
      <c r="H27" s="455">
        <v>20.632578430743578</v>
      </c>
    </row>
    <row r="28" spans="1:9" ht="16.5">
      <c r="A28" s="465" t="s">
        <v>499</v>
      </c>
      <c r="B28" s="1683"/>
      <c r="C28" s="1683"/>
      <c r="D28" s="1683"/>
      <c r="E28" s="1683"/>
      <c r="F28" s="1042"/>
      <c r="G28" s="1042"/>
      <c r="H28" s="455"/>
    </row>
    <row r="29" spans="1:9" ht="16.5">
      <c r="A29" s="464" t="s">
        <v>498</v>
      </c>
      <c r="B29" s="1683">
        <v>45</v>
      </c>
      <c r="C29" s="1683">
        <v>45</v>
      </c>
      <c r="D29" s="1683">
        <v>63</v>
      </c>
      <c r="E29" s="1683">
        <v>65</v>
      </c>
      <c r="F29" s="1042">
        <v>869</v>
      </c>
      <c r="G29" s="1042">
        <v>787</v>
      </c>
      <c r="H29" s="455">
        <v>-9.4361334867663942</v>
      </c>
    </row>
    <row r="30" spans="1:9" ht="16.5">
      <c r="A30" s="464" t="s">
        <v>492</v>
      </c>
      <c r="B30" s="1683">
        <v>3200</v>
      </c>
      <c r="C30" s="1683">
        <v>3400</v>
      </c>
      <c r="D30" s="1683">
        <v>7760</v>
      </c>
      <c r="E30" s="1683">
        <v>7445</v>
      </c>
      <c r="F30" s="1042">
        <v>180791</v>
      </c>
      <c r="G30" s="1042">
        <v>195394</v>
      </c>
      <c r="H30" s="455">
        <v>8.0772826080944355</v>
      </c>
    </row>
    <row r="31" spans="1:9" ht="16.5">
      <c r="A31" s="464" t="s">
        <v>491</v>
      </c>
      <c r="B31" s="1683">
        <v>412</v>
      </c>
      <c r="C31" s="1683">
        <v>420</v>
      </c>
      <c r="D31" s="1683"/>
      <c r="E31" s="1683"/>
      <c r="F31" s="1042">
        <v>5571</v>
      </c>
      <c r="G31" s="1042">
        <v>5780</v>
      </c>
      <c r="H31" s="455">
        <v>3.7515706336384937</v>
      </c>
    </row>
    <row r="32" spans="1:9" ht="16.5">
      <c r="A32" s="466" t="s">
        <v>497</v>
      </c>
      <c r="B32" s="1683"/>
      <c r="C32" s="1683"/>
      <c r="D32" s="1683"/>
      <c r="E32" s="1683"/>
      <c r="F32" s="1043"/>
      <c r="G32" s="1042"/>
      <c r="H32" s="455"/>
    </row>
    <row r="33" spans="1:8" ht="16.5">
      <c r="A33" s="464" t="s">
        <v>496</v>
      </c>
      <c r="B33" s="1683">
        <v>4</v>
      </c>
      <c r="C33" s="1683">
        <v>6</v>
      </c>
      <c r="D33" s="1683">
        <v>1</v>
      </c>
      <c r="E33" s="1683">
        <v>17</v>
      </c>
      <c r="F33" s="1042">
        <v>49</v>
      </c>
      <c r="G33" s="1042">
        <v>76</v>
      </c>
      <c r="H33" s="455">
        <v>55.102040816326536</v>
      </c>
    </row>
    <row r="34" spans="1:8" ht="16.5">
      <c r="A34" s="464" t="s">
        <v>495</v>
      </c>
      <c r="B34" s="1683">
        <v>248</v>
      </c>
      <c r="C34" s="1683">
        <v>344</v>
      </c>
      <c r="D34" s="1683">
        <v>47</v>
      </c>
      <c r="E34" s="1683">
        <v>847</v>
      </c>
      <c r="F34" s="1042">
        <v>2627</v>
      </c>
      <c r="G34" s="1042">
        <v>4259</v>
      </c>
      <c r="H34" s="455">
        <v>62.124095926912844</v>
      </c>
    </row>
    <row r="35" spans="1:8" ht="16.5">
      <c r="A35" s="464" t="s">
        <v>491</v>
      </c>
      <c r="B35" s="1683"/>
      <c r="C35" s="1683"/>
      <c r="D35" s="1683">
        <v>20</v>
      </c>
      <c r="E35" s="1683">
        <v>20</v>
      </c>
      <c r="F35" s="1042">
        <v>119</v>
      </c>
      <c r="G35" s="1042">
        <v>123</v>
      </c>
      <c r="H35" s="455">
        <v>3.3613445378151425</v>
      </c>
    </row>
    <row r="36" spans="1:8" ht="16.5">
      <c r="A36" s="466" t="s">
        <v>494</v>
      </c>
      <c r="B36" s="1683"/>
      <c r="C36" s="1683"/>
      <c r="D36" s="1683"/>
      <c r="E36" s="1683"/>
      <c r="F36" s="1042"/>
      <c r="G36" s="1042"/>
      <c r="H36" s="455"/>
    </row>
    <row r="37" spans="1:8" ht="16.5">
      <c r="A37" s="464" t="s">
        <v>493</v>
      </c>
      <c r="B37" s="1683">
        <v>6</v>
      </c>
      <c r="C37" s="1683">
        <v>9</v>
      </c>
      <c r="D37" s="1683">
        <v>10</v>
      </c>
      <c r="E37" s="1683">
        <v>10</v>
      </c>
      <c r="F37" s="1042">
        <v>94</v>
      </c>
      <c r="G37" s="1042">
        <v>99</v>
      </c>
      <c r="H37" s="455">
        <v>5.3191489361702082</v>
      </c>
    </row>
    <row r="38" spans="1:8" ht="16.5">
      <c r="A38" s="464" t="s">
        <v>492</v>
      </c>
      <c r="B38" s="1683">
        <v>608</v>
      </c>
      <c r="C38" s="1683">
        <v>697</v>
      </c>
      <c r="D38" s="1683">
        <v>1712</v>
      </c>
      <c r="E38" s="1683">
        <v>1647</v>
      </c>
      <c r="F38" s="1042">
        <v>13453</v>
      </c>
      <c r="G38" s="1042">
        <v>15011</v>
      </c>
      <c r="H38" s="455">
        <v>11.58105998662009</v>
      </c>
    </row>
    <row r="39" spans="1:8" ht="17.25" thickBot="1">
      <c r="A39" s="468" t="s">
        <v>491</v>
      </c>
      <c r="B39" s="2167">
        <v>26</v>
      </c>
      <c r="C39" s="2167">
        <v>25</v>
      </c>
      <c r="D39" s="2167">
        <v>155</v>
      </c>
      <c r="E39" s="2167">
        <v>161</v>
      </c>
      <c r="F39" s="1044">
        <v>882</v>
      </c>
      <c r="G39" s="1044">
        <v>825</v>
      </c>
      <c r="H39" s="457">
        <v>-6.4625850340135997</v>
      </c>
    </row>
    <row r="40" spans="1:8" ht="16.5" thickTop="1">
      <c r="A40" s="473" t="s">
        <v>689</v>
      </c>
    </row>
    <row r="41" spans="1:8">
      <c r="A41" s="474" t="s">
        <v>503</v>
      </c>
    </row>
  </sheetData>
  <mergeCells count="12">
    <mergeCell ref="A21:I21"/>
    <mergeCell ref="A22:A23"/>
    <mergeCell ref="B22:C22"/>
    <mergeCell ref="D22:E22"/>
    <mergeCell ref="F22:H22"/>
    <mergeCell ref="H3:I3"/>
    <mergeCell ref="A1:I1"/>
    <mergeCell ref="A2:I2"/>
    <mergeCell ref="A3:A4"/>
    <mergeCell ref="B3:C3"/>
    <mergeCell ref="D3:E3"/>
    <mergeCell ref="F3:G3"/>
  </mergeCells>
  <printOptions horizontalCentered="1"/>
  <pageMargins left="0.19685039370078741" right="0.19685039370078741" top="0.78740157480314965" bottom="0.19685039370078741" header="0" footer="0"/>
  <pageSetup paperSize="9" scale="76" orientation="landscape" r:id="rId1"/>
</worksheet>
</file>

<file path=xl/worksheets/sheet161.xml><?xml version="1.0" encoding="utf-8"?>
<worksheet xmlns="http://schemas.openxmlformats.org/spreadsheetml/2006/main" xmlns:r="http://schemas.openxmlformats.org/officeDocument/2006/relationships">
  <dimension ref="A1:I25"/>
  <sheetViews>
    <sheetView view="pageBreakPreview" zoomScale="70" zoomScaleSheetLayoutView="70" workbookViewId="0">
      <selection activeCell="A2" sqref="A2:I2"/>
    </sheetView>
  </sheetViews>
  <sheetFormatPr defaultColWidth="9.140625" defaultRowHeight="15"/>
  <cols>
    <col min="1" max="1" width="25" style="451" customWidth="1"/>
    <col min="2" max="2" width="14.85546875" style="451" customWidth="1"/>
    <col min="3" max="3" width="14.28515625" style="451" customWidth="1"/>
    <col min="4" max="4" width="14.7109375" style="451" customWidth="1"/>
    <col min="5" max="5" width="14.140625" style="451" customWidth="1"/>
    <col min="6" max="6" width="14.42578125" style="451" customWidth="1"/>
    <col min="7" max="7" width="14.140625" style="451" customWidth="1"/>
    <col min="8" max="8" width="14.7109375" style="451" customWidth="1"/>
    <col min="9" max="9" width="13.7109375" style="451" customWidth="1"/>
    <col min="10" max="244" width="9.140625" style="451"/>
    <col min="245" max="245" width="33.7109375" style="451" customWidth="1"/>
    <col min="246" max="248" width="16.7109375" style="451" customWidth="1"/>
    <col min="249" max="16384" width="9.140625" style="451"/>
  </cols>
  <sheetData>
    <row r="1" spans="1:9" s="1929" customFormat="1" ht="26.25">
      <c r="A1" s="2522" t="s">
        <v>550</v>
      </c>
      <c r="B1" s="2522"/>
      <c r="C1" s="2522"/>
      <c r="D1" s="2522"/>
      <c r="E1" s="2522"/>
      <c r="F1" s="2522"/>
      <c r="G1" s="2522"/>
      <c r="H1" s="2522"/>
      <c r="I1" s="2522"/>
    </row>
    <row r="2" spans="1:9" s="1926" customFormat="1" ht="29.25" thickBot="1">
      <c r="A2" s="2515" t="s">
        <v>563</v>
      </c>
      <c r="B2" s="2515"/>
      <c r="C2" s="2515"/>
      <c r="D2" s="2515"/>
      <c r="E2" s="2515"/>
      <c r="F2" s="2515"/>
      <c r="G2" s="2515"/>
      <c r="H2" s="2515"/>
      <c r="I2" s="2515"/>
    </row>
    <row r="3" spans="1:9" s="1209" customFormat="1" ht="16.5" thickTop="1">
      <c r="A3" s="2523" t="s">
        <v>81</v>
      </c>
      <c r="B3" s="2520" t="s">
        <v>257</v>
      </c>
      <c r="C3" s="2520"/>
      <c r="D3" s="2520" t="s">
        <v>258</v>
      </c>
      <c r="E3" s="2520"/>
      <c r="F3" s="2520" t="s">
        <v>259</v>
      </c>
      <c r="G3" s="2520"/>
      <c r="H3" s="2520" t="s">
        <v>260</v>
      </c>
      <c r="I3" s="2521"/>
    </row>
    <row r="4" spans="1:9" s="1209" customFormat="1" ht="15.75">
      <c r="A4" s="2524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932" t="str">
        <f>C4</f>
        <v>@)&amp;^ c;f/ d;fGt</v>
      </c>
    </row>
    <row r="5" spans="1:9" ht="20.25" customHeight="1">
      <c r="A5" s="463" t="s">
        <v>584</v>
      </c>
      <c r="B5" s="1698"/>
      <c r="C5" s="1698"/>
      <c r="D5" s="1698"/>
      <c r="E5" s="2168"/>
      <c r="F5" s="1712"/>
      <c r="G5" s="1712"/>
      <c r="H5" s="1712"/>
      <c r="I5" s="2169"/>
    </row>
    <row r="6" spans="1:9" ht="20.25" customHeight="1">
      <c r="A6" s="464" t="s">
        <v>509</v>
      </c>
      <c r="B6" s="1709">
        <v>3</v>
      </c>
      <c r="C6" s="28">
        <v>3</v>
      </c>
      <c r="D6" s="1685">
        <v>3</v>
      </c>
      <c r="E6" s="1685">
        <v>3</v>
      </c>
      <c r="F6" s="1685">
        <v>3</v>
      </c>
      <c r="G6" s="1685">
        <v>3</v>
      </c>
      <c r="H6" s="1340">
        <v>2</v>
      </c>
      <c r="I6" s="2163">
        <v>2</v>
      </c>
    </row>
    <row r="7" spans="1:9" ht="20.25" customHeight="1">
      <c r="A7" s="464" t="s">
        <v>508</v>
      </c>
      <c r="B7" s="1709">
        <v>46</v>
      </c>
      <c r="C7" s="28">
        <v>46</v>
      </c>
      <c r="D7" s="1685">
        <v>20</v>
      </c>
      <c r="E7" s="1685">
        <v>18</v>
      </c>
      <c r="F7" s="1685">
        <v>19</v>
      </c>
      <c r="G7" s="1685">
        <v>21</v>
      </c>
      <c r="H7" s="1340">
        <v>18</v>
      </c>
      <c r="I7" s="2163">
        <v>18</v>
      </c>
    </row>
    <row r="8" spans="1:9" ht="20.25" customHeight="1">
      <c r="A8" s="464" t="s">
        <v>507</v>
      </c>
      <c r="B8" s="1709">
        <v>260</v>
      </c>
      <c r="C8" s="28">
        <v>260</v>
      </c>
      <c r="D8" s="1685">
        <v>45</v>
      </c>
      <c r="E8" s="1685">
        <v>45</v>
      </c>
      <c r="F8" s="1685">
        <v>80</v>
      </c>
      <c r="G8" s="1685">
        <v>80</v>
      </c>
      <c r="H8" s="1340">
        <v>72</v>
      </c>
      <c r="I8" s="2163">
        <v>72</v>
      </c>
    </row>
    <row r="9" spans="1:9" ht="20.25" customHeight="1">
      <c r="A9" s="463" t="s">
        <v>510</v>
      </c>
      <c r="B9" s="1709"/>
      <c r="C9" s="28"/>
      <c r="D9" s="1685"/>
      <c r="E9" s="1685"/>
      <c r="F9" s="1685"/>
      <c r="G9" s="1685"/>
      <c r="H9" s="1340"/>
      <c r="I9" s="2163"/>
    </row>
    <row r="10" spans="1:9" ht="20.25" customHeight="1">
      <c r="A10" s="464" t="s">
        <v>509</v>
      </c>
      <c r="B10" s="1709">
        <v>15</v>
      </c>
      <c r="C10" s="28">
        <v>15</v>
      </c>
      <c r="D10" s="1685">
        <v>5</v>
      </c>
      <c r="E10" s="1685">
        <v>5</v>
      </c>
      <c r="F10" s="1685">
        <v>2</v>
      </c>
      <c r="G10" s="1685">
        <v>2</v>
      </c>
      <c r="H10" s="1340">
        <v>2</v>
      </c>
      <c r="I10" s="2163">
        <v>2</v>
      </c>
    </row>
    <row r="11" spans="1:9" ht="20.25" customHeight="1">
      <c r="A11" s="464" t="s">
        <v>508</v>
      </c>
      <c r="B11" s="1711">
        <v>256</v>
      </c>
      <c r="C11" s="28">
        <v>260</v>
      </c>
      <c r="D11" s="1685">
        <v>20</v>
      </c>
      <c r="E11" s="1685">
        <v>20</v>
      </c>
      <c r="F11" s="1685">
        <v>8</v>
      </c>
      <c r="G11" s="1685">
        <v>10</v>
      </c>
      <c r="H11" s="1340">
        <v>129</v>
      </c>
      <c r="I11" s="2163">
        <v>129</v>
      </c>
    </row>
    <row r="12" spans="1:9" ht="20.25" customHeight="1" thickBot="1">
      <c r="A12" s="468" t="s">
        <v>507</v>
      </c>
      <c r="B12" s="2170">
        <v>1315</v>
      </c>
      <c r="C12" s="86">
        <v>1350</v>
      </c>
      <c r="D12" s="2165">
        <v>85</v>
      </c>
      <c r="E12" s="2165">
        <v>85</v>
      </c>
      <c r="F12" s="2165">
        <v>30</v>
      </c>
      <c r="G12" s="2165">
        <v>42</v>
      </c>
      <c r="H12" s="1602">
        <v>669</v>
      </c>
      <c r="I12" s="2166">
        <v>729</v>
      </c>
    </row>
    <row r="13" spans="1:9" ht="20.25" customHeight="1" thickTop="1" thickBot="1">
      <c r="A13" s="473"/>
    </row>
    <row r="14" spans="1:9" ht="16.5" thickTop="1">
      <c r="A14" s="2523" t="s">
        <v>81</v>
      </c>
      <c r="B14" s="2520" t="s">
        <v>681</v>
      </c>
      <c r="C14" s="2520"/>
      <c r="D14" s="2520" t="s">
        <v>682</v>
      </c>
      <c r="E14" s="2520"/>
      <c r="F14" s="2520" t="s">
        <v>82</v>
      </c>
      <c r="G14" s="2520"/>
      <c r="H14" s="2521"/>
    </row>
    <row r="15" spans="1:9" ht="15.75">
      <c r="A15" s="2524"/>
      <c r="B15" s="1211" t="str">
        <f>B4</f>
        <v>@)&amp;% c;f/ d;fGt</v>
      </c>
      <c r="C15" s="1211" t="str">
        <f>C4</f>
        <v>@)&amp;^ c;f/ d;fGt</v>
      </c>
      <c r="D15" s="1211" t="str">
        <f>B4</f>
        <v>@)&amp;% c;f/ d;fGt</v>
      </c>
      <c r="E15" s="1211" t="str">
        <f>C4</f>
        <v>@)&amp;^ c;f/ d;fGt</v>
      </c>
      <c r="F15" s="1211" t="str">
        <f>B4</f>
        <v>@)&amp;% c;f/ d;fGt</v>
      </c>
      <c r="G15" s="1211" t="str">
        <f>C4</f>
        <v>@)&amp;^ c;f/ d;fGt</v>
      </c>
      <c r="H15" s="1210" t="s">
        <v>222</v>
      </c>
    </row>
    <row r="16" spans="1:9" ht="16.5">
      <c r="A16" s="463" t="s">
        <v>584</v>
      </c>
      <c r="B16" s="1698"/>
      <c r="C16" s="1698"/>
      <c r="D16" s="1698"/>
      <c r="E16" s="1698"/>
      <c r="F16" s="587"/>
      <c r="G16" s="587"/>
      <c r="H16" s="931"/>
    </row>
    <row r="17" spans="1:8" ht="16.5">
      <c r="A17" s="464" t="s">
        <v>509</v>
      </c>
      <c r="B17" s="1683">
        <v>1</v>
      </c>
      <c r="C17" s="1683">
        <v>1</v>
      </c>
      <c r="D17" s="1683">
        <v>1</v>
      </c>
      <c r="E17" s="1683">
        <v>1</v>
      </c>
      <c r="F17" s="1779">
        <v>13</v>
      </c>
      <c r="G17" s="1779">
        <v>13</v>
      </c>
      <c r="H17" s="931">
        <v>0</v>
      </c>
    </row>
    <row r="18" spans="1:8" ht="16.5">
      <c r="A18" s="464" t="s">
        <v>508</v>
      </c>
      <c r="B18" s="1683">
        <v>14</v>
      </c>
      <c r="C18" s="1683">
        <v>14</v>
      </c>
      <c r="D18" s="1683">
        <v>10</v>
      </c>
      <c r="E18" s="1683">
        <v>13</v>
      </c>
      <c r="F18" s="1779">
        <v>127</v>
      </c>
      <c r="G18" s="1779">
        <v>130</v>
      </c>
      <c r="H18" s="931">
        <v>2.3622047244094517</v>
      </c>
    </row>
    <row r="19" spans="1:8" ht="16.5">
      <c r="A19" s="464" t="s">
        <v>507</v>
      </c>
      <c r="B19" s="1683">
        <v>15</v>
      </c>
      <c r="C19" s="1683">
        <v>38</v>
      </c>
      <c r="D19" s="1683">
        <v>50</v>
      </c>
      <c r="E19" s="1683">
        <v>50</v>
      </c>
      <c r="F19" s="1779">
        <v>522</v>
      </c>
      <c r="G19" s="1779">
        <v>545</v>
      </c>
      <c r="H19" s="931">
        <v>4.4061302681992203</v>
      </c>
    </row>
    <row r="20" spans="1:8" ht="16.5">
      <c r="A20" s="463" t="s">
        <v>510</v>
      </c>
      <c r="B20" s="1683"/>
      <c r="C20" s="1683"/>
      <c r="D20" s="1683"/>
      <c r="E20" s="1683"/>
      <c r="F20" s="585"/>
      <c r="G20" s="585"/>
      <c r="H20" s="931"/>
    </row>
    <row r="21" spans="1:8" ht="16.5">
      <c r="A21" s="464" t="s">
        <v>509</v>
      </c>
      <c r="B21" s="1683">
        <v>1</v>
      </c>
      <c r="C21" s="1683">
        <v>1</v>
      </c>
      <c r="D21" s="1683">
        <v>1</v>
      </c>
      <c r="E21" s="1683">
        <v>2</v>
      </c>
      <c r="F21" s="1779">
        <v>26</v>
      </c>
      <c r="G21" s="1779">
        <v>27</v>
      </c>
      <c r="H21" s="931">
        <v>3.8461538461538538</v>
      </c>
    </row>
    <row r="22" spans="1:8" ht="16.5">
      <c r="A22" s="464" t="s">
        <v>508</v>
      </c>
      <c r="B22" s="1683">
        <v>5</v>
      </c>
      <c r="C22" s="1683">
        <v>8</v>
      </c>
      <c r="D22" s="1683">
        <v>2</v>
      </c>
      <c r="E22" s="1683">
        <v>2</v>
      </c>
      <c r="F22" s="1779">
        <v>420</v>
      </c>
      <c r="G22" s="1779">
        <v>429</v>
      </c>
      <c r="H22" s="931">
        <v>2.1428571428571388</v>
      </c>
    </row>
    <row r="23" spans="1:8" ht="17.25" thickBot="1">
      <c r="A23" s="468" t="s">
        <v>507</v>
      </c>
      <c r="B23" s="2167">
        <v>15</v>
      </c>
      <c r="C23" s="2167">
        <v>15</v>
      </c>
      <c r="D23" s="2167">
        <v>15</v>
      </c>
      <c r="E23" s="2167">
        <v>15</v>
      </c>
      <c r="F23" s="2171">
        <v>2129</v>
      </c>
      <c r="G23" s="2171">
        <v>2236</v>
      </c>
      <c r="H23" s="932">
        <v>5.0258337247533973</v>
      </c>
    </row>
    <row r="24" spans="1:8" ht="16.5" thickTop="1">
      <c r="A24" s="473" t="s">
        <v>583</v>
      </c>
    </row>
    <row r="25" spans="1:8" ht="15.75">
      <c r="A25" s="473" t="s">
        <v>582</v>
      </c>
    </row>
  </sheetData>
  <mergeCells count="11">
    <mergeCell ref="A14:A15"/>
    <mergeCell ref="F14:H14"/>
    <mergeCell ref="D14:E14"/>
    <mergeCell ref="B14:C14"/>
    <mergeCell ref="A1:I1"/>
    <mergeCell ref="A2:I2"/>
    <mergeCell ref="H3:I3"/>
    <mergeCell ref="A3:A4"/>
    <mergeCell ref="B3:C3"/>
    <mergeCell ref="D3:E3"/>
    <mergeCell ref="F3:G3"/>
  </mergeCells>
  <printOptions horizontalCentered="1"/>
  <pageMargins left="0" right="0" top="1" bottom="0" header="0" footer="0"/>
  <pageSetup paperSize="9" scale="82" orientation="landscape" horizontalDpi="300" verticalDpi="300" r:id="rId1"/>
</worksheet>
</file>

<file path=xl/worksheets/sheet16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9"/>
  <sheetViews>
    <sheetView view="pageBreakPreview" topLeftCell="A10" zoomScaleSheetLayoutView="100" workbookViewId="0">
      <selection activeCell="A18" sqref="A17:XFD18"/>
    </sheetView>
  </sheetViews>
  <sheetFormatPr defaultColWidth="9.140625" defaultRowHeight="12.75"/>
  <cols>
    <col min="1" max="16384" width="9.140625" style="51"/>
  </cols>
  <sheetData>
    <row r="1" spans="7:9" ht="16.5" customHeight="1"/>
    <row r="2" spans="7:9" ht="16.5" customHeight="1"/>
    <row r="3" spans="7:9" ht="16.5" customHeight="1"/>
    <row r="4" spans="7:9" ht="16.5" customHeight="1"/>
    <row r="5" spans="7:9" ht="16.5" customHeight="1"/>
    <row r="6" spans="7:9" ht="16.5" customHeight="1"/>
    <row r="7" spans="7:9" ht="16.5" customHeight="1"/>
    <row r="8" spans="7:9" ht="16.5" customHeight="1">
      <c r="G8" s="71"/>
      <c r="H8" s="71"/>
      <c r="I8" s="71"/>
    </row>
    <row r="9" spans="7:9" ht="16.5" customHeight="1">
      <c r="G9" s="71"/>
      <c r="H9" s="71"/>
      <c r="I9" s="71"/>
    </row>
    <row r="10" spans="7:9" ht="16.5" customHeight="1">
      <c r="G10" s="71"/>
      <c r="H10" s="71"/>
      <c r="I10" s="71"/>
    </row>
    <row r="11" spans="7:9" ht="16.5" customHeight="1">
      <c r="G11" s="71"/>
      <c r="H11" s="71"/>
      <c r="I11" s="71"/>
    </row>
    <row r="12" spans="7:9" ht="16.5" customHeight="1">
      <c r="G12" s="71"/>
      <c r="H12" s="71"/>
      <c r="I12" s="71"/>
    </row>
    <row r="13" spans="7:9" ht="16.5" customHeight="1"/>
    <row r="14" spans="7:9" ht="16.5" customHeight="1"/>
    <row r="15" spans="7:9" ht="16.5" customHeight="1"/>
    <row r="16" spans="7:9" ht="16.5" customHeight="1"/>
    <row r="17" spans="1:10" ht="16.5" customHeight="1"/>
    <row r="19" spans="1:10" ht="39.75">
      <c r="A19" s="2453" t="s">
        <v>128</v>
      </c>
      <c r="B19" s="2453"/>
      <c r="C19" s="2453"/>
      <c r="D19" s="2453"/>
      <c r="E19" s="2453"/>
      <c r="F19" s="2453"/>
      <c r="G19" s="2453"/>
      <c r="H19" s="2453"/>
      <c r="I19" s="2453"/>
      <c r="J19" s="2453"/>
    </row>
  </sheetData>
  <mergeCells count="1">
    <mergeCell ref="A19:J19"/>
  </mergeCells>
  <pageMargins left="0.7" right="0.7" top="0.75" bottom="0.75" header="0.3" footer="0.3"/>
  <pageSetup orientation="portrait" horizontalDpi="300" verticalDpi="300" r:id="rId1"/>
</worksheet>
</file>

<file path=xl/worksheets/sheet1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A61"/>
  <sheetViews>
    <sheetView view="pageBreakPreview" topLeftCell="A19" zoomScale="70" zoomScaleSheetLayoutView="70" workbookViewId="0">
      <selection activeCell="A33" sqref="A33:P60"/>
    </sheetView>
  </sheetViews>
  <sheetFormatPr defaultColWidth="13.42578125" defaultRowHeight="12.75"/>
  <cols>
    <col min="1" max="1" width="18.28515625" style="51" customWidth="1"/>
    <col min="2" max="4" width="13.28515625" style="232" customWidth="1"/>
    <col min="5" max="6" width="13.28515625" style="1094" customWidth="1"/>
    <col min="7" max="9" width="13.28515625" style="51" customWidth="1"/>
    <col min="10" max="11" width="13.28515625" style="1080" customWidth="1"/>
    <col min="12" max="14" width="13.28515625" style="51" customWidth="1"/>
    <col min="15" max="16" width="13.28515625" style="1080" customWidth="1"/>
    <col min="17" max="19" width="13.28515625" style="51" customWidth="1"/>
    <col min="20" max="21" width="13.28515625" style="1080" customWidth="1"/>
    <col min="22" max="246" width="9.140625" style="51" customWidth="1"/>
    <col min="247" max="247" width="23.85546875" style="51" customWidth="1"/>
    <col min="248" max="248" width="13.28515625" style="51" customWidth="1"/>
    <col min="249" max="249" width="13.140625" style="51" customWidth="1"/>
    <col min="250" max="250" width="13" style="51" customWidth="1"/>
    <col min="251" max="251" width="13.140625" style="51" customWidth="1"/>
    <col min="252" max="252" width="13.42578125" style="51" customWidth="1"/>
    <col min="253" max="253" width="14" style="51" customWidth="1"/>
    <col min="254" max="254" width="13.5703125" style="51" customWidth="1"/>
    <col min="255" max="255" width="13" style="51" customWidth="1"/>
    <col min="256" max="16384" width="13.42578125" style="51"/>
  </cols>
  <sheetData>
    <row r="1" spans="1:209" s="2047" customFormat="1" ht="27">
      <c r="A1" s="2150" t="s">
        <v>301</v>
      </c>
      <c r="B1" s="2150"/>
      <c r="C1" s="2150"/>
      <c r="D1" s="2150"/>
      <c r="E1" s="2150"/>
      <c r="F1" s="2150"/>
      <c r="G1" s="2150"/>
      <c r="H1" s="2150"/>
      <c r="I1" s="2150"/>
      <c r="J1" s="2150"/>
      <c r="K1" s="2150"/>
      <c r="L1" s="2150"/>
      <c r="M1" s="2150"/>
      <c r="N1" s="2150"/>
      <c r="O1" s="2150"/>
      <c r="P1" s="2150"/>
      <c r="Q1" s="2174"/>
      <c r="R1" s="2174"/>
      <c r="S1" s="2174"/>
      <c r="T1" s="2175"/>
      <c r="U1" s="2175"/>
      <c r="V1" s="2046"/>
      <c r="W1" s="2046"/>
      <c r="X1" s="2046"/>
      <c r="Y1" s="2046"/>
      <c r="Z1" s="2046"/>
      <c r="AA1" s="2046"/>
      <c r="AB1" s="2046"/>
      <c r="AC1" s="2046"/>
      <c r="AD1" s="2046"/>
      <c r="AE1" s="2046"/>
      <c r="AF1" s="2046"/>
      <c r="AG1" s="2046"/>
      <c r="AH1" s="2046"/>
      <c r="AI1" s="2046"/>
      <c r="AJ1" s="2046"/>
      <c r="AK1" s="2046"/>
      <c r="AL1" s="2046"/>
      <c r="AM1" s="2046"/>
      <c r="AN1" s="2046"/>
      <c r="AO1" s="2046"/>
      <c r="AP1" s="2046"/>
      <c r="AQ1" s="2046"/>
      <c r="AR1" s="2046"/>
      <c r="AS1" s="2046"/>
      <c r="AT1" s="2046"/>
      <c r="AU1" s="2046"/>
      <c r="AV1" s="2046"/>
      <c r="AW1" s="2046"/>
      <c r="AX1" s="2046"/>
      <c r="AY1" s="2046"/>
      <c r="AZ1" s="2046"/>
      <c r="BA1" s="2046"/>
      <c r="BB1" s="2046"/>
      <c r="BC1" s="2046"/>
      <c r="BD1" s="2046"/>
      <c r="BE1" s="2046"/>
      <c r="BF1" s="2046"/>
      <c r="BG1" s="2046"/>
      <c r="BH1" s="2046"/>
      <c r="BI1" s="2046"/>
      <c r="BJ1" s="2046"/>
      <c r="BK1" s="2046"/>
      <c r="BL1" s="2046"/>
      <c r="BM1" s="2046"/>
      <c r="BN1" s="2046"/>
      <c r="BO1" s="2046"/>
      <c r="BP1" s="2046"/>
      <c r="BQ1" s="2046"/>
      <c r="BR1" s="2046"/>
      <c r="BS1" s="2046"/>
      <c r="BT1" s="2046"/>
      <c r="BU1" s="2046"/>
      <c r="BV1" s="2046"/>
      <c r="BW1" s="2046"/>
      <c r="BX1" s="2046"/>
      <c r="BY1" s="2046"/>
      <c r="BZ1" s="2046"/>
      <c r="CA1" s="2046"/>
      <c r="CB1" s="2046"/>
      <c r="CC1" s="2046"/>
      <c r="CD1" s="2046"/>
      <c r="CE1" s="2046"/>
      <c r="CF1" s="2046"/>
      <c r="CG1" s="2046"/>
      <c r="CH1" s="2046"/>
      <c r="CI1" s="2046"/>
      <c r="CJ1" s="2046"/>
      <c r="CK1" s="2046"/>
      <c r="CL1" s="2046"/>
      <c r="CM1" s="2046"/>
      <c r="CN1" s="2046"/>
      <c r="CO1" s="2046"/>
      <c r="CP1" s="2046"/>
      <c r="CQ1" s="2046"/>
      <c r="CR1" s="2046"/>
      <c r="CS1" s="2046"/>
      <c r="CT1" s="2046"/>
      <c r="CU1" s="2046"/>
      <c r="CV1" s="2046"/>
      <c r="CW1" s="2046"/>
      <c r="CX1" s="2046"/>
      <c r="CY1" s="2046"/>
      <c r="CZ1" s="2046"/>
      <c r="DA1" s="2046"/>
      <c r="DB1" s="2046"/>
      <c r="DC1" s="2046"/>
      <c r="DD1" s="2046"/>
      <c r="DE1" s="2046"/>
      <c r="DF1" s="2046"/>
      <c r="DG1" s="2046"/>
      <c r="DH1" s="2046"/>
      <c r="DI1" s="2046"/>
      <c r="DJ1" s="2046"/>
      <c r="DK1" s="2046"/>
      <c r="DL1" s="2046"/>
      <c r="DM1" s="2046"/>
      <c r="DN1" s="2046"/>
      <c r="DO1" s="2046"/>
      <c r="DP1" s="2046"/>
      <c r="DQ1" s="2046"/>
      <c r="DR1" s="2046"/>
      <c r="DS1" s="2046"/>
      <c r="DT1" s="2046"/>
      <c r="DU1" s="2046"/>
      <c r="DV1" s="2046"/>
      <c r="DW1" s="2046"/>
      <c r="DX1" s="2046"/>
      <c r="DY1" s="2046"/>
      <c r="DZ1" s="2046"/>
      <c r="EA1" s="2046"/>
      <c r="EB1" s="2046"/>
      <c r="EC1" s="2046"/>
      <c r="ED1" s="2046"/>
      <c r="EE1" s="2046"/>
      <c r="EF1" s="2046"/>
      <c r="EG1" s="2046"/>
      <c r="EH1" s="2046"/>
      <c r="EI1" s="2046"/>
      <c r="EJ1" s="2046"/>
      <c r="EK1" s="2046"/>
      <c r="EL1" s="2046"/>
      <c r="EM1" s="2046"/>
      <c r="EN1" s="2046"/>
      <c r="EO1" s="2046"/>
      <c r="EP1" s="2046"/>
      <c r="EQ1" s="2046"/>
      <c r="ER1" s="2046"/>
      <c r="ES1" s="2046"/>
      <c r="ET1" s="2046"/>
      <c r="EU1" s="2046"/>
      <c r="EV1" s="2046"/>
      <c r="EW1" s="2046"/>
      <c r="EX1" s="2046"/>
      <c r="EY1" s="2046"/>
      <c r="EZ1" s="2046"/>
      <c r="FA1" s="2046"/>
      <c r="FB1" s="2046"/>
      <c r="FC1" s="2046"/>
      <c r="FD1" s="2046"/>
      <c r="FE1" s="2046"/>
      <c r="FF1" s="2046"/>
      <c r="FG1" s="2046"/>
      <c r="FH1" s="2046"/>
      <c r="FI1" s="2046"/>
      <c r="FJ1" s="2046"/>
      <c r="FK1" s="2046"/>
      <c r="FL1" s="2046"/>
      <c r="FM1" s="2046"/>
      <c r="FN1" s="2046"/>
      <c r="FO1" s="2046"/>
      <c r="FP1" s="2046"/>
      <c r="FQ1" s="2046"/>
      <c r="FR1" s="2046"/>
      <c r="FS1" s="2046"/>
      <c r="FT1" s="2046"/>
      <c r="FU1" s="2046"/>
      <c r="FV1" s="2046"/>
      <c r="FW1" s="2046"/>
      <c r="FX1" s="2046"/>
      <c r="FY1" s="2046"/>
      <c r="FZ1" s="2046"/>
      <c r="GA1" s="2046"/>
      <c r="GB1" s="2046"/>
      <c r="GC1" s="2046"/>
      <c r="GD1" s="2046"/>
      <c r="GE1" s="2046"/>
      <c r="GF1" s="2046"/>
    </row>
    <row r="2" spans="1:209" s="2049" customFormat="1" ht="30">
      <c r="A2" s="2146" t="s">
        <v>255</v>
      </c>
      <c r="B2" s="2146"/>
      <c r="C2" s="2146"/>
      <c r="D2" s="2146"/>
      <c r="E2" s="2146"/>
      <c r="F2" s="2146"/>
      <c r="G2" s="2146"/>
      <c r="H2" s="2146"/>
      <c r="I2" s="2146"/>
      <c r="J2" s="2146"/>
      <c r="K2" s="2146"/>
      <c r="L2" s="2146"/>
      <c r="M2" s="2146"/>
      <c r="N2" s="2146"/>
      <c r="O2" s="2146"/>
      <c r="P2" s="2146"/>
      <c r="Q2" s="2172"/>
      <c r="R2" s="2172"/>
      <c r="S2" s="2172"/>
      <c r="T2" s="2173"/>
      <c r="U2" s="2173"/>
      <c r="V2" s="2048"/>
      <c r="W2" s="2048"/>
      <c r="X2" s="2048"/>
      <c r="Y2" s="2048"/>
      <c r="Z2" s="2048"/>
      <c r="AA2" s="2048"/>
      <c r="AB2" s="2048"/>
      <c r="AC2" s="2048"/>
      <c r="AD2" s="2048"/>
      <c r="AE2" s="2048"/>
      <c r="AF2" s="2048"/>
      <c r="AG2" s="2048"/>
      <c r="AH2" s="2048"/>
      <c r="AI2" s="2048"/>
      <c r="AJ2" s="2048"/>
      <c r="AK2" s="2048"/>
      <c r="AL2" s="2048"/>
      <c r="AM2" s="2048"/>
      <c r="AN2" s="2048"/>
      <c r="AO2" s="2048"/>
      <c r="AP2" s="2048"/>
      <c r="AQ2" s="2048"/>
      <c r="AR2" s="2048"/>
      <c r="AS2" s="2048"/>
      <c r="AT2" s="2048"/>
      <c r="AU2" s="2048"/>
      <c r="AV2" s="2048"/>
      <c r="AW2" s="2048"/>
      <c r="AX2" s="2048"/>
      <c r="AY2" s="2048"/>
      <c r="AZ2" s="2048"/>
      <c r="BA2" s="2048"/>
      <c r="BB2" s="2048"/>
      <c r="BC2" s="2048"/>
      <c r="BD2" s="2048"/>
      <c r="BE2" s="2048"/>
      <c r="BF2" s="2048"/>
      <c r="BG2" s="2048"/>
      <c r="BH2" s="2048"/>
      <c r="BI2" s="2048"/>
      <c r="BJ2" s="2048"/>
      <c r="BK2" s="2048"/>
      <c r="BL2" s="2048"/>
      <c r="BM2" s="2048"/>
      <c r="BN2" s="2048"/>
      <c r="BO2" s="2048"/>
      <c r="BP2" s="2048"/>
      <c r="BQ2" s="2048"/>
      <c r="BR2" s="2048"/>
      <c r="BS2" s="2048"/>
      <c r="BT2" s="2048"/>
      <c r="BU2" s="2048"/>
      <c r="BV2" s="2048"/>
      <c r="BW2" s="2048"/>
      <c r="BX2" s="2048"/>
      <c r="BY2" s="2048"/>
      <c r="BZ2" s="2048"/>
      <c r="CA2" s="2048"/>
      <c r="CB2" s="2048"/>
      <c r="CC2" s="2048"/>
      <c r="CD2" s="2048"/>
      <c r="CE2" s="2048"/>
      <c r="CF2" s="2048"/>
      <c r="CG2" s="2048"/>
      <c r="CH2" s="2048"/>
      <c r="CI2" s="2048"/>
      <c r="CJ2" s="2048"/>
      <c r="CK2" s="2048"/>
      <c r="CL2" s="2048"/>
      <c r="CM2" s="2048"/>
      <c r="CN2" s="2048"/>
      <c r="CO2" s="2048"/>
      <c r="CP2" s="2048"/>
      <c r="CQ2" s="2048"/>
      <c r="CR2" s="2048"/>
      <c r="CS2" s="2048"/>
      <c r="CT2" s="2048"/>
      <c r="CU2" s="2048"/>
      <c r="CV2" s="2048"/>
      <c r="CW2" s="2048"/>
      <c r="CX2" s="2048"/>
      <c r="CY2" s="2048"/>
      <c r="CZ2" s="2048"/>
      <c r="DA2" s="2048"/>
      <c r="DB2" s="2048"/>
      <c r="DC2" s="2048"/>
      <c r="DD2" s="2048"/>
      <c r="DE2" s="2048"/>
      <c r="DF2" s="2048"/>
      <c r="DG2" s="2048"/>
      <c r="DH2" s="2048"/>
      <c r="DI2" s="2048"/>
      <c r="DJ2" s="2048"/>
      <c r="DK2" s="2048"/>
      <c r="DL2" s="2048"/>
      <c r="DM2" s="2048"/>
      <c r="DN2" s="2048"/>
      <c r="DO2" s="2048"/>
      <c r="DP2" s="2048"/>
      <c r="DQ2" s="2048"/>
      <c r="DR2" s="2048"/>
      <c r="DS2" s="2048"/>
      <c r="DT2" s="2048"/>
      <c r="DU2" s="2048"/>
      <c r="DV2" s="2048"/>
      <c r="DW2" s="2048"/>
      <c r="DX2" s="2048"/>
      <c r="DY2" s="2048"/>
      <c r="DZ2" s="2048"/>
      <c r="EA2" s="2048"/>
      <c r="EB2" s="2048"/>
      <c r="EC2" s="2048"/>
      <c r="ED2" s="2048"/>
      <c r="EE2" s="2048"/>
      <c r="EF2" s="2048"/>
      <c r="EG2" s="2048"/>
      <c r="EH2" s="2048"/>
      <c r="EI2" s="2048"/>
      <c r="EJ2" s="2048"/>
      <c r="EK2" s="2048"/>
      <c r="EL2" s="2048"/>
      <c r="EM2" s="2048"/>
      <c r="EN2" s="2048"/>
      <c r="EO2" s="2048"/>
      <c r="EP2" s="2048"/>
      <c r="EQ2" s="2048"/>
      <c r="ER2" s="2048"/>
      <c r="ES2" s="2048"/>
      <c r="ET2" s="2048"/>
      <c r="EU2" s="2048"/>
      <c r="EV2" s="2048"/>
      <c r="EW2" s="2048"/>
      <c r="EX2" s="2048"/>
      <c r="EY2" s="2048"/>
      <c r="EZ2" s="2048"/>
      <c r="FA2" s="2048"/>
      <c r="FB2" s="2048"/>
      <c r="FC2" s="2048"/>
      <c r="FD2" s="2048"/>
      <c r="FE2" s="2048"/>
      <c r="FF2" s="2048"/>
      <c r="FG2" s="2048"/>
      <c r="FH2" s="2048"/>
      <c r="FI2" s="2048"/>
      <c r="FJ2" s="2048"/>
      <c r="FK2" s="2048"/>
      <c r="FL2" s="2048"/>
      <c r="FM2" s="2048"/>
      <c r="FN2" s="2048"/>
      <c r="FO2" s="2048"/>
      <c r="FP2" s="2048"/>
      <c r="FQ2" s="2048"/>
      <c r="FR2" s="2048"/>
      <c r="FS2" s="2048"/>
      <c r="FT2" s="2048"/>
      <c r="FU2" s="2048"/>
      <c r="FV2" s="2048"/>
      <c r="FW2" s="2048"/>
      <c r="FX2" s="2048"/>
      <c r="FY2" s="2048"/>
      <c r="FZ2" s="2048"/>
      <c r="GA2" s="2048"/>
      <c r="GB2" s="2048"/>
      <c r="GC2" s="2048"/>
      <c r="GD2" s="2048"/>
      <c r="GE2" s="2048"/>
      <c r="GF2" s="2048"/>
    </row>
    <row r="3" spans="1:209" s="223" customFormat="1" ht="13.5" customHeight="1" thickBot="1">
      <c r="A3" s="224"/>
      <c r="B3" s="225"/>
      <c r="C3" s="225"/>
      <c r="D3" s="225"/>
      <c r="E3" s="1139"/>
      <c r="F3" s="1139"/>
      <c r="G3" s="224"/>
      <c r="H3" s="224"/>
      <c r="I3" s="224"/>
      <c r="J3" s="1141"/>
      <c r="K3" s="1141"/>
      <c r="L3" s="224"/>
      <c r="M3" s="224"/>
      <c r="N3" s="2650"/>
      <c r="O3" s="2650"/>
      <c r="P3" s="2650"/>
      <c r="Q3" s="224"/>
      <c r="R3" s="224"/>
      <c r="S3" s="2650" t="s">
        <v>256</v>
      </c>
      <c r="T3" s="2650"/>
      <c r="U3" s="2650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 s="222"/>
      <c r="AZ3" s="222"/>
      <c r="BA3" s="222"/>
      <c r="BB3" s="222"/>
      <c r="BC3" s="222"/>
      <c r="BD3" s="222"/>
      <c r="BE3" s="222"/>
      <c r="BF3" s="222"/>
      <c r="BG3" s="222"/>
      <c r="BH3" s="222"/>
      <c r="BI3" s="222"/>
      <c r="BJ3" s="222"/>
      <c r="BK3" s="222"/>
      <c r="BL3" s="222"/>
      <c r="BM3" s="222"/>
      <c r="BN3" s="222"/>
      <c r="BO3" s="222"/>
      <c r="BP3" s="222"/>
      <c r="BQ3" s="222"/>
      <c r="BR3" s="222"/>
      <c r="BS3" s="222"/>
      <c r="BT3" s="222"/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2"/>
      <c r="CI3" s="222"/>
      <c r="CJ3" s="222"/>
      <c r="CK3" s="222"/>
      <c r="CL3" s="222"/>
      <c r="CM3" s="222"/>
      <c r="CN3" s="222"/>
      <c r="CO3" s="222"/>
      <c r="CP3" s="222"/>
      <c r="CQ3" s="222"/>
      <c r="CR3" s="222"/>
      <c r="CS3" s="222"/>
      <c r="CT3" s="222"/>
      <c r="CU3" s="222"/>
      <c r="CV3" s="222"/>
      <c r="CW3" s="222"/>
      <c r="CX3" s="222"/>
      <c r="CY3" s="222"/>
      <c r="CZ3" s="222"/>
      <c r="DA3" s="222"/>
      <c r="DB3" s="222"/>
      <c r="DC3" s="222"/>
      <c r="DD3" s="222"/>
      <c r="DE3" s="222"/>
      <c r="DF3" s="222"/>
      <c r="DG3" s="222"/>
      <c r="DH3" s="222"/>
      <c r="DI3" s="222"/>
      <c r="DJ3" s="222"/>
      <c r="DK3" s="222"/>
      <c r="DL3" s="222"/>
      <c r="DM3" s="222"/>
      <c r="DN3" s="222"/>
      <c r="DO3" s="222"/>
      <c r="DP3" s="222"/>
      <c r="DQ3" s="222"/>
      <c r="DR3" s="222"/>
      <c r="DS3" s="222"/>
      <c r="DT3" s="222"/>
      <c r="DU3" s="222"/>
      <c r="DV3" s="222"/>
      <c r="DW3" s="222"/>
      <c r="DX3" s="222"/>
      <c r="DY3" s="222"/>
      <c r="DZ3" s="222"/>
      <c r="EA3" s="222"/>
      <c r="EB3" s="222"/>
      <c r="EC3" s="222"/>
      <c r="ED3" s="222"/>
      <c r="EE3" s="222"/>
      <c r="EF3" s="222"/>
      <c r="EG3" s="222"/>
      <c r="EH3" s="222"/>
      <c r="EI3" s="222"/>
      <c r="EJ3" s="222"/>
      <c r="EK3" s="222"/>
      <c r="EL3" s="222"/>
      <c r="EM3" s="222"/>
      <c r="EN3" s="222"/>
      <c r="EO3" s="222"/>
      <c r="EP3" s="222"/>
      <c r="EQ3" s="222"/>
      <c r="ER3" s="222"/>
      <c r="ES3" s="222"/>
      <c r="ET3" s="222"/>
      <c r="EU3" s="222"/>
      <c r="EV3" s="222"/>
      <c r="EW3" s="222"/>
      <c r="EX3" s="222"/>
      <c r="EY3" s="222"/>
      <c r="EZ3" s="222"/>
      <c r="FA3" s="222"/>
      <c r="FB3" s="222"/>
      <c r="FC3" s="222"/>
      <c r="FD3" s="222"/>
      <c r="FE3" s="222"/>
      <c r="FF3" s="222"/>
      <c r="FG3" s="222"/>
      <c r="FH3" s="222"/>
      <c r="FI3" s="222"/>
      <c r="FJ3" s="222"/>
      <c r="FK3" s="222"/>
      <c r="FL3" s="222"/>
      <c r="FM3" s="222"/>
      <c r="FN3" s="222"/>
      <c r="FO3" s="222"/>
      <c r="FP3" s="222"/>
      <c r="FQ3" s="222"/>
      <c r="FR3" s="222"/>
      <c r="FS3" s="222"/>
      <c r="FT3" s="222"/>
      <c r="FU3" s="222"/>
      <c r="FV3" s="222"/>
      <c r="FW3" s="222"/>
      <c r="FX3" s="222"/>
      <c r="FY3" s="222"/>
      <c r="FZ3" s="222"/>
      <c r="GA3" s="222"/>
      <c r="GB3" s="222"/>
      <c r="GC3" s="222"/>
      <c r="GD3" s="222"/>
      <c r="GE3" s="222"/>
      <c r="GF3" s="222"/>
    </row>
    <row r="4" spans="1:209" s="1064" customFormat="1" ht="15" customHeight="1" thickTop="1">
      <c r="A4" s="2428" t="s">
        <v>263</v>
      </c>
      <c r="B4" s="2683" t="s">
        <v>397</v>
      </c>
      <c r="C4" s="2683"/>
      <c r="D4" s="2683"/>
      <c r="E4" s="2683"/>
      <c r="F4" s="2683"/>
      <c r="G4" s="2683" t="s">
        <v>266</v>
      </c>
      <c r="H4" s="2683"/>
      <c r="I4" s="2683"/>
      <c r="J4" s="2683"/>
      <c r="K4" s="2683"/>
      <c r="L4" s="2683" t="s">
        <v>268</v>
      </c>
      <c r="M4" s="2683"/>
      <c r="N4" s="2683"/>
      <c r="O4" s="2683"/>
      <c r="P4" s="2683"/>
      <c r="Q4" s="2683" t="s">
        <v>267</v>
      </c>
      <c r="R4" s="2683"/>
      <c r="S4" s="2683"/>
      <c r="T4" s="2683"/>
      <c r="U4" s="2684"/>
      <c r="V4" s="1237"/>
      <c r="W4" s="1237"/>
      <c r="X4" s="1237"/>
      <c r="Y4" s="1237"/>
      <c r="Z4" s="1237"/>
      <c r="AA4" s="1237"/>
      <c r="AB4" s="1237"/>
      <c r="AC4" s="1237"/>
      <c r="AD4" s="1237"/>
      <c r="AE4" s="1237"/>
      <c r="AF4" s="1237"/>
      <c r="AG4" s="1237"/>
      <c r="AH4" s="1237"/>
      <c r="AI4" s="1237"/>
      <c r="AJ4" s="1237"/>
      <c r="AK4" s="1237"/>
      <c r="AL4" s="1237"/>
      <c r="AM4" s="1237"/>
      <c r="AN4" s="1237"/>
      <c r="AO4" s="1237"/>
      <c r="AP4" s="1237"/>
      <c r="AQ4" s="1237"/>
      <c r="AR4" s="1237"/>
      <c r="AS4" s="1237"/>
      <c r="AT4" s="1237"/>
      <c r="AU4" s="1237"/>
      <c r="AV4" s="1237"/>
      <c r="AW4" s="1237"/>
      <c r="AX4" s="1237"/>
      <c r="AY4" s="1237"/>
      <c r="AZ4" s="1237"/>
      <c r="BA4" s="1237"/>
      <c r="BB4" s="1237"/>
      <c r="BC4" s="1237"/>
      <c r="BD4" s="1237"/>
      <c r="BE4" s="1237"/>
      <c r="BF4" s="1237"/>
      <c r="BG4" s="1237"/>
      <c r="BH4" s="1237"/>
      <c r="BI4" s="1237"/>
      <c r="BJ4" s="1237"/>
      <c r="BK4" s="1237"/>
      <c r="BL4" s="1237"/>
      <c r="BM4" s="1237"/>
      <c r="BN4" s="1237"/>
      <c r="BO4" s="1237"/>
      <c r="BP4" s="1237"/>
      <c r="BQ4" s="1237"/>
      <c r="BR4" s="1237"/>
      <c r="BS4" s="1237"/>
      <c r="BT4" s="1237"/>
      <c r="BU4" s="1237"/>
      <c r="BV4" s="1237"/>
      <c r="BW4" s="1237"/>
      <c r="BX4" s="1237"/>
      <c r="BY4" s="1237"/>
      <c r="BZ4" s="1237"/>
      <c r="CA4" s="1237"/>
      <c r="CB4" s="1237"/>
      <c r="CC4" s="1237"/>
      <c r="CD4" s="1237"/>
      <c r="CE4" s="1237"/>
      <c r="CF4" s="1237"/>
      <c r="CG4" s="1237"/>
      <c r="CH4" s="1237"/>
      <c r="CI4" s="1237"/>
      <c r="CJ4" s="1237"/>
      <c r="CK4" s="1237"/>
      <c r="CL4" s="1237"/>
      <c r="CM4" s="1237"/>
      <c r="CN4" s="1237"/>
      <c r="CO4" s="1237"/>
      <c r="CP4" s="1237"/>
      <c r="CQ4" s="1237"/>
      <c r="CR4" s="1237"/>
      <c r="CS4" s="1237"/>
      <c r="CT4" s="1237"/>
      <c r="CU4" s="1237"/>
      <c r="CV4" s="1237"/>
      <c r="CW4" s="1237"/>
      <c r="CX4" s="1237"/>
      <c r="CY4" s="1237"/>
      <c r="CZ4" s="1237"/>
      <c r="DA4" s="1237"/>
      <c r="DB4" s="1237"/>
      <c r="DC4" s="1237"/>
      <c r="DD4" s="1237"/>
      <c r="DE4" s="1237"/>
      <c r="DF4" s="1237"/>
      <c r="DG4" s="1237"/>
      <c r="DH4" s="1237"/>
      <c r="DI4" s="1237"/>
      <c r="DJ4" s="1237"/>
      <c r="DK4" s="1237"/>
      <c r="DL4" s="1237"/>
      <c r="DM4" s="1237"/>
      <c r="DN4" s="1237"/>
      <c r="DO4" s="1237"/>
      <c r="DP4" s="1237"/>
      <c r="DQ4" s="1237"/>
      <c r="DR4" s="1237"/>
      <c r="DS4" s="1237"/>
      <c r="DT4" s="1237"/>
      <c r="DU4" s="1237"/>
      <c r="DV4" s="1237"/>
      <c r="DW4" s="1237"/>
      <c r="DX4" s="1237"/>
      <c r="DY4" s="1237"/>
      <c r="DZ4" s="1237"/>
      <c r="EA4" s="1237"/>
      <c r="EB4" s="1237"/>
      <c r="EC4" s="1237"/>
      <c r="ED4" s="1237"/>
      <c r="EE4" s="1237"/>
      <c r="EF4" s="1237"/>
      <c r="EG4" s="1237"/>
      <c r="EH4" s="1237"/>
      <c r="EI4" s="1237"/>
      <c r="EJ4" s="1237"/>
      <c r="EK4" s="1237"/>
      <c r="EL4" s="1237"/>
      <c r="EM4" s="1237"/>
      <c r="EN4" s="1237"/>
      <c r="EO4" s="1237"/>
      <c r="EP4" s="1237"/>
      <c r="EQ4" s="1237"/>
      <c r="ER4" s="1237"/>
      <c r="ES4" s="1237"/>
      <c r="ET4" s="1237"/>
      <c r="EU4" s="1237"/>
      <c r="EV4" s="1237"/>
      <c r="EW4" s="1237"/>
      <c r="EX4" s="1237"/>
      <c r="EY4" s="1237"/>
      <c r="EZ4" s="1237"/>
      <c r="FA4" s="1237"/>
      <c r="FB4" s="1237"/>
      <c r="FC4" s="1237"/>
      <c r="FD4" s="1237"/>
      <c r="FE4" s="1237"/>
      <c r="FF4" s="1237"/>
      <c r="FG4" s="1237"/>
      <c r="FH4" s="1237"/>
      <c r="FI4" s="1237"/>
      <c r="FJ4" s="1237"/>
      <c r="FK4" s="1237"/>
      <c r="FL4" s="1237"/>
      <c r="FM4" s="1237"/>
      <c r="FN4" s="1237"/>
      <c r="FO4" s="1237"/>
      <c r="FP4" s="1237"/>
      <c r="FQ4" s="1237"/>
      <c r="FR4" s="1237"/>
      <c r="FS4" s="1237"/>
      <c r="FT4" s="1237"/>
      <c r="FU4" s="1237"/>
      <c r="FV4" s="1237"/>
      <c r="FW4" s="1237"/>
      <c r="FX4" s="1237"/>
      <c r="FY4" s="1237"/>
      <c r="FZ4" s="1237"/>
      <c r="GA4" s="1237"/>
      <c r="GB4" s="1237"/>
      <c r="GC4" s="1237"/>
      <c r="GD4" s="1237"/>
      <c r="GE4" s="1237"/>
      <c r="GF4" s="1237"/>
      <c r="GG4" s="1237"/>
      <c r="GH4" s="1237"/>
      <c r="GI4" s="1237"/>
      <c r="GJ4" s="1237"/>
      <c r="GK4" s="1237"/>
      <c r="GL4" s="1237"/>
      <c r="GM4" s="1237"/>
      <c r="GN4" s="1237"/>
      <c r="GO4" s="1237"/>
      <c r="GP4" s="1237"/>
      <c r="GQ4" s="1237"/>
      <c r="GR4" s="1237"/>
      <c r="GS4" s="1237"/>
      <c r="GT4" s="1237"/>
      <c r="GU4" s="1237"/>
      <c r="GV4" s="1237"/>
      <c r="GW4" s="1237"/>
      <c r="GX4" s="1237"/>
      <c r="GY4" s="1237"/>
      <c r="GZ4" s="1237"/>
      <c r="HA4" s="1237"/>
    </row>
    <row r="5" spans="1:209" s="1064" customFormat="1" ht="18" customHeight="1">
      <c r="A5" s="2429"/>
      <c r="B5" s="1060" t="s">
        <v>87</v>
      </c>
      <c r="C5" s="1060" t="s">
        <v>90</v>
      </c>
      <c r="D5" s="1060" t="s">
        <v>91</v>
      </c>
      <c r="E5" s="2342" t="s">
        <v>88</v>
      </c>
      <c r="F5" s="2342" t="s">
        <v>89</v>
      </c>
      <c r="G5" s="1060" t="s">
        <v>87</v>
      </c>
      <c r="H5" s="1060" t="s">
        <v>90</v>
      </c>
      <c r="I5" s="1060" t="s">
        <v>91</v>
      </c>
      <c r="J5" s="2342" t="s">
        <v>88</v>
      </c>
      <c r="K5" s="2342" t="s">
        <v>89</v>
      </c>
      <c r="L5" s="1060" t="s">
        <v>87</v>
      </c>
      <c r="M5" s="1060" t="s">
        <v>90</v>
      </c>
      <c r="N5" s="1060" t="s">
        <v>91</v>
      </c>
      <c r="O5" s="2342" t="s">
        <v>88</v>
      </c>
      <c r="P5" s="2342" t="s">
        <v>89</v>
      </c>
      <c r="Q5" s="1060" t="s">
        <v>87</v>
      </c>
      <c r="R5" s="1060" t="s">
        <v>90</v>
      </c>
      <c r="S5" s="1060" t="s">
        <v>91</v>
      </c>
      <c r="T5" s="2342" t="s">
        <v>88</v>
      </c>
      <c r="U5" s="2345" t="s">
        <v>89</v>
      </c>
      <c r="V5" s="1238"/>
      <c r="W5" s="1238"/>
      <c r="X5" s="1238"/>
      <c r="Y5" s="1238"/>
      <c r="Z5" s="1238"/>
      <c r="AA5" s="1238"/>
      <c r="AB5" s="1238"/>
      <c r="AC5" s="1238"/>
      <c r="AD5" s="1238"/>
      <c r="AE5" s="1238"/>
      <c r="AF5" s="1238"/>
      <c r="AG5" s="1238"/>
      <c r="AH5" s="1237"/>
      <c r="AI5" s="1237"/>
      <c r="AJ5" s="1237"/>
      <c r="AK5" s="1237"/>
      <c r="AL5" s="1237"/>
      <c r="AM5" s="1237"/>
      <c r="AN5" s="1237"/>
      <c r="AO5" s="1237"/>
      <c r="AP5" s="1237"/>
      <c r="AQ5" s="1237"/>
      <c r="AR5" s="1237"/>
      <c r="AS5" s="1237"/>
      <c r="AT5" s="1237"/>
      <c r="AU5" s="1237"/>
      <c r="AV5" s="1237"/>
      <c r="AW5" s="1237"/>
      <c r="AX5" s="1237"/>
      <c r="AY5" s="1237"/>
      <c r="AZ5" s="1237"/>
      <c r="BA5" s="1237"/>
      <c r="BB5" s="1237"/>
      <c r="BC5" s="1237"/>
      <c r="BD5" s="1237"/>
      <c r="BE5" s="1237"/>
      <c r="BF5" s="1237"/>
      <c r="BG5" s="1237"/>
      <c r="BH5" s="1237"/>
      <c r="BI5" s="1237"/>
      <c r="BJ5" s="1237"/>
      <c r="BK5" s="1237"/>
      <c r="BL5" s="1237"/>
      <c r="BM5" s="1237"/>
      <c r="BN5" s="1237"/>
      <c r="BO5" s="1237"/>
      <c r="BP5" s="1237"/>
      <c r="BQ5" s="1237"/>
      <c r="BR5" s="1237"/>
      <c r="BS5" s="1237"/>
      <c r="BT5" s="1237"/>
      <c r="BU5" s="1237"/>
      <c r="BV5" s="1237"/>
      <c r="BW5" s="1237"/>
      <c r="BX5" s="1237"/>
      <c r="BY5" s="1237"/>
      <c r="BZ5" s="1237"/>
      <c r="CA5" s="1237"/>
      <c r="CB5" s="1237"/>
      <c r="CC5" s="1237"/>
      <c r="CD5" s="1237"/>
      <c r="CE5" s="1237"/>
      <c r="CF5" s="1237"/>
      <c r="CG5" s="1237"/>
      <c r="CH5" s="1237"/>
      <c r="CI5" s="1237"/>
      <c r="CJ5" s="1237"/>
      <c r="CK5" s="1237"/>
      <c r="CL5" s="1237"/>
      <c r="CM5" s="1237"/>
      <c r="CN5" s="1237"/>
      <c r="CO5" s="1237"/>
      <c r="CP5" s="1237"/>
      <c r="CQ5" s="1237"/>
      <c r="CR5" s="1237"/>
      <c r="CS5" s="1237"/>
      <c r="CT5" s="1237"/>
      <c r="CU5" s="1237"/>
      <c r="CV5" s="1237"/>
      <c r="CW5" s="1237"/>
      <c r="CX5" s="1237"/>
      <c r="CY5" s="1237"/>
      <c r="CZ5" s="1237"/>
      <c r="DA5" s="1237"/>
      <c r="DB5" s="1237"/>
      <c r="DC5" s="1237"/>
      <c r="DD5" s="1237"/>
      <c r="DE5" s="1237"/>
      <c r="DF5" s="1237"/>
      <c r="DG5" s="1237"/>
      <c r="DH5" s="1237"/>
      <c r="DI5" s="1237"/>
      <c r="DJ5" s="1237"/>
      <c r="DK5" s="1237"/>
      <c r="DL5" s="1237"/>
      <c r="DM5" s="1237"/>
      <c r="DN5" s="1237"/>
      <c r="DO5" s="1237"/>
      <c r="DP5" s="1237"/>
      <c r="DQ5" s="1237"/>
      <c r="DR5" s="1237"/>
      <c r="DS5" s="1237"/>
      <c r="DT5" s="1237"/>
      <c r="DU5" s="1237"/>
      <c r="DV5" s="1237"/>
      <c r="DW5" s="1237"/>
      <c r="DX5" s="1237"/>
      <c r="DY5" s="1237"/>
      <c r="DZ5" s="1237"/>
      <c r="EA5" s="1237"/>
      <c r="EB5" s="1237"/>
      <c r="EC5" s="1237"/>
      <c r="ED5" s="1237"/>
      <c r="EE5" s="1237"/>
      <c r="EF5" s="1237"/>
      <c r="EG5" s="1237"/>
      <c r="EH5" s="1237"/>
      <c r="EI5" s="1237"/>
      <c r="EJ5" s="1237"/>
      <c r="EK5" s="1237"/>
      <c r="EL5" s="1237"/>
      <c r="EM5" s="1237"/>
      <c r="EN5" s="1237"/>
      <c r="EO5" s="1237"/>
      <c r="EP5" s="1237"/>
      <c r="EQ5" s="1237"/>
      <c r="ER5" s="1237"/>
      <c r="ES5" s="1237"/>
      <c r="ET5" s="1237"/>
      <c r="EU5" s="1237"/>
      <c r="EV5" s="1237"/>
      <c r="EW5" s="1237"/>
      <c r="EX5" s="1237"/>
      <c r="EY5" s="1237"/>
      <c r="EZ5" s="1237"/>
      <c r="FA5" s="1237"/>
      <c r="FB5" s="1237"/>
      <c r="FC5" s="1237"/>
      <c r="FD5" s="1237"/>
      <c r="FE5" s="1237"/>
      <c r="FF5" s="1237"/>
      <c r="FG5" s="1237"/>
      <c r="FH5" s="1237"/>
      <c r="FI5" s="1237"/>
      <c r="FJ5" s="1237"/>
      <c r="FK5" s="1237"/>
      <c r="FL5" s="1237"/>
      <c r="FM5" s="1237"/>
      <c r="FN5" s="1237"/>
      <c r="FO5" s="1237"/>
      <c r="FP5" s="1237"/>
      <c r="FQ5" s="1237"/>
      <c r="FR5" s="1237"/>
      <c r="FS5" s="1237"/>
      <c r="FT5" s="1237"/>
      <c r="FU5" s="1237"/>
      <c r="FV5" s="1237"/>
      <c r="FW5" s="1237"/>
      <c r="FX5" s="1237"/>
      <c r="FY5" s="1237"/>
      <c r="FZ5" s="1237"/>
      <c r="GA5" s="1237"/>
      <c r="GB5" s="1237"/>
      <c r="GC5" s="1237"/>
      <c r="GD5" s="1237"/>
      <c r="GE5" s="1237"/>
      <c r="GF5" s="1237"/>
    </row>
    <row r="6" spans="1:209" s="1064" customFormat="1" ht="30" customHeight="1">
      <c r="A6" s="2429"/>
      <c r="B6" s="1896" t="s">
        <v>669</v>
      </c>
      <c r="C6" s="1896" t="s">
        <v>725</v>
      </c>
      <c r="D6" s="1896" t="s">
        <v>737</v>
      </c>
      <c r="E6" s="2342"/>
      <c r="F6" s="2342"/>
      <c r="G6" s="1896" t="s">
        <v>669</v>
      </c>
      <c r="H6" s="1896" t="s">
        <v>725</v>
      </c>
      <c r="I6" s="1896" t="s">
        <v>737</v>
      </c>
      <c r="J6" s="2342"/>
      <c r="K6" s="2342"/>
      <c r="L6" s="1896" t="str">
        <f>G6</f>
        <v xml:space="preserve">cf=j= @)&amp;#÷&amp;$
-;fpg–c;f/_                </v>
      </c>
      <c r="M6" s="1896" t="str">
        <f t="shared" ref="M6:N6" si="0">H6</f>
        <v xml:space="preserve">cf=j= @)&amp;$÷&amp;%
-;fpg–c;f/_                </v>
      </c>
      <c r="N6" s="1896" t="str">
        <f t="shared" si="0"/>
        <v xml:space="preserve">cf=j= @)&amp;%÷&amp;^
-;fpg–c;f/_                </v>
      </c>
      <c r="O6" s="2342"/>
      <c r="P6" s="2342"/>
      <c r="Q6" s="1896" t="str">
        <f>G6</f>
        <v xml:space="preserve">cf=j= @)&amp;#÷&amp;$
-;fpg–c;f/_                </v>
      </c>
      <c r="R6" s="1896" t="str">
        <f t="shared" ref="R6:S6" si="1">H6</f>
        <v xml:space="preserve">cf=j= @)&amp;$÷&amp;%
-;fpg–c;f/_                </v>
      </c>
      <c r="S6" s="1896" t="str">
        <f t="shared" si="1"/>
        <v xml:space="preserve">cf=j= @)&amp;%÷&amp;^
-;fpg–c;f/_                </v>
      </c>
      <c r="T6" s="2342"/>
      <c r="U6" s="2345"/>
      <c r="V6" s="1238"/>
      <c r="W6" s="1238"/>
      <c r="X6" s="1238"/>
      <c r="Y6" s="1238"/>
      <c r="Z6" s="1238"/>
      <c r="AA6" s="1238"/>
      <c r="AB6" s="1238"/>
      <c r="AC6" s="1238"/>
      <c r="AD6" s="1238"/>
      <c r="AE6" s="1238"/>
      <c r="AF6" s="1238"/>
      <c r="AG6" s="1238"/>
      <c r="AH6" s="1237"/>
      <c r="AI6" s="1237"/>
      <c r="AJ6" s="1237"/>
      <c r="AK6" s="1237"/>
      <c r="AL6" s="1237"/>
      <c r="AM6" s="1237"/>
      <c r="AN6" s="1237"/>
      <c r="AO6" s="1237"/>
      <c r="AP6" s="1237"/>
      <c r="AQ6" s="1237"/>
      <c r="AR6" s="1237"/>
      <c r="AS6" s="1237"/>
      <c r="AT6" s="1237"/>
      <c r="AU6" s="1237"/>
      <c r="AV6" s="1237"/>
      <c r="AW6" s="1237"/>
      <c r="AX6" s="1237"/>
      <c r="AY6" s="1237"/>
      <c r="AZ6" s="1237"/>
      <c r="BA6" s="1237"/>
      <c r="BB6" s="1237"/>
      <c r="BC6" s="1237"/>
      <c r="BD6" s="1237"/>
      <c r="BE6" s="1237"/>
      <c r="BF6" s="1237"/>
      <c r="BG6" s="1237"/>
      <c r="BH6" s="1237"/>
      <c r="BI6" s="1237"/>
      <c r="BJ6" s="1237"/>
      <c r="BK6" s="1237"/>
      <c r="BL6" s="1237"/>
      <c r="BM6" s="1237"/>
      <c r="BN6" s="1237"/>
      <c r="BO6" s="1237"/>
      <c r="BP6" s="1237"/>
      <c r="BQ6" s="1237"/>
      <c r="BR6" s="1237"/>
      <c r="BS6" s="1237"/>
      <c r="BT6" s="1237"/>
      <c r="BU6" s="1237"/>
      <c r="BV6" s="1237"/>
      <c r="BW6" s="1237"/>
      <c r="BX6" s="1237"/>
      <c r="BY6" s="1237"/>
      <c r="BZ6" s="1237"/>
      <c r="CA6" s="1237"/>
      <c r="CB6" s="1237"/>
      <c r="CC6" s="1237"/>
      <c r="CD6" s="1237"/>
      <c r="CE6" s="1237"/>
      <c r="CF6" s="1237"/>
      <c r="CG6" s="1237"/>
      <c r="CH6" s="1237"/>
      <c r="CI6" s="1237"/>
      <c r="CJ6" s="1237"/>
      <c r="CK6" s="1237"/>
      <c r="CL6" s="1237"/>
      <c r="CM6" s="1237"/>
      <c r="CN6" s="1237"/>
      <c r="CO6" s="1237"/>
      <c r="CP6" s="1237"/>
      <c r="CQ6" s="1237"/>
      <c r="CR6" s="1237"/>
      <c r="CS6" s="1237"/>
      <c r="CT6" s="1237"/>
      <c r="CU6" s="1237"/>
      <c r="CV6" s="1237"/>
      <c r="CW6" s="1237"/>
      <c r="CX6" s="1237"/>
      <c r="CY6" s="1237"/>
      <c r="CZ6" s="1237"/>
      <c r="DA6" s="1237"/>
      <c r="DB6" s="1237"/>
      <c r="DC6" s="1237"/>
      <c r="DD6" s="1237"/>
      <c r="DE6" s="1237"/>
      <c r="DF6" s="1237"/>
      <c r="DG6" s="1237"/>
      <c r="DH6" s="1237"/>
      <c r="DI6" s="1237"/>
      <c r="DJ6" s="1237"/>
      <c r="DK6" s="1237"/>
      <c r="DL6" s="1237"/>
      <c r="DM6" s="1237"/>
      <c r="DN6" s="1237"/>
      <c r="DO6" s="1237"/>
      <c r="DP6" s="1237"/>
      <c r="DQ6" s="1237"/>
      <c r="DR6" s="1237"/>
      <c r="DS6" s="1237"/>
      <c r="DT6" s="1237"/>
      <c r="DU6" s="1237"/>
      <c r="DV6" s="1237"/>
      <c r="DW6" s="1237"/>
      <c r="DX6" s="1237"/>
      <c r="DY6" s="1237"/>
      <c r="DZ6" s="1237"/>
      <c r="EA6" s="1237"/>
      <c r="EB6" s="1237"/>
      <c r="EC6" s="1237"/>
      <c r="ED6" s="1237"/>
      <c r="EE6" s="1237"/>
      <c r="EF6" s="1237"/>
      <c r="EG6" s="1237"/>
      <c r="EH6" s="1237"/>
      <c r="EI6" s="1237"/>
      <c r="EJ6" s="1237"/>
      <c r="EK6" s="1237"/>
      <c r="EL6" s="1237"/>
      <c r="EM6" s="1237"/>
      <c r="EN6" s="1237"/>
      <c r="EO6" s="1237"/>
      <c r="EP6" s="1237"/>
      <c r="EQ6" s="1237"/>
      <c r="ER6" s="1237"/>
      <c r="ES6" s="1237"/>
      <c r="ET6" s="1237"/>
      <c r="EU6" s="1237"/>
      <c r="EV6" s="1237"/>
      <c r="EW6" s="1237"/>
      <c r="EX6" s="1237"/>
      <c r="EY6" s="1237"/>
      <c r="EZ6" s="1237"/>
      <c r="FA6" s="1237"/>
      <c r="FB6" s="1237"/>
      <c r="FC6" s="1237"/>
      <c r="FD6" s="1237"/>
      <c r="FE6" s="1237"/>
      <c r="FF6" s="1237"/>
      <c r="FG6" s="1237"/>
      <c r="FH6" s="1237"/>
      <c r="FI6" s="1237"/>
      <c r="FJ6" s="1237"/>
      <c r="FK6" s="1237"/>
      <c r="FL6" s="1237"/>
      <c r="FM6" s="1237"/>
      <c r="FN6" s="1237"/>
      <c r="FO6" s="1237"/>
      <c r="FP6" s="1237"/>
      <c r="FQ6" s="1237"/>
      <c r="FR6" s="1237"/>
      <c r="FS6" s="1237"/>
      <c r="FT6" s="1237"/>
      <c r="FU6" s="1237"/>
      <c r="FV6" s="1237"/>
      <c r="FW6" s="1237"/>
      <c r="FX6" s="1237"/>
      <c r="FY6" s="1237"/>
      <c r="FZ6" s="1237"/>
      <c r="GA6" s="1237"/>
      <c r="GB6" s="1237"/>
      <c r="GC6" s="1237"/>
      <c r="GD6" s="1237"/>
      <c r="GE6" s="1237"/>
      <c r="GF6" s="1237"/>
    </row>
    <row r="7" spans="1:209" s="113" customFormat="1" ht="15" customHeight="1">
      <c r="A7" s="1334" t="s">
        <v>265</v>
      </c>
      <c r="B7" s="745">
        <v>96627</v>
      </c>
      <c r="C7" s="745">
        <v>94657</v>
      </c>
      <c r="D7" s="745">
        <v>94382</v>
      </c>
      <c r="E7" s="847">
        <v>-2.0387676322352943</v>
      </c>
      <c r="F7" s="847">
        <v>-0.29052262378904681</v>
      </c>
      <c r="G7" s="745">
        <v>114605</v>
      </c>
      <c r="H7" s="745">
        <v>119159</v>
      </c>
      <c r="I7" s="745">
        <v>121066</v>
      </c>
      <c r="J7" s="847">
        <v>3.9736486191702003</v>
      </c>
      <c r="K7" s="1598">
        <v>1.6003826819627642</v>
      </c>
      <c r="L7" s="1810">
        <v>124822</v>
      </c>
      <c r="M7" s="745">
        <v>121913</v>
      </c>
      <c r="N7" s="745">
        <v>121622</v>
      </c>
      <c r="O7" s="847">
        <v>-2.330518658569801</v>
      </c>
      <c r="P7" s="847">
        <v>-0.23869480695249479</v>
      </c>
      <c r="Q7" s="745">
        <v>57507</v>
      </c>
      <c r="R7" s="745">
        <v>56810</v>
      </c>
      <c r="S7" s="745">
        <v>56665</v>
      </c>
      <c r="T7" s="847">
        <v>-1.2120263620081007</v>
      </c>
      <c r="U7" s="850">
        <v>-0.2552367540925915</v>
      </c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7"/>
      <c r="BM7" s="227"/>
      <c r="BN7" s="227"/>
      <c r="BO7" s="227"/>
      <c r="BP7" s="227"/>
      <c r="BQ7" s="227"/>
      <c r="BR7" s="227"/>
      <c r="BS7" s="227"/>
      <c r="BT7" s="227"/>
      <c r="BU7" s="227"/>
      <c r="BV7" s="227"/>
      <c r="BW7" s="227"/>
      <c r="BX7" s="227"/>
      <c r="BY7" s="227"/>
      <c r="BZ7" s="227"/>
      <c r="CA7" s="227"/>
      <c r="CB7" s="227"/>
      <c r="CC7" s="227"/>
      <c r="CD7" s="227"/>
      <c r="CE7" s="227"/>
      <c r="CF7" s="227"/>
      <c r="CG7" s="227"/>
      <c r="CH7" s="227"/>
      <c r="CI7" s="227"/>
      <c r="CJ7" s="227"/>
      <c r="CK7" s="227"/>
      <c r="CL7" s="227"/>
      <c r="CM7" s="227"/>
      <c r="CN7" s="227"/>
      <c r="CO7" s="227"/>
      <c r="CP7" s="227"/>
      <c r="CQ7" s="227"/>
      <c r="CR7" s="227"/>
      <c r="CS7" s="227"/>
      <c r="CT7" s="227"/>
      <c r="CU7" s="227"/>
      <c r="CV7" s="227"/>
      <c r="CW7" s="227"/>
      <c r="CX7" s="227"/>
      <c r="CY7" s="227"/>
      <c r="CZ7" s="227"/>
      <c r="DA7" s="227"/>
      <c r="DB7" s="227"/>
      <c r="DC7" s="227"/>
      <c r="DD7" s="227"/>
      <c r="DE7" s="227"/>
      <c r="DF7" s="227"/>
      <c r="DG7" s="227"/>
      <c r="DH7" s="227"/>
      <c r="DI7" s="227"/>
      <c r="DJ7" s="227"/>
      <c r="DK7" s="227"/>
      <c r="DL7" s="227"/>
      <c r="DM7" s="227"/>
      <c r="DN7" s="227"/>
      <c r="DO7" s="227"/>
      <c r="DP7" s="227"/>
      <c r="DQ7" s="227"/>
      <c r="DR7" s="227"/>
      <c r="DS7" s="227"/>
      <c r="DT7" s="227"/>
      <c r="DU7" s="227"/>
      <c r="DV7" s="227"/>
      <c r="DW7" s="227"/>
      <c r="DX7" s="227"/>
      <c r="DY7" s="227"/>
      <c r="DZ7" s="227"/>
      <c r="EA7" s="227"/>
      <c r="EB7" s="227"/>
      <c r="EC7" s="227"/>
      <c r="ED7" s="227"/>
      <c r="EE7" s="227"/>
      <c r="EF7" s="227"/>
      <c r="EG7" s="227"/>
      <c r="EH7" s="227"/>
      <c r="EI7" s="227"/>
      <c r="EJ7" s="227"/>
      <c r="EK7" s="227"/>
      <c r="EL7" s="227"/>
      <c r="EM7" s="227"/>
      <c r="EN7" s="227"/>
      <c r="EO7" s="227"/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7"/>
      <c r="FD7" s="227"/>
      <c r="FE7" s="227"/>
      <c r="FF7" s="227"/>
      <c r="FG7" s="227"/>
      <c r="FH7" s="227"/>
      <c r="FI7" s="227"/>
      <c r="FJ7" s="227"/>
      <c r="FK7" s="227"/>
      <c r="FL7" s="227"/>
      <c r="FM7" s="227"/>
      <c r="FN7" s="227"/>
      <c r="FO7" s="227"/>
      <c r="FP7" s="227"/>
      <c r="FQ7" s="227"/>
      <c r="FR7" s="227"/>
      <c r="FS7" s="227"/>
      <c r="FT7" s="227"/>
      <c r="FU7" s="227"/>
      <c r="FV7" s="227"/>
      <c r="FW7" s="227"/>
      <c r="FX7" s="227"/>
      <c r="FY7" s="227"/>
      <c r="FZ7" s="227"/>
      <c r="GA7" s="227"/>
      <c r="GB7" s="227"/>
      <c r="GC7" s="227"/>
      <c r="GD7" s="227"/>
      <c r="GE7" s="227"/>
      <c r="GF7" s="227"/>
    </row>
    <row r="8" spans="1:209" ht="15" customHeight="1">
      <c r="A8" s="1045" t="s">
        <v>3</v>
      </c>
      <c r="B8" s="617">
        <v>36500</v>
      </c>
      <c r="C8" s="1340">
        <v>34550</v>
      </c>
      <c r="D8" s="1340">
        <v>34182</v>
      </c>
      <c r="E8" s="1524">
        <v>-5.3424657534246522</v>
      </c>
      <c r="F8" s="1525">
        <v>-1.0651230101302422</v>
      </c>
      <c r="G8" s="617">
        <v>50000</v>
      </c>
      <c r="H8" s="1340">
        <v>47329</v>
      </c>
      <c r="I8" s="1340">
        <v>49236</v>
      </c>
      <c r="J8" s="1524">
        <v>-5.3420000000000023</v>
      </c>
      <c r="K8" s="1532">
        <v>4.0292421137146262</v>
      </c>
      <c r="L8" s="1811">
        <v>38100</v>
      </c>
      <c r="M8" s="1340">
        <v>36065</v>
      </c>
      <c r="N8" s="1340">
        <v>35728</v>
      </c>
      <c r="O8" s="1524">
        <v>-5.3412073490813672</v>
      </c>
      <c r="P8" s="1526">
        <v>-0.93442395674476764</v>
      </c>
      <c r="Q8" s="617">
        <v>13352</v>
      </c>
      <c r="R8" s="617">
        <v>12639</v>
      </c>
      <c r="S8" s="617">
        <v>12679</v>
      </c>
      <c r="T8" s="782">
        <v>-5.3400239664469717</v>
      </c>
      <c r="U8" s="783">
        <v>0.31648073423531375</v>
      </c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</row>
    <row r="9" spans="1:209" ht="15" customHeight="1">
      <c r="A9" s="1045" t="s">
        <v>4</v>
      </c>
      <c r="B9" s="617">
        <v>13250</v>
      </c>
      <c r="C9" s="1340">
        <v>13250</v>
      </c>
      <c r="D9" s="1340">
        <v>13200</v>
      </c>
      <c r="E9" s="1524">
        <v>0</v>
      </c>
      <c r="F9" s="1525">
        <v>-0.37735849056603765</v>
      </c>
      <c r="G9" s="617">
        <v>9050</v>
      </c>
      <c r="H9" s="1340">
        <v>6300</v>
      </c>
      <c r="I9" s="1340">
        <v>6300</v>
      </c>
      <c r="J9" s="1524">
        <v>-30.386740331491712</v>
      </c>
      <c r="K9" s="1532">
        <v>0</v>
      </c>
      <c r="L9" s="1811">
        <v>24200</v>
      </c>
      <c r="M9" s="1340">
        <v>23400</v>
      </c>
      <c r="N9" s="1340">
        <v>23458</v>
      </c>
      <c r="O9" s="1524">
        <v>-3.3057851239669422</v>
      </c>
      <c r="P9" s="1526">
        <v>0.24786324786325586</v>
      </c>
      <c r="Q9" s="617">
        <v>16100</v>
      </c>
      <c r="R9" s="617">
        <v>16100</v>
      </c>
      <c r="S9" s="617">
        <v>15458</v>
      </c>
      <c r="T9" s="782">
        <v>0</v>
      </c>
      <c r="U9" s="783">
        <v>-3.9875776397515494</v>
      </c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</row>
    <row r="10" spans="1:209" ht="15" customHeight="1">
      <c r="A10" s="1335" t="s">
        <v>5</v>
      </c>
      <c r="B10" s="617">
        <v>19050</v>
      </c>
      <c r="C10" s="1340">
        <v>19050</v>
      </c>
      <c r="D10" s="1340">
        <v>19160</v>
      </c>
      <c r="E10" s="1524">
        <v>0</v>
      </c>
      <c r="F10" s="1525">
        <v>0.57742782152230276</v>
      </c>
      <c r="G10" s="617">
        <v>17800</v>
      </c>
      <c r="H10" s="1340">
        <v>17800</v>
      </c>
      <c r="I10" s="1340">
        <v>17800</v>
      </c>
      <c r="J10" s="1524">
        <v>0</v>
      </c>
      <c r="K10" s="1532">
        <v>0</v>
      </c>
      <c r="L10" s="1811">
        <v>12600</v>
      </c>
      <c r="M10" s="1340">
        <v>12600</v>
      </c>
      <c r="N10" s="1340">
        <v>12600</v>
      </c>
      <c r="O10" s="1524">
        <v>0</v>
      </c>
      <c r="P10" s="1526">
        <v>0</v>
      </c>
      <c r="Q10" s="617">
        <v>16255</v>
      </c>
      <c r="R10" s="617">
        <v>16255</v>
      </c>
      <c r="S10" s="617">
        <v>16255</v>
      </c>
      <c r="T10" s="782">
        <v>0</v>
      </c>
      <c r="U10" s="783">
        <v>0</v>
      </c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</row>
    <row r="11" spans="1:209" ht="15" customHeight="1">
      <c r="A11" s="1045" t="s">
        <v>6</v>
      </c>
      <c r="B11" s="617"/>
      <c r="C11" s="1340"/>
      <c r="D11" s="1340"/>
      <c r="E11" s="1524" t="s">
        <v>818</v>
      </c>
      <c r="F11" s="1525" t="s">
        <v>818</v>
      </c>
      <c r="G11" s="617"/>
      <c r="H11" s="1340"/>
      <c r="I11" s="1340"/>
      <c r="J11" s="1524" t="s">
        <v>818</v>
      </c>
      <c r="K11" s="1532" t="s">
        <v>818</v>
      </c>
      <c r="L11" s="1811">
        <v>15</v>
      </c>
      <c r="M11" s="1340">
        <v>15</v>
      </c>
      <c r="N11" s="1340">
        <v>15</v>
      </c>
      <c r="O11" s="1524">
        <v>0</v>
      </c>
      <c r="P11" s="1526">
        <v>0</v>
      </c>
      <c r="Q11" s="617">
        <v>2095</v>
      </c>
      <c r="R11" s="617">
        <v>2090</v>
      </c>
      <c r="S11" s="617">
        <v>2100</v>
      </c>
      <c r="T11" s="782">
        <v>-0.23866348448687846</v>
      </c>
      <c r="U11" s="783">
        <v>0.47846889952152249</v>
      </c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</row>
    <row r="12" spans="1:209" ht="15" customHeight="1">
      <c r="A12" s="1045" t="s">
        <v>7</v>
      </c>
      <c r="B12" s="617"/>
      <c r="C12" s="1340"/>
      <c r="D12" s="1340"/>
      <c r="E12" s="1524" t="s">
        <v>818</v>
      </c>
      <c r="F12" s="1525" t="s">
        <v>818</v>
      </c>
      <c r="G12" s="617"/>
      <c r="H12" s="1340"/>
      <c r="I12" s="1340"/>
      <c r="J12" s="1524" t="s">
        <v>818</v>
      </c>
      <c r="K12" s="1532" t="s">
        <v>818</v>
      </c>
      <c r="L12" s="1811">
        <v>49</v>
      </c>
      <c r="M12" s="1340">
        <v>50</v>
      </c>
      <c r="N12" s="1340"/>
      <c r="O12" s="1524">
        <v>2.0408163265306145</v>
      </c>
      <c r="P12" s="1526">
        <v>-100</v>
      </c>
      <c r="Q12" s="617">
        <v>1000</v>
      </c>
      <c r="R12" s="617">
        <v>1020</v>
      </c>
      <c r="S12" s="617">
        <v>1030</v>
      </c>
      <c r="T12" s="782">
        <v>2.0000000000000018</v>
      </c>
      <c r="U12" s="783">
        <v>0.98039215686274161</v>
      </c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</row>
    <row r="13" spans="1:209" ht="15" customHeight="1">
      <c r="A13" s="1045" t="s">
        <v>8</v>
      </c>
      <c r="B13" s="617"/>
      <c r="C13" s="1340"/>
      <c r="D13" s="1340"/>
      <c r="E13" s="1524" t="s">
        <v>818</v>
      </c>
      <c r="F13" s="1525" t="s">
        <v>818</v>
      </c>
      <c r="G13" s="617"/>
      <c r="H13" s="1340"/>
      <c r="I13" s="1340"/>
      <c r="J13" s="1524" t="s">
        <v>818</v>
      </c>
      <c r="K13" s="1532" t="s">
        <v>818</v>
      </c>
      <c r="L13" s="1811">
        <v>20</v>
      </c>
      <c r="M13" s="1340">
        <v>20</v>
      </c>
      <c r="N13" s="1340">
        <v>20</v>
      </c>
      <c r="O13" s="1524">
        <v>0</v>
      </c>
      <c r="P13" s="1526">
        <v>0</v>
      </c>
      <c r="Q13" s="617"/>
      <c r="R13" s="617"/>
      <c r="S13" s="617"/>
      <c r="T13" s="782"/>
      <c r="U13" s="783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</row>
    <row r="14" spans="1:209" ht="15" customHeight="1">
      <c r="A14" s="1045" t="s">
        <v>9</v>
      </c>
      <c r="B14" s="617">
        <v>2870</v>
      </c>
      <c r="C14" s="1340">
        <v>2850</v>
      </c>
      <c r="D14" s="1340">
        <v>2875</v>
      </c>
      <c r="E14" s="1524">
        <v>-0.69686411149826322</v>
      </c>
      <c r="F14" s="1525">
        <v>0.87719298245614308</v>
      </c>
      <c r="G14" s="617">
        <v>4250</v>
      </c>
      <c r="H14" s="1340">
        <v>4250</v>
      </c>
      <c r="I14" s="1340">
        <v>4250</v>
      </c>
      <c r="J14" s="1524">
        <v>0</v>
      </c>
      <c r="K14" s="1532">
        <v>0</v>
      </c>
      <c r="L14" s="1811">
        <v>2300</v>
      </c>
      <c r="M14" s="1340">
        <v>2250</v>
      </c>
      <c r="N14" s="1340">
        <v>2250</v>
      </c>
      <c r="O14" s="1524">
        <v>-2.1739130434782594</v>
      </c>
      <c r="P14" s="1526">
        <v>0</v>
      </c>
      <c r="Q14" s="617">
        <v>1182</v>
      </c>
      <c r="R14" s="617">
        <v>1182</v>
      </c>
      <c r="S14" s="617">
        <v>1190</v>
      </c>
      <c r="T14" s="782">
        <v>0</v>
      </c>
      <c r="U14" s="783">
        <v>0.67681895093063549</v>
      </c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</row>
    <row r="15" spans="1:209" ht="15" customHeight="1">
      <c r="A15" s="1045" t="s">
        <v>10</v>
      </c>
      <c r="B15" s="617">
        <v>58</v>
      </c>
      <c r="C15" s="1340">
        <v>58</v>
      </c>
      <c r="D15" s="1340">
        <v>60</v>
      </c>
      <c r="E15" s="1524">
        <v>0</v>
      </c>
      <c r="F15" s="1525">
        <v>3.4482758620689724</v>
      </c>
      <c r="G15" s="617">
        <v>300</v>
      </c>
      <c r="H15" s="1340">
        <v>220</v>
      </c>
      <c r="I15" s="1340">
        <v>220</v>
      </c>
      <c r="J15" s="1524">
        <v>-26.666666666666671</v>
      </c>
      <c r="K15" s="1532">
        <v>0</v>
      </c>
      <c r="L15" s="1811">
        <v>29</v>
      </c>
      <c r="M15" s="1340">
        <v>29</v>
      </c>
      <c r="N15" s="1340">
        <v>29</v>
      </c>
      <c r="O15" s="1524">
        <v>0</v>
      </c>
      <c r="P15" s="1525">
        <v>0</v>
      </c>
      <c r="Q15" s="617"/>
      <c r="R15" s="617"/>
      <c r="S15" s="617"/>
      <c r="T15" s="782"/>
      <c r="U15" s="783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</row>
    <row r="16" spans="1:209" ht="15" customHeight="1">
      <c r="A16" s="1045" t="s">
        <v>11</v>
      </c>
      <c r="B16" s="617"/>
      <c r="C16" s="1340"/>
      <c r="D16" s="1340"/>
      <c r="E16" s="1524" t="s">
        <v>818</v>
      </c>
      <c r="F16" s="1525" t="s">
        <v>818</v>
      </c>
      <c r="G16" s="617"/>
      <c r="H16" s="1340"/>
      <c r="I16" s="1340"/>
      <c r="J16" s="1524" t="s">
        <v>818</v>
      </c>
      <c r="K16" s="1532" t="s">
        <v>818</v>
      </c>
      <c r="L16" s="1811"/>
      <c r="M16" s="1340"/>
      <c r="N16" s="1340"/>
      <c r="O16" s="1524" t="s">
        <v>818</v>
      </c>
      <c r="P16" s="1525" t="s">
        <v>818</v>
      </c>
      <c r="Q16" s="617"/>
      <c r="R16" s="617"/>
      <c r="S16" s="617"/>
      <c r="T16" s="847"/>
      <c r="U16" s="850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</row>
    <row r="17" spans="1:188" ht="15" customHeight="1">
      <c r="A17" s="1045" t="s">
        <v>12</v>
      </c>
      <c r="B17" s="617"/>
      <c r="C17" s="1340"/>
      <c r="D17" s="1340"/>
      <c r="E17" s="1524" t="s">
        <v>818</v>
      </c>
      <c r="F17" s="1525" t="s">
        <v>818</v>
      </c>
      <c r="G17" s="617"/>
      <c r="H17" s="1340"/>
      <c r="I17" s="1340"/>
      <c r="J17" s="1524" t="s">
        <v>818</v>
      </c>
      <c r="K17" s="1532" t="s">
        <v>818</v>
      </c>
      <c r="L17" s="1811"/>
      <c r="M17" s="1340"/>
      <c r="N17" s="1340"/>
      <c r="O17" s="1524" t="s">
        <v>818</v>
      </c>
      <c r="P17" s="1525" t="s">
        <v>818</v>
      </c>
      <c r="Q17" s="617"/>
      <c r="R17" s="617"/>
      <c r="S17" s="617"/>
      <c r="T17" s="847"/>
      <c r="U17" s="850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</row>
    <row r="18" spans="1:188" ht="15" customHeight="1">
      <c r="A18" s="1045" t="s">
        <v>13</v>
      </c>
      <c r="B18" s="617"/>
      <c r="C18" s="1340"/>
      <c r="D18" s="1340"/>
      <c r="E18" s="1524">
        <v>120</v>
      </c>
      <c r="F18" s="1525" t="s">
        <v>818</v>
      </c>
      <c r="G18" s="617"/>
      <c r="H18" s="1340"/>
      <c r="I18" s="1340"/>
      <c r="J18" s="1524" t="s">
        <v>818</v>
      </c>
      <c r="K18" s="1532" t="s">
        <v>818</v>
      </c>
      <c r="L18" s="1811">
        <v>30</v>
      </c>
      <c r="M18" s="1340">
        <v>33</v>
      </c>
      <c r="N18" s="1340">
        <v>33</v>
      </c>
      <c r="O18" s="1524">
        <v>10.000000000000009</v>
      </c>
      <c r="P18" s="1525">
        <v>0</v>
      </c>
      <c r="Q18" s="617">
        <v>335</v>
      </c>
      <c r="R18" s="617">
        <v>336</v>
      </c>
      <c r="S18" s="617">
        <v>330</v>
      </c>
      <c r="T18" s="782">
        <v>0.29850746268655914</v>
      </c>
      <c r="U18" s="783">
        <v>-1.7857142857142905</v>
      </c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</row>
    <row r="19" spans="1:188" ht="15" customHeight="1">
      <c r="A19" s="1045" t="s">
        <v>14</v>
      </c>
      <c r="B19" s="617">
        <v>16420</v>
      </c>
      <c r="C19" s="1340">
        <v>16420</v>
      </c>
      <c r="D19" s="1340">
        <v>16525</v>
      </c>
      <c r="E19" s="1524">
        <v>0</v>
      </c>
      <c r="F19" s="1525">
        <v>0.63946406820949431</v>
      </c>
      <c r="G19" s="617">
        <v>22530</v>
      </c>
      <c r="H19" s="1340">
        <v>22080</v>
      </c>
      <c r="I19" s="1340">
        <v>22080</v>
      </c>
      <c r="J19" s="1524">
        <v>-1.9973368841544659</v>
      </c>
      <c r="K19" s="1532">
        <v>0</v>
      </c>
      <c r="L19" s="1811">
        <v>28977</v>
      </c>
      <c r="M19" s="1340">
        <v>28949</v>
      </c>
      <c r="N19" s="1340">
        <v>28987</v>
      </c>
      <c r="O19" s="1524">
        <v>-9.6628360423789417E-2</v>
      </c>
      <c r="P19" s="1525">
        <v>0.13126532868148466</v>
      </c>
      <c r="Q19" s="617">
        <v>3292</v>
      </c>
      <c r="R19" s="617">
        <v>3292</v>
      </c>
      <c r="S19" s="617">
        <v>3601</v>
      </c>
      <c r="T19" s="782">
        <v>0</v>
      </c>
      <c r="U19" s="783">
        <v>9.3863912515188339</v>
      </c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</row>
    <row r="20" spans="1:188" ht="15" customHeight="1">
      <c r="A20" s="1045" t="s">
        <v>15</v>
      </c>
      <c r="B20" s="617">
        <v>8479</v>
      </c>
      <c r="C20" s="1340">
        <v>8479</v>
      </c>
      <c r="D20" s="1340">
        <v>8380</v>
      </c>
      <c r="E20" s="1524">
        <v>0</v>
      </c>
      <c r="F20" s="1525">
        <v>-1.1675905177497392</v>
      </c>
      <c r="G20" s="617">
        <v>10675</v>
      </c>
      <c r="H20" s="1340">
        <v>21180</v>
      </c>
      <c r="I20" s="1340">
        <v>21180</v>
      </c>
      <c r="J20" s="1524">
        <v>98.407494145199067</v>
      </c>
      <c r="K20" s="1532">
        <v>0</v>
      </c>
      <c r="L20" s="1811">
        <v>18502</v>
      </c>
      <c r="M20" s="1340">
        <v>18502</v>
      </c>
      <c r="N20" s="1340">
        <v>18502</v>
      </c>
      <c r="O20" s="1524">
        <v>0</v>
      </c>
      <c r="P20" s="1525">
        <v>0</v>
      </c>
      <c r="Q20" s="617">
        <v>3896</v>
      </c>
      <c r="R20" s="617">
        <v>3896</v>
      </c>
      <c r="S20" s="617">
        <v>4022</v>
      </c>
      <c r="T20" s="782">
        <v>0</v>
      </c>
      <c r="U20" s="783">
        <v>3.234086242299794</v>
      </c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</row>
    <row r="21" spans="1:188" s="113" customFormat="1" ht="15" customHeight="1">
      <c r="A21" s="1334" t="s">
        <v>719</v>
      </c>
      <c r="B21" s="1527">
        <v>7562</v>
      </c>
      <c r="C21" s="1527">
        <v>7562</v>
      </c>
      <c r="D21" s="1527">
        <v>7650</v>
      </c>
      <c r="E21" s="1528">
        <v>0</v>
      </c>
      <c r="F21" s="1529">
        <v>1.1637133033588931</v>
      </c>
      <c r="G21" s="1527">
        <v>4350</v>
      </c>
      <c r="H21" s="1527">
        <v>6700</v>
      </c>
      <c r="I21" s="1527">
        <v>6850</v>
      </c>
      <c r="J21" s="1528">
        <v>54.022988505747115</v>
      </c>
      <c r="K21" s="1534">
        <v>2.2388059701492491</v>
      </c>
      <c r="L21" s="1812">
        <v>5338</v>
      </c>
      <c r="M21" s="1527">
        <v>6050</v>
      </c>
      <c r="N21" s="1527">
        <v>6077</v>
      </c>
      <c r="O21" s="1528">
        <v>13.338328962158119</v>
      </c>
      <c r="P21" s="1529">
        <v>0.44628099173553704</v>
      </c>
      <c r="Q21" s="745">
        <v>4025</v>
      </c>
      <c r="R21" s="745">
        <v>4050</v>
      </c>
      <c r="S21" s="745">
        <v>2340</v>
      </c>
      <c r="T21" s="847">
        <v>0.62111801242235032</v>
      </c>
      <c r="U21" s="850">
        <v>-42.222222222222229</v>
      </c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7"/>
      <c r="BM21" s="227"/>
      <c r="BN21" s="227"/>
      <c r="BO21" s="227"/>
      <c r="BP21" s="227"/>
      <c r="BQ21" s="227"/>
      <c r="BR21" s="227"/>
      <c r="BS21" s="227"/>
      <c r="BT21" s="227"/>
      <c r="BU21" s="227"/>
      <c r="BV21" s="227"/>
      <c r="BW21" s="227"/>
      <c r="BX21" s="227"/>
      <c r="BY21" s="227"/>
      <c r="BZ21" s="227"/>
      <c r="CA21" s="227"/>
      <c r="CB21" s="227"/>
      <c r="CC21" s="227"/>
      <c r="CD21" s="227"/>
      <c r="CE21" s="227"/>
      <c r="CF21" s="227"/>
      <c r="CG21" s="227"/>
      <c r="CH21" s="227"/>
      <c r="CI21" s="227"/>
      <c r="CJ21" s="227"/>
      <c r="CK21" s="227"/>
      <c r="CL21" s="227"/>
      <c r="CM21" s="227"/>
      <c r="CN21" s="227"/>
      <c r="CO21" s="227"/>
      <c r="CP21" s="227"/>
      <c r="CQ21" s="227"/>
      <c r="CR21" s="227"/>
      <c r="CS21" s="227"/>
      <c r="CT21" s="227"/>
      <c r="CU21" s="227"/>
      <c r="CV21" s="227"/>
      <c r="CW21" s="227"/>
      <c r="CX21" s="227"/>
      <c r="CY21" s="227"/>
      <c r="CZ21" s="227"/>
      <c r="DA21" s="227"/>
      <c r="DB21" s="227"/>
      <c r="DC21" s="227"/>
      <c r="DD21" s="227"/>
      <c r="DE21" s="227"/>
      <c r="DF21" s="227"/>
      <c r="DG21" s="227"/>
      <c r="DH21" s="227"/>
      <c r="DI21" s="227"/>
      <c r="DJ21" s="227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7"/>
      <c r="EA21" s="227"/>
      <c r="EB21" s="227"/>
      <c r="EC21" s="227"/>
      <c r="ED21" s="227"/>
      <c r="EE21" s="227"/>
      <c r="EF21" s="227"/>
      <c r="EG21" s="227"/>
      <c r="EH21" s="227"/>
      <c r="EI21" s="227"/>
      <c r="EJ21" s="227"/>
      <c r="EK21" s="227"/>
      <c r="EL21" s="227"/>
      <c r="EM21" s="227"/>
      <c r="EN21" s="227"/>
      <c r="EO21" s="227"/>
      <c r="EP21" s="227"/>
      <c r="EQ21" s="227"/>
      <c r="ER21" s="227"/>
      <c r="ES21" s="227"/>
      <c r="ET21" s="227"/>
      <c r="EU21" s="227"/>
      <c r="EV21" s="227"/>
      <c r="EW21" s="227"/>
      <c r="EX21" s="227"/>
      <c r="EY21" s="227"/>
      <c r="EZ21" s="227"/>
      <c r="FA21" s="227"/>
      <c r="FB21" s="227"/>
      <c r="FC21" s="227"/>
      <c r="FD21" s="227"/>
      <c r="FE21" s="227"/>
      <c r="FF21" s="227"/>
      <c r="FG21" s="227"/>
      <c r="FH21" s="227"/>
      <c r="FI21" s="227"/>
      <c r="FJ21" s="227"/>
      <c r="FK21" s="227"/>
      <c r="FL21" s="227"/>
      <c r="FM21" s="227"/>
      <c r="FN21" s="227"/>
      <c r="FO21" s="227"/>
      <c r="FP21" s="227"/>
      <c r="FQ21" s="227"/>
      <c r="FR21" s="227"/>
      <c r="FS21" s="227"/>
      <c r="FT21" s="227"/>
      <c r="FU21" s="227"/>
      <c r="FV21" s="227"/>
      <c r="FW21" s="227"/>
      <c r="FX21" s="227"/>
      <c r="FY21" s="227"/>
      <c r="FZ21" s="227"/>
      <c r="GA21" s="227"/>
      <c r="GB21" s="227"/>
      <c r="GC21" s="227"/>
      <c r="GD21" s="227"/>
      <c r="GE21" s="227"/>
      <c r="GF21" s="227"/>
    </row>
    <row r="22" spans="1:188" ht="15" customHeight="1">
      <c r="A22" s="1045" t="s">
        <v>335</v>
      </c>
      <c r="B22" s="617">
        <v>7562</v>
      </c>
      <c r="C22" s="1340">
        <v>7562</v>
      </c>
      <c r="D22" s="1340">
        <v>7650</v>
      </c>
      <c r="E22" s="1524">
        <v>0</v>
      </c>
      <c r="F22" s="1525">
        <v>1.1637133033588931</v>
      </c>
      <c r="G22" s="617">
        <v>4350</v>
      </c>
      <c r="H22" s="1340">
        <v>6700</v>
      </c>
      <c r="I22" s="1340">
        <v>6850</v>
      </c>
      <c r="J22" s="1524">
        <v>54.022988505747115</v>
      </c>
      <c r="K22" s="1532">
        <v>2.2388059701492491</v>
      </c>
      <c r="L22" s="1811">
        <v>5338</v>
      </c>
      <c r="M22" s="1340">
        <v>6050</v>
      </c>
      <c r="N22" s="1340">
        <v>6077</v>
      </c>
      <c r="O22" s="1524">
        <v>13.338328962158119</v>
      </c>
      <c r="P22" s="1525">
        <v>0.44628099173553704</v>
      </c>
      <c r="Q22" s="617">
        <v>4025</v>
      </c>
      <c r="R22" s="617">
        <v>4050</v>
      </c>
      <c r="S22" s="617">
        <v>2340</v>
      </c>
      <c r="T22" s="782">
        <v>0.62111801242235032</v>
      </c>
      <c r="U22" s="783">
        <v>-42.222222222222229</v>
      </c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</row>
    <row r="23" spans="1:188" s="113" customFormat="1" ht="15" customHeight="1">
      <c r="A23" s="1334" t="s">
        <v>17</v>
      </c>
      <c r="B23" s="1527">
        <v>5993</v>
      </c>
      <c r="C23" s="1527">
        <v>5964</v>
      </c>
      <c r="D23" s="1527">
        <v>6008</v>
      </c>
      <c r="E23" s="1528">
        <v>-0.48389788086100616</v>
      </c>
      <c r="F23" s="1529">
        <v>0.73775989268947129</v>
      </c>
      <c r="G23" s="1527">
        <v>3336</v>
      </c>
      <c r="H23" s="1527">
        <v>7304</v>
      </c>
      <c r="I23" s="1527">
        <v>7761</v>
      </c>
      <c r="J23" s="1528">
        <v>118.94484412470025</v>
      </c>
      <c r="K23" s="1534">
        <v>6.2568455640744869</v>
      </c>
      <c r="L23" s="1812">
        <v>4549</v>
      </c>
      <c r="M23" s="1527">
        <v>2480</v>
      </c>
      <c r="N23" s="1527">
        <v>2293</v>
      </c>
      <c r="O23" s="1528">
        <v>-45.482523631567375</v>
      </c>
      <c r="P23" s="1529">
        <v>-7.5403225806451646</v>
      </c>
      <c r="Q23" s="745">
        <v>2300</v>
      </c>
      <c r="R23" s="745">
        <v>2420</v>
      </c>
      <c r="S23" s="745">
        <v>2265</v>
      </c>
      <c r="T23" s="847">
        <v>5.2173913043478182</v>
      </c>
      <c r="U23" s="850">
        <v>-6.4049586776859453</v>
      </c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7"/>
      <c r="BM23" s="227"/>
      <c r="BN23" s="227"/>
      <c r="BO23" s="227"/>
      <c r="BP23" s="227"/>
      <c r="BQ23" s="227"/>
      <c r="BR23" s="227"/>
      <c r="BS23" s="227"/>
      <c r="BT23" s="227"/>
      <c r="BU23" s="227"/>
      <c r="BV23" s="227"/>
      <c r="BW23" s="227"/>
      <c r="BX23" s="227"/>
      <c r="BY23" s="227"/>
      <c r="BZ23" s="227"/>
      <c r="CA23" s="227"/>
      <c r="CB23" s="227"/>
      <c r="CC23" s="227"/>
      <c r="CD23" s="227"/>
      <c r="CE23" s="227"/>
      <c r="CF23" s="227"/>
      <c r="CG23" s="227"/>
      <c r="CH23" s="227"/>
      <c r="CI23" s="227"/>
      <c r="CJ23" s="227"/>
      <c r="CK23" s="227"/>
      <c r="CL23" s="227"/>
      <c r="CM23" s="227"/>
      <c r="CN23" s="227"/>
      <c r="CO23" s="227"/>
      <c r="CP23" s="227"/>
      <c r="CQ23" s="227"/>
      <c r="CR23" s="227"/>
      <c r="CS23" s="227"/>
      <c r="CT23" s="227"/>
      <c r="CU23" s="227"/>
      <c r="CV23" s="227"/>
      <c r="CW23" s="227"/>
      <c r="CX23" s="227"/>
      <c r="CY23" s="227"/>
      <c r="CZ23" s="227"/>
      <c r="DA23" s="227"/>
      <c r="DB23" s="227"/>
      <c r="DC23" s="227"/>
      <c r="DD23" s="227"/>
      <c r="DE23" s="227"/>
      <c r="DF23" s="227"/>
      <c r="DG23" s="227"/>
      <c r="DH23" s="227"/>
      <c r="DI23" s="227"/>
      <c r="DJ23" s="227"/>
      <c r="DK23" s="227"/>
      <c r="DL23" s="227"/>
      <c r="DM23" s="227"/>
      <c r="DN23" s="227"/>
      <c r="DO23" s="227"/>
      <c r="DP23" s="227"/>
      <c r="DQ23" s="227"/>
      <c r="DR23" s="227"/>
      <c r="DS23" s="227"/>
      <c r="DT23" s="227"/>
      <c r="DU23" s="227"/>
      <c r="DV23" s="227"/>
      <c r="DW23" s="227"/>
      <c r="DX23" s="227"/>
      <c r="DY23" s="227"/>
      <c r="DZ23" s="227"/>
      <c r="EA23" s="227"/>
      <c r="EB23" s="227"/>
      <c r="EC23" s="227"/>
      <c r="ED23" s="227"/>
      <c r="EE23" s="227"/>
      <c r="EF23" s="227"/>
      <c r="EG23" s="227"/>
      <c r="EH23" s="227"/>
      <c r="EI23" s="227"/>
      <c r="EJ23" s="227"/>
      <c r="EK23" s="227"/>
      <c r="EL23" s="227"/>
      <c r="EM23" s="227"/>
      <c r="EN23" s="227"/>
      <c r="EO23" s="227"/>
      <c r="EP23" s="227"/>
      <c r="EQ23" s="227"/>
      <c r="ER23" s="227"/>
      <c r="ES23" s="227"/>
      <c r="ET23" s="227"/>
      <c r="EU23" s="227"/>
      <c r="EV23" s="227"/>
      <c r="EW23" s="227"/>
      <c r="EX23" s="227"/>
      <c r="EY23" s="227"/>
      <c r="EZ23" s="227"/>
      <c r="FA23" s="227"/>
      <c r="FB23" s="227"/>
      <c r="FC23" s="227"/>
      <c r="FD23" s="227"/>
      <c r="FE23" s="227"/>
      <c r="FF23" s="227"/>
      <c r="FG23" s="227"/>
      <c r="FH23" s="227"/>
      <c r="FI23" s="227"/>
      <c r="FJ23" s="227"/>
      <c r="FK23" s="227"/>
      <c r="FL23" s="227"/>
      <c r="FM23" s="227"/>
      <c r="FN23" s="227"/>
      <c r="FO23" s="227"/>
      <c r="FP23" s="227"/>
      <c r="FQ23" s="227"/>
      <c r="FR23" s="227"/>
      <c r="FS23" s="227"/>
      <c r="FT23" s="227"/>
      <c r="FU23" s="227"/>
      <c r="FV23" s="227"/>
      <c r="FW23" s="227"/>
      <c r="FX23" s="227"/>
      <c r="FY23" s="227"/>
      <c r="FZ23" s="227"/>
      <c r="GA23" s="227"/>
      <c r="GB23" s="227"/>
      <c r="GC23" s="227"/>
      <c r="GD23" s="227"/>
      <c r="GE23" s="227"/>
      <c r="GF23" s="227"/>
    </row>
    <row r="24" spans="1:188" ht="15" customHeight="1">
      <c r="A24" s="1045" t="s">
        <v>18</v>
      </c>
      <c r="B24" s="617"/>
      <c r="C24" s="1340"/>
      <c r="D24" s="1340"/>
      <c r="E24" s="1524" t="s">
        <v>818</v>
      </c>
      <c r="F24" s="1525" t="s">
        <v>818</v>
      </c>
      <c r="G24" s="617"/>
      <c r="H24" s="1340"/>
      <c r="I24" s="1340"/>
      <c r="J24" s="1524" t="s">
        <v>818</v>
      </c>
      <c r="K24" s="1532" t="s">
        <v>818</v>
      </c>
      <c r="L24" s="1811">
        <v>200</v>
      </c>
      <c r="M24" s="617">
        <v>210</v>
      </c>
      <c r="N24" s="617"/>
      <c r="O24" s="1524">
        <v>5.0000000000000044</v>
      </c>
      <c r="P24" s="1525">
        <v>-100</v>
      </c>
      <c r="Q24" s="617">
        <v>127</v>
      </c>
      <c r="R24" s="617">
        <v>130</v>
      </c>
      <c r="S24" s="617">
        <v>130</v>
      </c>
      <c r="T24" s="782">
        <v>2.3622047244094446</v>
      </c>
      <c r="U24" s="783">
        <v>0</v>
      </c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</row>
    <row r="25" spans="1:188" ht="15" customHeight="1">
      <c r="A25" s="1045" t="s">
        <v>19</v>
      </c>
      <c r="B25" s="617">
        <v>950</v>
      </c>
      <c r="C25" s="1340">
        <v>950</v>
      </c>
      <c r="D25" s="1340">
        <v>955</v>
      </c>
      <c r="E25" s="1524">
        <v>0</v>
      </c>
      <c r="F25" s="1525">
        <v>0.52631578947368585</v>
      </c>
      <c r="G25" s="617">
        <v>876</v>
      </c>
      <c r="H25" s="1340">
        <v>890</v>
      </c>
      <c r="I25" s="1340">
        <v>894</v>
      </c>
      <c r="J25" s="1524">
        <v>1.5981735159817267</v>
      </c>
      <c r="K25" s="1532">
        <v>0.44943820224718767</v>
      </c>
      <c r="L25" s="1811">
        <v>2450</v>
      </c>
      <c r="M25" s="1340">
        <v>260</v>
      </c>
      <c r="N25" s="1340">
        <v>270</v>
      </c>
      <c r="O25" s="1524">
        <v>-89.387755102040828</v>
      </c>
      <c r="P25" s="1525">
        <v>3.8461538461538547</v>
      </c>
      <c r="Q25" s="617">
        <v>998</v>
      </c>
      <c r="R25" s="617">
        <v>1005</v>
      </c>
      <c r="S25" s="617">
        <v>955</v>
      </c>
      <c r="T25" s="782">
        <v>0.70140280561121759</v>
      </c>
      <c r="U25" s="783">
        <v>-4.9751243781094523</v>
      </c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</row>
    <row r="26" spans="1:188" ht="15" customHeight="1">
      <c r="A26" s="1045" t="s">
        <v>20</v>
      </c>
      <c r="B26" s="617">
        <v>80</v>
      </c>
      <c r="C26" s="1340">
        <v>80</v>
      </c>
      <c r="D26" s="1340">
        <v>85</v>
      </c>
      <c r="E26" s="1524">
        <v>0</v>
      </c>
      <c r="F26" s="1525">
        <v>6.25</v>
      </c>
      <c r="G26" s="617">
        <v>700</v>
      </c>
      <c r="H26" s="1340">
        <v>710</v>
      </c>
      <c r="I26" s="1340">
        <v>710</v>
      </c>
      <c r="J26" s="1524">
        <v>1.4285714285714235</v>
      </c>
      <c r="K26" s="1532">
        <v>0</v>
      </c>
      <c r="L26" s="1811">
        <v>240</v>
      </c>
      <c r="M26" s="1340">
        <v>250</v>
      </c>
      <c r="N26" s="1340">
        <v>255</v>
      </c>
      <c r="O26" s="1524">
        <v>4.1666666666666741</v>
      </c>
      <c r="P26" s="1525">
        <v>2.0000000000000018</v>
      </c>
      <c r="Q26" s="617">
        <v>174</v>
      </c>
      <c r="R26" s="617">
        <v>174</v>
      </c>
      <c r="S26" s="617">
        <v>185</v>
      </c>
      <c r="T26" s="782">
        <v>0</v>
      </c>
      <c r="U26" s="783">
        <v>6.321839080459779</v>
      </c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</row>
    <row r="27" spans="1:188" ht="15" customHeight="1">
      <c r="A27" s="1045" t="s">
        <v>21</v>
      </c>
      <c r="B27" s="617"/>
      <c r="C27" s="1340"/>
      <c r="D27" s="1340"/>
      <c r="E27" s="1524" t="s">
        <v>818</v>
      </c>
      <c r="F27" s="1525" t="s">
        <v>818</v>
      </c>
      <c r="G27" s="617"/>
      <c r="H27" s="1340"/>
      <c r="I27" s="1340"/>
      <c r="J27" s="1524" t="s">
        <v>818</v>
      </c>
      <c r="K27" s="1532" t="s">
        <v>818</v>
      </c>
      <c r="L27" s="1811"/>
      <c r="M27" s="1340"/>
      <c r="N27" s="1340"/>
      <c r="O27" s="1524" t="s">
        <v>818</v>
      </c>
      <c r="P27" s="1525" t="s">
        <v>818</v>
      </c>
      <c r="Q27" s="617">
        <v>19</v>
      </c>
      <c r="R27" s="617">
        <v>19</v>
      </c>
      <c r="S27" s="617">
        <v>15</v>
      </c>
      <c r="T27" s="782">
        <v>0</v>
      </c>
      <c r="U27" s="783">
        <v>-21.052631578947366</v>
      </c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</row>
    <row r="28" spans="1:188" ht="15" customHeight="1">
      <c r="A28" s="1045" t="s">
        <v>22</v>
      </c>
      <c r="B28" s="617">
        <v>148</v>
      </c>
      <c r="C28" s="1340">
        <v>119</v>
      </c>
      <c r="D28" s="1340">
        <v>120</v>
      </c>
      <c r="E28" s="1524">
        <v>-19.594594594594593</v>
      </c>
      <c r="F28" s="1525">
        <v>0.84033613445377853</v>
      </c>
      <c r="G28" s="617">
        <v>720</v>
      </c>
      <c r="H28" s="1340">
        <v>214</v>
      </c>
      <c r="I28" s="1340">
        <v>217</v>
      </c>
      <c r="J28" s="1524">
        <v>-70.277777777777771</v>
      </c>
      <c r="K28" s="1532">
        <v>1.4018691588784993</v>
      </c>
      <c r="L28" s="1811">
        <v>680</v>
      </c>
      <c r="M28" s="1340">
        <v>561</v>
      </c>
      <c r="N28" s="1340">
        <v>561</v>
      </c>
      <c r="O28" s="1524">
        <v>-17.500000000000004</v>
      </c>
      <c r="P28" s="1525">
        <v>0</v>
      </c>
      <c r="Q28" s="617"/>
      <c r="R28" s="617"/>
      <c r="S28" s="617"/>
      <c r="T28" s="782"/>
      <c r="U28" s="783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  <c r="FK28" s="66"/>
      <c r="FL28" s="66"/>
      <c r="FM28" s="66"/>
      <c r="FN28" s="66"/>
      <c r="FO28" s="66"/>
      <c r="FP28" s="66"/>
      <c r="FQ28" s="66"/>
      <c r="FR28" s="66"/>
      <c r="FS28" s="66"/>
      <c r="FT28" s="66"/>
      <c r="FU28" s="66"/>
      <c r="FV28" s="66"/>
      <c r="FW28" s="66"/>
      <c r="FX28" s="66"/>
      <c r="FY28" s="66"/>
      <c r="FZ28" s="66"/>
      <c r="GA28" s="66"/>
      <c r="GB28" s="66"/>
      <c r="GC28" s="66"/>
      <c r="GD28" s="66"/>
      <c r="GE28" s="66"/>
      <c r="GF28" s="66"/>
    </row>
    <row r="29" spans="1:188" ht="15" customHeight="1">
      <c r="A29" s="1045" t="s">
        <v>23</v>
      </c>
      <c r="B29" s="617">
        <v>4815</v>
      </c>
      <c r="C29" s="1340">
        <v>4815</v>
      </c>
      <c r="D29" s="1340">
        <v>4848</v>
      </c>
      <c r="E29" s="1524">
        <v>0</v>
      </c>
      <c r="F29" s="1525">
        <v>0.68535825545170681</v>
      </c>
      <c r="G29" s="617">
        <v>1040</v>
      </c>
      <c r="H29" s="1340">
        <v>5490</v>
      </c>
      <c r="I29" s="1340">
        <v>5940</v>
      </c>
      <c r="J29" s="1524">
        <v>427.88461538461542</v>
      </c>
      <c r="K29" s="1532">
        <v>8.196721311475418</v>
      </c>
      <c r="L29" s="1811">
        <v>979</v>
      </c>
      <c r="M29" s="1340">
        <v>1199</v>
      </c>
      <c r="N29" s="1340">
        <v>1207</v>
      </c>
      <c r="O29" s="1524">
        <v>22.471910112359559</v>
      </c>
      <c r="P29" s="1525">
        <v>0.66722268557131148</v>
      </c>
      <c r="Q29" s="617">
        <v>982</v>
      </c>
      <c r="R29" s="617">
        <v>1092</v>
      </c>
      <c r="S29" s="617">
        <v>980</v>
      </c>
      <c r="T29" s="782">
        <v>11.201629327902229</v>
      </c>
      <c r="U29" s="783">
        <v>-10.256410256410254</v>
      </c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  <c r="FF29" s="66"/>
      <c r="FG29" s="66"/>
      <c r="FH29" s="66"/>
      <c r="FI29" s="66"/>
      <c r="FJ29" s="66"/>
      <c r="FK29" s="66"/>
      <c r="FL29" s="66"/>
      <c r="FM29" s="66"/>
      <c r="FN29" s="66"/>
      <c r="FO29" s="66"/>
      <c r="FP29" s="66"/>
      <c r="FQ29" s="66"/>
      <c r="FR29" s="66"/>
      <c r="FS29" s="66"/>
      <c r="FT29" s="66"/>
      <c r="FU29" s="66"/>
      <c r="FV29" s="66"/>
      <c r="FW29" s="66"/>
      <c r="FX29" s="66"/>
      <c r="FY29" s="66"/>
      <c r="FZ29" s="66"/>
      <c r="GA29" s="66"/>
      <c r="GB29" s="66"/>
      <c r="GC29" s="66"/>
      <c r="GD29" s="66"/>
      <c r="GE29" s="66"/>
      <c r="GF29" s="66"/>
    </row>
    <row r="30" spans="1:188" ht="15" customHeight="1">
      <c r="A30" s="1045" t="s">
        <v>24</v>
      </c>
      <c r="B30" s="617"/>
      <c r="C30" s="1340"/>
      <c r="D30" s="1340"/>
      <c r="E30" s="1524" t="s">
        <v>818</v>
      </c>
      <c r="F30" s="1525" t="s">
        <v>818</v>
      </c>
      <c r="G30" s="617"/>
      <c r="H30" s="1340"/>
      <c r="I30" s="1340"/>
      <c r="J30" s="1524" t="s">
        <v>818</v>
      </c>
      <c r="K30" s="1532" t="s">
        <v>818</v>
      </c>
      <c r="L30" s="1811"/>
      <c r="M30" s="1340"/>
      <c r="N30" s="1340"/>
      <c r="O30" s="1524" t="s">
        <v>818</v>
      </c>
      <c r="P30" s="1525" t="s">
        <v>818</v>
      </c>
      <c r="Q30" s="617"/>
      <c r="R30" s="617"/>
      <c r="S30" s="617"/>
      <c r="T30" s="782"/>
      <c r="U30" s="783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6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  <c r="FF30" s="66"/>
      <c r="FG30" s="66"/>
      <c r="FH30" s="66"/>
      <c r="FI30" s="66"/>
      <c r="FJ30" s="66"/>
      <c r="FK30" s="66"/>
      <c r="FL30" s="66"/>
      <c r="FM30" s="66"/>
      <c r="FN30" s="66"/>
      <c r="FO30" s="66"/>
      <c r="FP30" s="66"/>
      <c r="FQ30" s="66"/>
      <c r="FR30" s="66"/>
      <c r="FS30" s="66"/>
      <c r="FT30" s="66"/>
      <c r="FU30" s="66"/>
      <c r="FV30" s="66"/>
      <c r="FW30" s="66"/>
      <c r="FX30" s="66"/>
      <c r="FY30" s="66"/>
      <c r="FZ30" s="66"/>
      <c r="GA30" s="66"/>
      <c r="GB30" s="66"/>
      <c r="GC30" s="66"/>
      <c r="GD30" s="66"/>
      <c r="GE30" s="66"/>
      <c r="GF30" s="66"/>
    </row>
    <row r="31" spans="1:188" ht="15" customHeight="1" thickBot="1">
      <c r="A31" s="1337" t="s">
        <v>25</v>
      </c>
      <c r="B31" s="106"/>
      <c r="C31" s="1602"/>
      <c r="D31" s="1602"/>
      <c r="E31" s="2176" t="s">
        <v>818</v>
      </c>
      <c r="F31" s="2177" t="s">
        <v>818</v>
      </c>
      <c r="G31" s="106">
        <v>0</v>
      </c>
      <c r="H31" s="1602"/>
      <c r="I31" s="1602"/>
      <c r="J31" s="2176" t="s">
        <v>818</v>
      </c>
      <c r="K31" s="2177" t="s">
        <v>818</v>
      </c>
      <c r="L31" s="106"/>
      <c r="M31" s="1602"/>
      <c r="N31" s="1602"/>
      <c r="O31" s="2176" t="s">
        <v>818</v>
      </c>
      <c r="P31" s="2177" t="s">
        <v>818</v>
      </c>
      <c r="Q31" s="106">
        <v>0</v>
      </c>
      <c r="R31" s="106"/>
      <c r="S31" s="106"/>
      <c r="T31" s="848"/>
      <c r="U31" s="851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66"/>
      <c r="FK31" s="66"/>
      <c r="FL31" s="66"/>
      <c r="FM31" s="66"/>
      <c r="FN31" s="66"/>
      <c r="FO31" s="66"/>
      <c r="FP31" s="66"/>
      <c r="FQ31" s="66"/>
      <c r="FR31" s="66"/>
      <c r="FS31" s="66"/>
      <c r="FT31" s="66"/>
      <c r="FU31" s="66"/>
      <c r="FV31" s="66"/>
      <c r="FW31" s="66"/>
      <c r="FX31" s="66"/>
      <c r="FY31" s="66"/>
      <c r="FZ31" s="66"/>
      <c r="GA31" s="66"/>
      <c r="GB31" s="66"/>
      <c r="GC31" s="66"/>
      <c r="GD31" s="66"/>
      <c r="GE31" s="66"/>
      <c r="GF31" s="66"/>
    </row>
    <row r="32" spans="1:188" ht="15" customHeight="1" thickTop="1" thickBot="1">
      <c r="A32" s="66"/>
      <c r="B32" s="231"/>
      <c r="C32" s="231"/>
      <c r="D32" s="231"/>
      <c r="E32" s="1140"/>
      <c r="F32" s="1140"/>
      <c r="G32" s="66"/>
      <c r="H32" s="66"/>
      <c r="I32" s="66"/>
      <c r="J32" s="1079"/>
      <c r="K32" s="1079"/>
      <c r="L32" s="66"/>
      <c r="M32" s="66"/>
      <c r="N32" s="66"/>
      <c r="O32" s="1079"/>
      <c r="P32" s="1079"/>
      <c r="Q32" s="66"/>
      <c r="R32" s="66"/>
      <c r="S32" s="66"/>
      <c r="T32" s="1079"/>
      <c r="U32" s="1079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</row>
    <row r="33" spans="1:209" ht="15.75" customHeight="1" thickTop="1">
      <c r="A33" s="2428" t="s">
        <v>263</v>
      </c>
      <c r="B33" s="2683" t="s">
        <v>690</v>
      </c>
      <c r="C33" s="2683"/>
      <c r="D33" s="2683"/>
      <c r="E33" s="2683"/>
      <c r="F33" s="2683"/>
      <c r="G33" s="2683" t="s">
        <v>691</v>
      </c>
      <c r="H33" s="2683"/>
      <c r="I33" s="2683"/>
      <c r="J33" s="2683"/>
      <c r="K33" s="2683"/>
      <c r="L33" s="2683" t="s">
        <v>82</v>
      </c>
      <c r="M33" s="2683"/>
      <c r="N33" s="2683"/>
      <c r="O33" s="2683"/>
      <c r="P33" s="2684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  <c r="FF33" s="66"/>
      <c r="FG33" s="66"/>
      <c r="FH33" s="66"/>
      <c r="FI33" s="66"/>
      <c r="FJ33" s="66"/>
      <c r="FK33" s="66"/>
      <c r="FL33" s="66"/>
      <c r="FM33" s="66"/>
      <c r="FN33" s="66"/>
      <c r="FO33" s="66"/>
      <c r="FP33" s="66"/>
      <c r="FQ33" s="66"/>
      <c r="FR33" s="66"/>
      <c r="FS33" s="66"/>
      <c r="FT33" s="66"/>
      <c r="FU33" s="66"/>
      <c r="FV33" s="66"/>
      <c r="FW33" s="66"/>
      <c r="FX33" s="66"/>
      <c r="FY33" s="66"/>
      <c r="FZ33" s="66"/>
      <c r="GA33" s="66"/>
      <c r="GB33" s="66"/>
      <c r="GC33" s="66"/>
      <c r="GD33" s="66"/>
      <c r="GE33" s="66"/>
      <c r="GF33" s="66"/>
      <c r="GG33" s="66"/>
      <c r="GH33" s="66"/>
      <c r="GI33" s="66"/>
      <c r="GJ33" s="66"/>
      <c r="GK33" s="66"/>
      <c r="GL33" s="66"/>
      <c r="GM33" s="66"/>
      <c r="GN33" s="66"/>
      <c r="GO33" s="66"/>
      <c r="GP33" s="66"/>
      <c r="GQ33" s="66"/>
      <c r="GR33" s="66"/>
      <c r="GS33" s="66"/>
      <c r="GT33" s="66"/>
      <c r="GU33" s="66"/>
      <c r="GV33" s="66"/>
      <c r="GW33" s="66"/>
      <c r="GX33" s="66"/>
      <c r="GY33" s="66"/>
      <c r="GZ33" s="66"/>
      <c r="HA33" s="66"/>
    </row>
    <row r="34" spans="1:209" ht="18" customHeight="1">
      <c r="A34" s="2429"/>
      <c r="B34" s="1060" t="s">
        <v>87</v>
      </c>
      <c r="C34" s="1060" t="s">
        <v>90</v>
      </c>
      <c r="D34" s="1060" t="s">
        <v>91</v>
      </c>
      <c r="E34" s="2342" t="s">
        <v>88</v>
      </c>
      <c r="F34" s="2342" t="s">
        <v>89</v>
      </c>
      <c r="G34" s="1060" t="s">
        <v>87</v>
      </c>
      <c r="H34" s="1060" t="s">
        <v>90</v>
      </c>
      <c r="I34" s="1060" t="s">
        <v>91</v>
      </c>
      <c r="J34" s="2342" t="s">
        <v>88</v>
      </c>
      <c r="K34" s="2342" t="s">
        <v>89</v>
      </c>
      <c r="L34" s="1060" t="s">
        <v>87</v>
      </c>
      <c r="M34" s="1060" t="s">
        <v>90</v>
      </c>
      <c r="N34" s="1060" t="s">
        <v>91</v>
      </c>
      <c r="O34" s="2342" t="s">
        <v>88</v>
      </c>
      <c r="P34" s="2345" t="s">
        <v>89</v>
      </c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66"/>
      <c r="FT34" s="66"/>
      <c r="FU34" s="66"/>
      <c r="FV34" s="66"/>
      <c r="FW34" s="66"/>
      <c r="FX34" s="66"/>
      <c r="FY34" s="66"/>
      <c r="FZ34" s="66"/>
      <c r="GA34" s="66"/>
      <c r="GB34" s="66"/>
      <c r="GC34" s="66"/>
      <c r="GD34" s="66"/>
      <c r="GE34" s="66"/>
      <c r="GF34" s="66"/>
    </row>
    <row r="35" spans="1:209" ht="29.25" customHeight="1">
      <c r="A35" s="2429"/>
      <c r="B35" s="1896" t="str">
        <f>G6</f>
        <v xml:space="preserve">cf=j= @)&amp;#÷&amp;$
-;fpg–c;f/_                </v>
      </c>
      <c r="C35" s="1896" t="str">
        <f t="shared" ref="C35:D35" si="2">H6</f>
        <v xml:space="preserve">cf=j= @)&amp;$÷&amp;%
-;fpg–c;f/_                </v>
      </c>
      <c r="D35" s="1896" t="str">
        <f t="shared" si="2"/>
        <v xml:space="preserve">cf=j= @)&amp;%÷&amp;^
-;fpg–c;f/_                </v>
      </c>
      <c r="E35" s="2342"/>
      <c r="F35" s="2342"/>
      <c r="G35" s="1896" t="str">
        <f>G6</f>
        <v xml:space="preserve">cf=j= @)&amp;#÷&amp;$
-;fpg–c;f/_                </v>
      </c>
      <c r="H35" s="1896" t="str">
        <f t="shared" ref="H35:I35" si="3">H6</f>
        <v xml:space="preserve">cf=j= @)&amp;$÷&amp;%
-;fpg–c;f/_                </v>
      </c>
      <c r="I35" s="1896" t="str">
        <f t="shared" si="3"/>
        <v xml:space="preserve">cf=j= @)&amp;%÷&amp;^
-;fpg–c;f/_                </v>
      </c>
      <c r="J35" s="2342"/>
      <c r="K35" s="2342"/>
      <c r="L35" s="1896" t="str">
        <f>G6</f>
        <v xml:space="preserve">cf=j= @)&amp;#÷&amp;$
-;fpg–c;f/_                </v>
      </c>
      <c r="M35" s="1896" t="str">
        <f t="shared" ref="M35:N35" si="4">H6</f>
        <v xml:space="preserve">cf=j= @)&amp;$÷&amp;%
-;fpg–c;f/_                </v>
      </c>
      <c r="N35" s="1896" t="str">
        <f t="shared" si="4"/>
        <v xml:space="preserve">cf=j= @)&amp;%÷&amp;^
-;fpg–c;f/_                </v>
      </c>
      <c r="O35" s="2342"/>
      <c r="P35" s="2345"/>
    </row>
    <row r="36" spans="1:209" s="113" customFormat="1" ht="15" customHeight="1">
      <c r="A36" s="226" t="s">
        <v>265</v>
      </c>
      <c r="B36" s="579">
        <v>55688</v>
      </c>
      <c r="C36" s="579">
        <v>52859</v>
      </c>
      <c r="D36" s="579">
        <v>53281</v>
      </c>
      <c r="E36" s="689">
        <v>-5.080089067662696</v>
      </c>
      <c r="F36" s="689">
        <v>0.7983503282317006</v>
      </c>
      <c r="G36" s="579">
        <v>22435</v>
      </c>
      <c r="H36" s="579">
        <v>21955</v>
      </c>
      <c r="I36" s="579">
        <v>22128</v>
      </c>
      <c r="J36" s="689">
        <v>-2.1395141519946463</v>
      </c>
      <c r="K36" s="689">
        <v>0.78797540423593659</v>
      </c>
      <c r="L36" s="579">
        <v>471684</v>
      </c>
      <c r="M36" s="579">
        <v>467353</v>
      </c>
      <c r="N36" s="579">
        <v>469144</v>
      </c>
      <c r="O36" s="1081">
        <v>-0.91819947252821521</v>
      </c>
      <c r="P36" s="1512">
        <v>0.38322210406266777</v>
      </c>
      <c r="T36" s="1142"/>
      <c r="U36" s="1142"/>
    </row>
    <row r="37" spans="1:209" ht="15" customHeight="1">
      <c r="A37" s="228" t="s">
        <v>3</v>
      </c>
      <c r="B37" s="617">
        <v>7051</v>
      </c>
      <c r="C37" s="617">
        <v>6674</v>
      </c>
      <c r="D37" s="617">
        <v>6712</v>
      </c>
      <c r="E37" s="1532">
        <v>-5.3467593249184482</v>
      </c>
      <c r="F37" s="1533">
        <v>0.56937368894216522</v>
      </c>
      <c r="G37" s="617">
        <v>2900</v>
      </c>
      <c r="H37" s="617">
        <v>2745</v>
      </c>
      <c r="I37" s="617">
        <v>2821</v>
      </c>
      <c r="J37" s="1863">
        <v>-5.3448275862069039</v>
      </c>
      <c r="K37" s="1863">
        <v>2.7686703096539134</v>
      </c>
      <c r="L37" s="598">
        <v>147903</v>
      </c>
      <c r="M37" s="598">
        <v>140002</v>
      </c>
      <c r="N37" s="598">
        <v>141358</v>
      </c>
      <c r="O37" s="1082">
        <v>-5.3420146988228794</v>
      </c>
      <c r="P37" s="1513">
        <v>0.96855759203440073</v>
      </c>
    </row>
    <row r="38" spans="1:209" ht="15" customHeight="1">
      <c r="A38" s="228" t="s">
        <v>4</v>
      </c>
      <c r="B38" s="617">
        <v>19930</v>
      </c>
      <c r="C38" s="617">
        <v>19116</v>
      </c>
      <c r="D38" s="617">
        <v>19360</v>
      </c>
      <c r="E38" s="1532">
        <v>-4.0842950326141487</v>
      </c>
      <c r="F38" s="1533">
        <v>1.2764176605984501</v>
      </c>
      <c r="G38" s="617">
        <v>4500</v>
      </c>
      <c r="H38" s="617">
        <v>4450</v>
      </c>
      <c r="I38" s="617">
        <v>4400</v>
      </c>
      <c r="J38" s="1863">
        <v>-1.1111111111111143</v>
      </c>
      <c r="K38" s="1863">
        <v>-1.1235955056179847</v>
      </c>
      <c r="L38" s="598">
        <v>87030</v>
      </c>
      <c r="M38" s="598">
        <v>82616</v>
      </c>
      <c r="N38" s="598">
        <v>82176</v>
      </c>
      <c r="O38" s="1082">
        <v>-5.0718143169022056</v>
      </c>
      <c r="P38" s="1513">
        <v>-0.53258448726639074</v>
      </c>
    </row>
    <row r="39" spans="1:209" ht="15" customHeight="1">
      <c r="A39" s="229" t="s">
        <v>5</v>
      </c>
      <c r="B39" s="617">
        <v>15935</v>
      </c>
      <c r="C39" s="617">
        <v>14250</v>
      </c>
      <c r="D39" s="617">
        <v>14230</v>
      </c>
      <c r="E39" s="1532">
        <v>-10.574207718857863</v>
      </c>
      <c r="F39" s="1533">
        <v>-0.14035087719298511</v>
      </c>
      <c r="G39" s="617">
        <v>2350</v>
      </c>
      <c r="H39" s="617">
        <v>2200</v>
      </c>
      <c r="I39" s="617">
        <v>2150</v>
      </c>
      <c r="J39" s="1863">
        <v>-6.3829787234042499</v>
      </c>
      <c r="K39" s="1863">
        <v>-2.2727272727272663</v>
      </c>
      <c r="L39" s="598">
        <v>83990</v>
      </c>
      <c r="M39" s="598">
        <v>82155</v>
      </c>
      <c r="N39" s="598">
        <v>82195</v>
      </c>
      <c r="O39" s="1082">
        <v>-2.1847839028455809</v>
      </c>
      <c r="P39" s="1513">
        <v>4.8688454750163146E-2</v>
      </c>
    </row>
    <row r="40" spans="1:209" ht="15" customHeight="1">
      <c r="A40" s="228" t="s">
        <v>6</v>
      </c>
      <c r="B40" s="617">
        <v>1045</v>
      </c>
      <c r="C40" s="617">
        <v>1045</v>
      </c>
      <c r="D40" s="617">
        <v>750</v>
      </c>
      <c r="E40" s="1532">
        <v>0</v>
      </c>
      <c r="F40" s="1533">
        <v>-28.229665071770338</v>
      </c>
      <c r="G40" s="617">
        <v>3700</v>
      </c>
      <c r="H40" s="617">
        <v>3700</v>
      </c>
      <c r="I40" s="617">
        <v>3650</v>
      </c>
      <c r="J40" s="1863">
        <v>0</v>
      </c>
      <c r="K40" s="1863">
        <v>-1.3513513513513544</v>
      </c>
      <c r="L40" s="598">
        <v>6855</v>
      </c>
      <c r="M40" s="598">
        <v>6850</v>
      </c>
      <c r="N40" s="598">
        <v>6515</v>
      </c>
      <c r="O40" s="1082">
        <v>-7.2939460247994248E-2</v>
      </c>
      <c r="P40" s="1513">
        <v>-4.8905109489051171</v>
      </c>
    </row>
    <row r="41" spans="1:209" ht="15" customHeight="1">
      <c r="A41" s="228" t="s">
        <v>7</v>
      </c>
      <c r="B41" s="617">
        <v>1255</v>
      </c>
      <c r="C41" s="617">
        <v>1240</v>
      </c>
      <c r="D41" s="617">
        <v>1240</v>
      </c>
      <c r="E41" s="1532">
        <v>-1.195219123505975</v>
      </c>
      <c r="F41" s="1533">
        <v>0</v>
      </c>
      <c r="G41" s="617">
        <v>3850</v>
      </c>
      <c r="H41" s="617">
        <v>3800</v>
      </c>
      <c r="I41" s="617">
        <v>3950</v>
      </c>
      <c r="J41" s="1863">
        <v>-1.2987012987013031</v>
      </c>
      <c r="K41" s="1863">
        <v>3.9473684210526301</v>
      </c>
      <c r="L41" s="598">
        <v>6154</v>
      </c>
      <c r="M41" s="598">
        <v>6110</v>
      </c>
      <c r="N41" s="598">
        <v>6220</v>
      </c>
      <c r="O41" s="1082">
        <v>-0.71498212544686623</v>
      </c>
      <c r="P41" s="1513">
        <v>1.8003273322422189</v>
      </c>
    </row>
    <row r="42" spans="1:209" ht="15" customHeight="1">
      <c r="A42" s="228" t="s">
        <v>8</v>
      </c>
      <c r="B42" s="617">
        <v>62</v>
      </c>
      <c r="C42" s="617">
        <v>59</v>
      </c>
      <c r="D42" s="617">
        <v>8</v>
      </c>
      <c r="E42" s="1532">
        <v>-4.8387096774193505</v>
      </c>
      <c r="F42" s="1533">
        <v>-86.440677966101703</v>
      </c>
      <c r="G42" s="617">
        <v>90</v>
      </c>
      <c r="H42" s="617">
        <v>90</v>
      </c>
      <c r="I42" s="617">
        <v>85</v>
      </c>
      <c r="J42" s="1863">
        <v>0</v>
      </c>
      <c r="K42" s="1863">
        <v>-5.5555555555555571</v>
      </c>
      <c r="L42" s="598">
        <v>172</v>
      </c>
      <c r="M42" s="598">
        <v>169</v>
      </c>
      <c r="N42" s="598">
        <v>113</v>
      </c>
      <c r="O42" s="1082">
        <v>-1.7441860465116292</v>
      </c>
      <c r="P42" s="1513">
        <v>-33.136094674556219</v>
      </c>
    </row>
    <row r="43" spans="1:209" ht="15" customHeight="1">
      <c r="A43" s="228" t="s">
        <v>9</v>
      </c>
      <c r="B43" s="617">
        <v>1844</v>
      </c>
      <c r="C43" s="617">
        <v>1753</v>
      </c>
      <c r="D43" s="617">
        <v>2240</v>
      </c>
      <c r="E43" s="1532">
        <v>-4.9349240780911074</v>
      </c>
      <c r="F43" s="1533">
        <v>27.780946948088992</v>
      </c>
      <c r="G43" s="617">
        <v>2650</v>
      </c>
      <c r="H43" s="617">
        <v>2650</v>
      </c>
      <c r="I43" s="617">
        <v>2700</v>
      </c>
      <c r="J43" s="1863">
        <v>0</v>
      </c>
      <c r="K43" s="1863">
        <v>1.8867924528301927</v>
      </c>
      <c r="L43" s="598">
        <v>15096</v>
      </c>
      <c r="M43" s="598">
        <v>14935</v>
      </c>
      <c r="N43" s="598">
        <v>15505</v>
      </c>
      <c r="O43" s="1082">
        <v>-1.0665076841547432</v>
      </c>
      <c r="P43" s="1513">
        <v>3.8165383327753517</v>
      </c>
    </row>
    <row r="44" spans="1:209" ht="15" customHeight="1">
      <c r="A44" s="228" t="s">
        <v>10</v>
      </c>
      <c r="B44" s="617"/>
      <c r="C44" s="617"/>
      <c r="D44" s="617">
        <v>3</v>
      </c>
      <c r="E44" s="1532" t="s">
        <v>818</v>
      </c>
      <c r="F44" s="1533" t="s">
        <v>818</v>
      </c>
      <c r="G44" s="617"/>
      <c r="H44" s="617"/>
      <c r="I44" s="617"/>
      <c r="J44" s="1863"/>
      <c r="K44" s="1863"/>
      <c r="L44" s="598">
        <v>387</v>
      </c>
      <c r="M44" s="598">
        <v>307</v>
      </c>
      <c r="N44" s="598">
        <v>312</v>
      </c>
      <c r="O44" s="1082">
        <v>-20.671834625322987</v>
      </c>
      <c r="P44" s="1513">
        <v>1.628664495114009</v>
      </c>
    </row>
    <row r="45" spans="1:209" ht="15" customHeight="1">
      <c r="A45" s="228" t="s">
        <v>11</v>
      </c>
      <c r="B45" s="617"/>
      <c r="C45" s="617"/>
      <c r="D45" s="617"/>
      <c r="E45" s="1532" t="s">
        <v>818</v>
      </c>
      <c r="F45" s="1533" t="s">
        <v>818</v>
      </c>
      <c r="G45" s="617"/>
      <c r="H45" s="617"/>
      <c r="I45" s="617"/>
      <c r="J45" s="1863"/>
      <c r="K45" s="1863"/>
      <c r="L45" s="598"/>
      <c r="M45" s="598"/>
      <c r="N45" s="598"/>
      <c r="O45" s="1082"/>
      <c r="P45" s="1513"/>
    </row>
    <row r="46" spans="1:209" ht="15" customHeight="1">
      <c r="A46" s="228" t="s">
        <v>12</v>
      </c>
      <c r="B46" s="617"/>
      <c r="C46" s="617"/>
      <c r="D46" s="617"/>
      <c r="E46" s="1532" t="s">
        <v>818</v>
      </c>
      <c r="F46" s="1533" t="s">
        <v>818</v>
      </c>
      <c r="G46" s="617"/>
      <c r="H46" s="617"/>
      <c r="I46" s="617"/>
      <c r="J46" s="1863"/>
      <c r="K46" s="1863"/>
      <c r="L46" s="598"/>
      <c r="M46" s="598"/>
      <c r="N46" s="598"/>
      <c r="O46" s="1082"/>
      <c r="P46" s="1513"/>
    </row>
    <row r="47" spans="1:209" ht="15" customHeight="1">
      <c r="A47" s="228" t="s">
        <v>13</v>
      </c>
      <c r="B47" s="617">
        <v>1672</v>
      </c>
      <c r="C47" s="617">
        <v>1678</v>
      </c>
      <c r="D47" s="617">
        <v>1705</v>
      </c>
      <c r="E47" s="1532">
        <v>0.35885167464115852</v>
      </c>
      <c r="F47" s="1533">
        <v>1.6090584028605415</v>
      </c>
      <c r="G47" s="617">
        <v>35</v>
      </c>
      <c r="H47" s="617">
        <v>35</v>
      </c>
      <c r="I47" s="617">
        <v>37</v>
      </c>
      <c r="J47" s="1863">
        <v>0</v>
      </c>
      <c r="K47" s="1863">
        <v>5.7142857142857224</v>
      </c>
      <c r="L47" s="598">
        <v>2072</v>
      </c>
      <c r="M47" s="598">
        <v>2082</v>
      </c>
      <c r="N47" s="598">
        <v>2105</v>
      </c>
      <c r="O47" s="1082">
        <v>0.48262548262547966</v>
      </c>
      <c r="P47" s="1513">
        <v>1.1047070124879923</v>
      </c>
    </row>
    <row r="48" spans="1:209" ht="15" customHeight="1">
      <c r="A48" s="228" t="s">
        <v>14</v>
      </c>
      <c r="B48" s="617">
        <v>4365</v>
      </c>
      <c r="C48" s="617">
        <v>4512</v>
      </c>
      <c r="D48" s="617">
        <v>4547</v>
      </c>
      <c r="E48" s="1532">
        <v>3.3676975945017285</v>
      </c>
      <c r="F48" s="1533">
        <v>0.775709219858145</v>
      </c>
      <c r="G48" s="617">
        <v>2275</v>
      </c>
      <c r="H48" s="617">
        <v>2200</v>
      </c>
      <c r="I48" s="617">
        <v>2250</v>
      </c>
      <c r="J48" s="1863">
        <v>-3.2967032967032992</v>
      </c>
      <c r="K48" s="1863">
        <v>2.2727272727272663</v>
      </c>
      <c r="L48" s="598">
        <v>77859</v>
      </c>
      <c r="M48" s="598">
        <v>77453</v>
      </c>
      <c r="N48" s="598">
        <v>77990</v>
      </c>
      <c r="O48" s="1082">
        <v>-0.52145545152133366</v>
      </c>
      <c r="P48" s="1513">
        <v>0.69332369307836927</v>
      </c>
    </row>
    <row r="49" spans="1:21" ht="15" customHeight="1">
      <c r="A49" s="228" t="s">
        <v>15</v>
      </c>
      <c r="B49" s="617">
        <v>2529</v>
      </c>
      <c r="C49" s="617">
        <v>2532</v>
      </c>
      <c r="D49" s="617">
        <v>2486</v>
      </c>
      <c r="E49" s="1532">
        <v>0.11862396204034287</v>
      </c>
      <c r="F49" s="1533">
        <v>-1.8167456556082096</v>
      </c>
      <c r="G49" s="617">
        <v>85</v>
      </c>
      <c r="H49" s="617">
        <v>85</v>
      </c>
      <c r="I49" s="617">
        <v>85</v>
      </c>
      <c r="J49" s="1863">
        <v>0</v>
      </c>
      <c r="K49" s="1863">
        <v>0</v>
      </c>
      <c r="L49" s="598">
        <v>44166</v>
      </c>
      <c r="M49" s="598">
        <v>54674</v>
      </c>
      <c r="N49" s="598">
        <v>54655</v>
      </c>
      <c r="O49" s="1082">
        <v>23.792057238599824</v>
      </c>
      <c r="P49" s="1513">
        <v>-3.4751435783007878E-2</v>
      </c>
    </row>
    <row r="50" spans="1:21" s="113" customFormat="1" ht="15" customHeight="1">
      <c r="A50" s="226" t="s">
        <v>719</v>
      </c>
      <c r="B50" s="745">
        <v>3029</v>
      </c>
      <c r="C50" s="745">
        <v>3112</v>
      </c>
      <c r="D50" s="745">
        <v>3302</v>
      </c>
      <c r="E50" s="1534">
        <v>2.7401782766589555</v>
      </c>
      <c r="F50" s="1535">
        <v>6.1053984575835551</v>
      </c>
      <c r="G50" s="745">
        <v>550</v>
      </c>
      <c r="H50" s="745">
        <v>550</v>
      </c>
      <c r="I50" s="745">
        <v>600</v>
      </c>
      <c r="J50" s="689">
        <v>0</v>
      </c>
      <c r="K50" s="689">
        <v>9.0909090909090793</v>
      </c>
      <c r="L50" s="579">
        <v>24854</v>
      </c>
      <c r="M50" s="579">
        <v>28024</v>
      </c>
      <c r="N50" s="579">
        <v>26819</v>
      </c>
      <c r="O50" s="1081">
        <v>12.754486199404511</v>
      </c>
      <c r="P50" s="1512">
        <v>-4.2998858121610084</v>
      </c>
      <c r="T50" s="1142"/>
      <c r="U50" s="1142"/>
    </row>
    <row r="51" spans="1:21" ht="15" customHeight="1">
      <c r="A51" s="70" t="s">
        <v>16</v>
      </c>
      <c r="B51" s="617">
        <v>3029</v>
      </c>
      <c r="C51" s="617">
        <v>3112</v>
      </c>
      <c r="D51" s="617">
        <v>3302</v>
      </c>
      <c r="E51" s="1532">
        <v>2.7401782766589555</v>
      </c>
      <c r="F51" s="1533">
        <v>6.1053984575835551</v>
      </c>
      <c r="G51" s="617">
        <v>550</v>
      </c>
      <c r="H51" s="617">
        <v>550</v>
      </c>
      <c r="I51" s="617">
        <v>600</v>
      </c>
      <c r="J51" s="1863">
        <v>0</v>
      </c>
      <c r="K51" s="1863">
        <v>9.0909090909090793</v>
      </c>
      <c r="L51" s="90">
        <v>24854</v>
      </c>
      <c r="M51" s="90">
        <v>28024</v>
      </c>
      <c r="N51" s="90">
        <v>26819</v>
      </c>
      <c r="O51" s="1082">
        <v>12.754486199404511</v>
      </c>
      <c r="P51" s="1513">
        <v>-4.2998858121610084</v>
      </c>
    </row>
    <row r="52" spans="1:21" s="113" customFormat="1" ht="15" customHeight="1">
      <c r="A52" s="226" t="s">
        <v>17</v>
      </c>
      <c r="B52" s="745">
        <v>4374</v>
      </c>
      <c r="C52" s="745">
        <v>4609</v>
      </c>
      <c r="D52" s="745">
        <v>5640</v>
      </c>
      <c r="E52" s="1534">
        <v>5.3726566072245019</v>
      </c>
      <c r="F52" s="1535">
        <v>22.369277500542406</v>
      </c>
      <c r="G52" s="745">
        <v>3975</v>
      </c>
      <c r="H52" s="745">
        <v>4180</v>
      </c>
      <c r="I52" s="745">
        <v>4110</v>
      </c>
      <c r="J52" s="689">
        <v>5.1572327044025172</v>
      </c>
      <c r="K52" s="689">
        <v>-1.6746411483253638</v>
      </c>
      <c r="L52" s="579">
        <v>24527</v>
      </c>
      <c r="M52" s="579">
        <v>26957</v>
      </c>
      <c r="N52" s="579">
        <v>28077</v>
      </c>
      <c r="O52" s="1081">
        <v>9.9074489338280216</v>
      </c>
      <c r="P52" s="1512">
        <v>4.1547649961049018</v>
      </c>
      <c r="T52" s="1142"/>
      <c r="U52" s="1142"/>
    </row>
    <row r="53" spans="1:21" ht="15" customHeight="1">
      <c r="A53" s="228" t="s">
        <v>18</v>
      </c>
      <c r="B53" s="617">
        <v>1440</v>
      </c>
      <c r="C53" s="617">
        <v>1485</v>
      </c>
      <c r="D53" s="617">
        <v>1495</v>
      </c>
      <c r="E53" s="1532">
        <v>3.125</v>
      </c>
      <c r="F53" s="1533">
        <v>0.67340067340067034</v>
      </c>
      <c r="G53" s="617"/>
      <c r="H53" s="617"/>
      <c r="I53" s="617"/>
      <c r="J53" s="1863"/>
      <c r="K53" s="1863"/>
      <c r="L53" s="90">
        <v>1767</v>
      </c>
      <c r="M53" s="90">
        <v>1825</v>
      </c>
      <c r="N53" s="90">
        <v>1625</v>
      </c>
      <c r="O53" s="1082">
        <v>3.2823995472552383</v>
      </c>
      <c r="P53" s="1513">
        <v>-10.958904109589042</v>
      </c>
    </row>
    <row r="54" spans="1:21" ht="15" customHeight="1">
      <c r="A54" s="228" t="s">
        <v>19</v>
      </c>
      <c r="B54" s="617">
        <v>189</v>
      </c>
      <c r="C54" s="617">
        <v>235</v>
      </c>
      <c r="D54" s="617">
        <v>240</v>
      </c>
      <c r="E54" s="1532">
        <v>24.338624338624349</v>
      </c>
      <c r="F54" s="1533">
        <v>2.1276595744680771</v>
      </c>
      <c r="G54" s="617"/>
      <c r="H54" s="617"/>
      <c r="I54" s="617"/>
      <c r="J54" s="1863"/>
      <c r="K54" s="1863"/>
      <c r="L54" s="90">
        <v>5463</v>
      </c>
      <c r="M54" s="90">
        <v>3340</v>
      </c>
      <c r="N54" s="90">
        <v>3314</v>
      </c>
      <c r="O54" s="1082">
        <v>-38.861431447922392</v>
      </c>
      <c r="P54" s="1513">
        <v>-0.7784431137724539</v>
      </c>
    </row>
    <row r="55" spans="1:21" ht="15" customHeight="1">
      <c r="A55" s="228" t="s">
        <v>20</v>
      </c>
      <c r="B55" s="617">
        <v>78</v>
      </c>
      <c r="C55" s="617">
        <v>82</v>
      </c>
      <c r="D55" s="617">
        <v>84</v>
      </c>
      <c r="E55" s="1532">
        <v>5.1282051282051322</v>
      </c>
      <c r="F55" s="1533">
        <v>2.4390243902439046</v>
      </c>
      <c r="G55" s="617"/>
      <c r="H55" s="617"/>
      <c r="I55" s="617"/>
      <c r="J55" s="1863"/>
      <c r="K55" s="1863"/>
      <c r="L55" s="90">
        <v>1272</v>
      </c>
      <c r="M55" s="90">
        <v>1296</v>
      </c>
      <c r="N55" s="90">
        <v>1319</v>
      </c>
      <c r="O55" s="1082">
        <v>1.8867924528301927</v>
      </c>
      <c r="P55" s="1513">
        <v>1.7746913580246826</v>
      </c>
    </row>
    <row r="56" spans="1:21" ht="15" customHeight="1">
      <c r="A56" s="228" t="s">
        <v>21</v>
      </c>
      <c r="B56" s="617">
        <v>64</v>
      </c>
      <c r="C56" s="617">
        <v>65</v>
      </c>
      <c r="D56" s="617">
        <v>50</v>
      </c>
      <c r="E56" s="1532">
        <v>1.5625</v>
      </c>
      <c r="F56" s="1533">
        <v>-23.076923076923073</v>
      </c>
      <c r="G56" s="617">
        <v>3300</v>
      </c>
      <c r="H56" s="617">
        <v>3450</v>
      </c>
      <c r="I56" s="617">
        <v>3500</v>
      </c>
      <c r="J56" s="1863">
        <v>4.5454545454545467</v>
      </c>
      <c r="K56" s="1863">
        <v>1.4492753623188435</v>
      </c>
      <c r="L56" s="90">
        <v>3383</v>
      </c>
      <c r="M56" s="90">
        <v>3534</v>
      </c>
      <c r="N56" s="90">
        <v>3565</v>
      </c>
      <c r="O56" s="1082">
        <v>4.4634939402896805</v>
      </c>
      <c r="P56" s="1513">
        <v>0.87719298245613686</v>
      </c>
    </row>
    <row r="57" spans="1:21" ht="15" customHeight="1">
      <c r="A57" s="228" t="s">
        <v>22</v>
      </c>
      <c r="B57" s="617">
        <v>328</v>
      </c>
      <c r="C57" s="617">
        <v>344</v>
      </c>
      <c r="D57" s="617">
        <v>389</v>
      </c>
      <c r="E57" s="1532">
        <v>4.8780487804878092</v>
      </c>
      <c r="F57" s="1533">
        <v>13.08139534883721</v>
      </c>
      <c r="G57" s="617">
        <v>550</v>
      </c>
      <c r="H57" s="617">
        <v>600</v>
      </c>
      <c r="I57" s="617">
        <v>610</v>
      </c>
      <c r="J57" s="1863">
        <v>9.0909090909090793</v>
      </c>
      <c r="K57" s="1863">
        <v>1.6666666666666572</v>
      </c>
      <c r="L57" s="90">
        <v>2426</v>
      </c>
      <c r="M57" s="90">
        <v>1838</v>
      </c>
      <c r="N57" s="90">
        <v>1897</v>
      </c>
      <c r="O57" s="1082">
        <v>-24.237427864798022</v>
      </c>
      <c r="P57" s="1513">
        <v>3.2100108813928045</v>
      </c>
    </row>
    <row r="58" spans="1:21" ht="15" customHeight="1">
      <c r="A58" s="228" t="s">
        <v>23</v>
      </c>
      <c r="B58" s="617">
        <v>2275</v>
      </c>
      <c r="C58" s="617">
        <v>2398</v>
      </c>
      <c r="D58" s="617">
        <v>3382</v>
      </c>
      <c r="E58" s="1532">
        <v>5.4065934065933963</v>
      </c>
      <c r="F58" s="1533">
        <v>41.034195162635534</v>
      </c>
      <c r="G58" s="617">
        <v>125</v>
      </c>
      <c r="H58" s="617">
        <v>130</v>
      </c>
      <c r="I58" s="617"/>
      <c r="J58" s="1863">
        <v>4</v>
      </c>
      <c r="K58" s="1863">
        <v>-100</v>
      </c>
      <c r="L58" s="90">
        <v>10216</v>
      </c>
      <c r="M58" s="90">
        <v>15124</v>
      </c>
      <c r="N58" s="90">
        <v>16357</v>
      </c>
      <c r="O58" s="1082">
        <v>48.042286609240421</v>
      </c>
      <c r="P58" s="1513">
        <v>8.152605130917749</v>
      </c>
    </row>
    <row r="59" spans="1:21" ht="15" customHeight="1">
      <c r="A59" s="228" t="s">
        <v>24</v>
      </c>
      <c r="B59" s="617"/>
      <c r="C59" s="617"/>
      <c r="D59" s="617"/>
      <c r="E59" s="1532" t="s">
        <v>818</v>
      </c>
      <c r="F59" s="1533" t="s">
        <v>818</v>
      </c>
      <c r="G59" s="617"/>
      <c r="H59" s="617"/>
      <c r="I59" s="617"/>
      <c r="J59" s="1863"/>
      <c r="K59" s="1863"/>
      <c r="L59" s="90"/>
      <c r="M59" s="90"/>
      <c r="N59" s="90"/>
      <c r="O59" s="1863"/>
      <c r="P59" s="1864"/>
    </row>
    <row r="60" spans="1:21" ht="15" customHeight="1" thickBot="1">
      <c r="A60" s="230" t="s">
        <v>25</v>
      </c>
      <c r="B60" s="106"/>
      <c r="C60" s="106"/>
      <c r="D60" s="106"/>
      <c r="E60" s="1345" t="s">
        <v>818</v>
      </c>
      <c r="F60" s="2120" t="s">
        <v>818</v>
      </c>
      <c r="G60" s="106"/>
      <c r="H60" s="106"/>
      <c r="I60" s="106"/>
      <c r="J60" s="693"/>
      <c r="K60" s="693"/>
      <c r="L60" s="330"/>
      <c r="M60" s="330"/>
      <c r="N60" s="330"/>
      <c r="O60" s="693"/>
      <c r="P60" s="694"/>
    </row>
    <row r="61" spans="1:21" ht="15.75" thickTop="1">
      <c r="A61" s="2645" t="s">
        <v>692</v>
      </c>
      <c r="B61" s="2645"/>
      <c r="C61" s="2645"/>
      <c r="D61" s="2645"/>
      <c r="E61" s="2645"/>
      <c r="F61" s="2645"/>
      <c r="G61" s="2645"/>
      <c r="H61" s="2645"/>
      <c r="I61" s="2645"/>
      <c r="J61" s="2645"/>
      <c r="K61" s="2645"/>
      <c r="L61" s="2645"/>
      <c r="M61" s="2645"/>
      <c r="N61" s="2645"/>
      <c r="O61" s="2645"/>
      <c r="P61" s="2645"/>
    </row>
  </sheetData>
  <mergeCells count="26">
    <mergeCell ref="S3:U3"/>
    <mergeCell ref="Q4:U4"/>
    <mergeCell ref="T5:T6"/>
    <mergeCell ref="U5:U6"/>
    <mergeCell ref="N3:P3"/>
    <mergeCell ref="G4:K4"/>
    <mergeCell ref="L4:P4"/>
    <mergeCell ref="E5:E6"/>
    <mergeCell ref="F5:F6"/>
    <mergeCell ref="J5:J6"/>
    <mergeCell ref="A61:P61"/>
    <mergeCell ref="K5:K6"/>
    <mergeCell ref="O5:O6"/>
    <mergeCell ref="P5:P6"/>
    <mergeCell ref="A33:A35"/>
    <mergeCell ref="B33:F33"/>
    <mergeCell ref="G33:K33"/>
    <mergeCell ref="E34:E35"/>
    <mergeCell ref="F34:F35"/>
    <mergeCell ref="J34:J35"/>
    <mergeCell ref="K34:K35"/>
    <mergeCell ref="O34:O35"/>
    <mergeCell ref="P34:P35"/>
    <mergeCell ref="L33:P33"/>
    <mergeCell ref="A4:A6"/>
    <mergeCell ref="B4:F4"/>
  </mergeCells>
  <hyperlinks>
    <hyperlink ref="L6"/>
    <hyperlink ref="Q6"/>
    <hyperlink ref="B35"/>
    <hyperlink ref="G35"/>
    <hyperlink ref="L35"/>
    <hyperlink ref="B6" display="cf=j= @)&amp;#÷&amp;$&#10;-;fpg–c;f/_                "/>
    <hyperlink ref="G6" display="cf=j= @)&amp;#÷&amp;$&#10;-;fpg–c;f/_                "/>
    <hyperlink ref="M6:N6"/>
    <hyperlink ref="R6:S6"/>
    <hyperlink ref="C35:D35"/>
    <hyperlink ref="H35:I35"/>
    <hyperlink ref="M35:N35"/>
  </hyperlinks>
  <printOptions horizontalCentered="1"/>
  <pageMargins left="0.39370078740157483" right="0.39370078740157483" top="0.78740157480314965" bottom="0.19685039370078741" header="0" footer="0"/>
  <pageSetup paperSize="9" scale="49" orientation="landscape" r:id="rId1"/>
</worksheet>
</file>

<file path=xl/worksheets/sheet1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A61"/>
  <sheetViews>
    <sheetView view="pageBreakPreview" topLeftCell="A28" zoomScale="70" zoomScaleSheetLayoutView="70" workbookViewId="0">
      <selection activeCell="B7" sqref="B7:U31"/>
    </sheetView>
  </sheetViews>
  <sheetFormatPr defaultColWidth="13.42578125" defaultRowHeight="12.75"/>
  <cols>
    <col min="1" max="1" width="18.28515625" style="51" customWidth="1"/>
    <col min="2" max="4" width="13.28515625" style="232" customWidth="1"/>
    <col min="5" max="6" width="13.28515625" style="1094" customWidth="1"/>
    <col min="7" max="9" width="13.28515625" style="51" customWidth="1"/>
    <col min="10" max="11" width="13.28515625" style="1080" customWidth="1"/>
    <col min="12" max="14" width="13.28515625" style="51" customWidth="1"/>
    <col min="15" max="16" width="13.28515625" style="1080" customWidth="1"/>
    <col min="17" max="19" width="13.28515625" style="51" customWidth="1"/>
    <col min="20" max="21" width="13.28515625" style="1080" customWidth="1"/>
    <col min="22" max="246" width="8.7109375" style="51" customWidth="1"/>
    <col min="247" max="247" width="23.85546875" style="51" customWidth="1"/>
    <col min="248" max="248" width="13.28515625" style="51" customWidth="1"/>
    <col min="249" max="249" width="13.140625" style="51" customWidth="1"/>
    <col min="250" max="250" width="13" style="51" customWidth="1"/>
    <col min="251" max="251" width="13.140625" style="51" customWidth="1"/>
    <col min="252" max="252" width="13.42578125" style="51" customWidth="1"/>
    <col min="253" max="253" width="14" style="51" customWidth="1"/>
    <col min="254" max="254" width="13.5703125" style="51" customWidth="1"/>
    <col min="255" max="255" width="13" style="51" customWidth="1"/>
    <col min="256" max="16384" width="13.42578125" style="51"/>
  </cols>
  <sheetData>
    <row r="1" spans="1:209" s="2049" customFormat="1" ht="30">
      <c r="A1" s="2146" t="s">
        <v>302</v>
      </c>
      <c r="B1" s="2146"/>
      <c r="C1" s="2146"/>
      <c r="D1" s="2146"/>
      <c r="E1" s="2146"/>
      <c r="F1" s="2146"/>
      <c r="G1" s="2146"/>
      <c r="H1" s="2146"/>
      <c r="I1" s="2146"/>
      <c r="J1" s="2146"/>
      <c r="K1" s="2146"/>
      <c r="L1" s="2146"/>
      <c r="M1" s="2146"/>
      <c r="N1" s="2146"/>
      <c r="O1" s="2146"/>
      <c r="P1" s="2146"/>
      <c r="Q1" s="2172"/>
      <c r="R1" s="2172"/>
      <c r="S1" s="2172"/>
      <c r="T1" s="2173"/>
      <c r="U1" s="2173"/>
      <c r="V1" s="2048"/>
      <c r="W1" s="2048"/>
      <c r="X1" s="2048"/>
      <c r="Y1" s="2048"/>
      <c r="Z1" s="2048"/>
      <c r="AA1" s="2048"/>
      <c r="AB1" s="2048"/>
      <c r="AC1" s="2048"/>
      <c r="AD1" s="2048"/>
      <c r="AE1" s="2048"/>
      <c r="AF1" s="2048"/>
      <c r="AG1" s="2048"/>
      <c r="AH1" s="2048"/>
      <c r="AI1" s="2048"/>
      <c r="AJ1" s="2048"/>
      <c r="AK1" s="2048"/>
      <c r="AL1" s="2048"/>
      <c r="AM1" s="2048"/>
      <c r="AN1" s="2048"/>
      <c r="AO1" s="2048"/>
      <c r="AP1" s="2048"/>
      <c r="AQ1" s="2048"/>
      <c r="AR1" s="2048"/>
      <c r="AS1" s="2048"/>
      <c r="AT1" s="2048"/>
      <c r="AU1" s="2048"/>
      <c r="AV1" s="2048"/>
      <c r="AW1" s="2048"/>
      <c r="AX1" s="2048"/>
      <c r="AY1" s="2048"/>
      <c r="AZ1" s="2048"/>
      <c r="BA1" s="2048"/>
      <c r="BB1" s="2048"/>
      <c r="BC1" s="2048"/>
      <c r="BD1" s="2048"/>
      <c r="BE1" s="2048"/>
      <c r="BF1" s="2048"/>
      <c r="BG1" s="2048"/>
      <c r="BH1" s="2048"/>
      <c r="BI1" s="2048"/>
      <c r="BJ1" s="2048"/>
      <c r="BK1" s="2048"/>
      <c r="BL1" s="2048"/>
      <c r="BM1" s="2048"/>
      <c r="BN1" s="2048"/>
      <c r="BO1" s="2048"/>
      <c r="BP1" s="2048"/>
      <c r="BQ1" s="2048"/>
      <c r="BR1" s="2048"/>
      <c r="BS1" s="2048"/>
      <c r="BT1" s="2048"/>
      <c r="BU1" s="2048"/>
      <c r="BV1" s="2048"/>
      <c r="BW1" s="2048"/>
      <c r="BX1" s="2048"/>
      <c r="BY1" s="2048"/>
      <c r="BZ1" s="2048"/>
      <c r="CA1" s="2048"/>
      <c r="CB1" s="2048"/>
      <c r="CC1" s="2048"/>
      <c r="CD1" s="2048"/>
      <c r="CE1" s="2048"/>
      <c r="CF1" s="2048"/>
      <c r="CG1" s="2048"/>
      <c r="CH1" s="2048"/>
      <c r="CI1" s="2048"/>
      <c r="CJ1" s="2048"/>
      <c r="CK1" s="2048"/>
      <c r="CL1" s="2048"/>
      <c r="CM1" s="2048"/>
      <c r="CN1" s="2048"/>
      <c r="CO1" s="2048"/>
      <c r="CP1" s="2048"/>
      <c r="CQ1" s="2048"/>
      <c r="CR1" s="2048"/>
      <c r="CS1" s="2048"/>
      <c r="CT1" s="2048"/>
      <c r="CU1" s="2048"/>
      <c r="CV1" s="2048"/>
      <c r="CW1" s="2048"/>
      <c r="CX1" s="2048"/>
      <c r="CY1" s="2048"/>
      <c r="CZ1" s="2048"/>
      <c r="DA1" s="2048"/>
      <c r="DB1" s="2048"/>
      <c r="DC1" s="2048"/>
      <c r="DD1" s="2048"/>
      <c r="DE1" s="2048"/>
      <c r="DF1" s="2048"/>
      <c r="DG1" s="2048"/>
      <c r="DH1" s="2048"/>
      <c r="DI1" s="2048"/>
      <c r="DJ1" s="2048"/>
      <c r="DK1" s="2048"/>
      <c r="DL1" s="2048"/>
      <c r="DM1" s="2048"/>
      <c r="DN1" s="2048"/>
      <c r="DO1" s="2048"/>
      <c r="DP1" s="2048"/>
      <c r="DQ1" s="2048"/>
      <c r="DR1" s="2048"/>
      <c r="DS1" s="2048"/>
      <c r="DT1" s="2048"/>
      <c r="DU1" s="2048"/>
      <c r="DV1" s="2048"/>
      <c r="DW1" s="2048"/>
      <c r="DX1" s="2048"/>
      <c r="DY1" s="2048"/>
      <c r="DZ1" s="2048"/>
      <c r="EA1" s="2048"/>
      <c r="EB1" s="2048"/>
      <c r="EC1" s="2048"/>
      <c r="ED1" s="2048"/>
      <c r="EE1" s="2048"/>
      <c r="EF1" s="2048"/>
      <c r="EG1" s="2048"/>
      <c r="EH1" s="2048"/>
      <c r="EI1" s="2048"/>
      <c r="EJ1" s="2048"/>
      <c r="EK1" s="2048"/>
      <c r="EL1" s="2048"/>
      <c r="EM1" s="2048"/>
      <c r="EN1" s="2048"/>
      <c r="EO1" s="2048"/>
      <c r="EP1" s="2048"/>
      <c r="EQ1" s="2048"/>
      <c r="ER1" s="2048"/>
      <c r="ES1" s="2048"/>
      <c r="ET1" s="2048"/>
      <c r="EU1" s="2048"/>
      <c r="EV1" s="2048"/>
      <c r="EW1" s="2048"/>
      <c r="EX1" s="2048"/>
      <c r="EY1" s="2048"/>
      <c r="EZ1" s="2048"/>
      <c r="FA1" s="2048"/>
      <c r="FB1" s="2048"/>
      <c r="FC1" s="2048"/>
      <c r="FD1" s="2048"/>
      <c r="FE1" s="2048"/>
      <c r="FF1" s="2048"/>
      <c r="FG1" s="2048"/>
      <c r="FH1" s="2048"/>
      <c r="FI1" s="2048"/>
      <c r="FJ1" s="2048"/>
      <c r="FK1" s="2048"/>
      <c r="FL1" s="2048"/>
      <c r="FM1" s="2048"/>
      <c r="FN1" s="2048"/>
      <c r="FO1" s="2048"/>
      <c r="FP1" s="2048"/>
      <c r="FQ1" s="2048"/>
      <c r="FR1" s="2048"/>
      <c r="FS1" s="2048"/>
      <c r="FT1" s="2048"/>
      <c r="FU1" s="2048"/>
      <c r="FV1" s="2048"/>
      <c r="FW1" s="2048"/>
      <c r="FX1" s="2048"/>
      <c r="FY1" s="2048"/>
      <c r="FZ1" s="2048"/>
      <c r="GA1" s="2048"/>
      <c r="GB1" s="2048"/>
      <c r="GC1" s="2048"/>
      <c r="GD1" s="2048"/>
      <c r="GE1" s="2048"/>
      <c r="GF1" s="2048"/>
    </row>
    <row r="2" spans="1:209" s="2051" customFormat="1" ht="33">
      <c r="A2" s="2144" t="s">
        <v>261</v>
      </c>
      <c r="B2" s="2144"/>
      <c r="C2" s="2144"/>
      <c r="D2" s="2144"/>
      <c r="E2" s="2144"/>
      <c r="F2" s="2144"/>
      <c r="G2" s="2144"/>
      <c r="H2" s="2144"/>
      <c r="I2" s="2144"/>
      <c r="J2" s="2144"/>
      <c r="K2" s="2144"/>
      <c r="L2" s="2144"/>
      <c r="M2" s="2144"/>
      <c r="N2" s="2144"/>
      <c r="O2" s="2144"/>
      <c r="P2" s="2144"/>
      <c r="Q2" s="2183"/>
      <c r="R2" s="2183"/>
      <c r="S2" s="2183"/>
      <c r="T2" s="2184"/>
      <c r="U2" s="2184"/>
      <c r="V2" s="2050"/>
      <c r="W2" s="2050"/>
      <c r="X2" s="2050"/>
      <c r="Y2" s="2050"/>
      <c r="Z2" s="2050"/>
      <c r="AA2" s="2050"/>
      <c r="AB2" s="2050"/>
      <c r="AC2" s="2050"/>
      <c r="AD2" s="2050"/>
      <c r="AE2" s="2050"/>
      <c r="AF2" s="2050"/>
      <c r="AG2" s="2050"/>
      <c r="AH2" s="2050"/>
      <c r="AI2" s="2050"/>
      <c r="AJ2" s="2050"/>
      <c r="AK2" s="2050"/>
      <c r="AL2" s="2050"/>
      <c r="AM2" s="2050"/>
      <c r="AN2" s="2050"/>
      <c r="AO2" s="2050"/>
      <c r="AP2" s="2050"/>
      <c r="AQ2" s="2050"/>
      <c r="AR2" s="2050"/>
      <c r="AS2" s="2050"/>
      <c r="AT2" s="2050"/>
      <c r="AU2" s="2050"/>
      <c r="AV2" s="2050"/>
      <c r="AW2" s="2050"/>
      <c r="AX2" s="2050"/>
      <c r="AY2" s="2050"/>
      <c r="AZ2" s="2050"/>
      <c r="BA2" s="2050"/>
      <c r="BB2" s="2050"/>
      <c r="BC2" s="2050"/>
      <c r="BD2" s="2050"/>
      <c r="BE2" s="2050"/>
      <c r="BF2" s="2050"/>
      <c r="BG2" s="2050"/>
      <c r="BH2" s="2050"/>
      <c r="BI2" s="2050"/>
      <c r="BJ2" s="2050"/>
      <c r="BK2" s="2050"/>
      <c r="BL2" s="2050"/>
      <c r="BM2" s="2050"/>
      <c r="BN2" s="2050"/>
      <c r="BO2" s="2050"/>
      <c r="BP2" s="2050"/>
      <c r="BQ2" s="2050"/>
      <c r="BR2" s="2050"/>
      <c r="BS2" s="2050"/>
      <c r="BT2" s="2050"/>
      <c r="BU2" s="2050"/>
      <c r="BV2" s="2050"/>
      <c r="BW2" s="2050"/>
      <c r="BX2" s="2050"/>
      <c r="BY2" s="2050"/>
      <c r="BZ2" s="2050"/>
      <c r="CA2" s="2050"/>
      <c r="CB2" s="2050"/>
      <c r="CC2" s="2050"/>
      <c r="CD2" s="2050"/>
      <c r="CE2" s="2050"/>
      <c r="CF2" s="2050"/>
      <c r="CG2" s="2050"/>
      <c r="CH2" s="2050"/>
      <c r="CI2" s="2050"/>
      <c r="CJ2" s="2050"/>
      <c r="CK2" s="2050"/>
      <c r="CL2" s="2050"/>
      <c r="CM2" s="2050"/>
      <c r="CN2" s="2050"/>
      <c r="CO2" s="2050"/>
      <c r="CP2" s="2050"/>
      <c r="CQ2" s="2050"/>
      <c r="CR2" s="2050"/>
      <c r="CS2" s="2050"/>
      <c r="CT2" s="2050"/>
      <c r="CU2" s="2050"/>
      <c r="CV2" s="2050"/>
      <c r="CW2" s="2050"/>
      <c r="CX2" s="2050"/>
      <c r="CY2" s="2050"/>
      <c r="CZ2" s="2050"/>
      <c r="DA2" s="2050"/>
      <c r="DB2" s="2050"/>
      <c r="DC2" s="2050"/>
      <c r="DD2" s="2050"/>
      <c r="DE2" s="2050"/>
      <c r="DF2" s="2050"/>
      <c r="DG2" s="2050"/>
      <c r="DH2" s="2050"/>
      <c r="DI2" s="2050"/>
      <c r="DJ2" s="2050"/>
      <c r="DK2" s="2050"/>
      <c r="DL2" s="2050"/>
      <c r="DM2" s="2050"/>
      <c r="DN2" s="2050"/>
      <c r="DO2" s="2050"/>
      <c r="DP2" s="2050"/>
      <c r="DQ2" s="2050"/>
      <c r="DR2" s="2050"/>
      <c r="DS2" s="2050"/>
      <c r="DT2" s="2050"/>
      <c r="DU2" s="2050"/>
      <c r="DV2" s="2050"/>
      <c r="DW2" s="2050"/>
      <c r="DX2" s="2050"/>
      <c r="DY2" s="2050"/>
      <c r="DZ2" s="2050"/>
      <c r="EA2" s="2050"/>
      <c r="EB2" s="2050"/>
      <c r="EC2" s="2050"/>
      <c r="ED2" s="2050"/>
      <c r="EE2" s="2050"/>
      <c r="EF2" s="2050"/>
      <c r="EG2" s="2050"/>
      <c r="EH2" s="2050"/>
      <c r="EI2" s="2050"/>
      <c r="EJ2" s="2050"/>
      <c r="EK2" s="2050"/>
      <c r="EL2" s="2050"/>
      <c r="EM2" s="2050"/>
      <c r="EN2" s="2050"/>
      <c r="EO2" s="2050"/>
      <c r="EP2" s="2050"/>
      <c r="EQ2" s="2050"/>
      <c r="ER2" s="2050"/>
      <c r="ES2" s="2050"/>
      <c r="ET2" s="2050"/>
      <c r="EU2" s="2050"/>
      <c r="EV2" s="2050"/>
      <c r="EW2" s="2050"/>
      <c r="EX2" s="2050"/>
      <c r="EY2" s="2050"/>
      <c r="EZ2" s="2050"/>
      <c r="FA2" s="2050"/>
      <c r="FB2" s="2050"/>
      <c r="FC2" s="2050"/>
      <c r="FD2" s="2050"/>
      <c r="FE2" s="2050"/>
      <c r="FF2" s="2050"/>
      <c r="FG2" s="2050"/>
      <c r="FH2" s="2050"/>
      <c r="FI2" s="2050"/>
      <c r="FJ2" s="2050"/>
      <c r="FK2" s="2050"/>
      <c r="FL2" s="2050"/>
      <c r="FM2" s="2050"/>
      <c r="FN2" s="2050"/>
      <c r="FO2" s="2050"/>
      <c r="FP2" s="2050"/>
      <c r="FQ2" s="2050"/>
      <c r="FR2" s="2050"/>
      <c r="FS2" s="2050"/>
      <c r="FT2" s="2050"/>
      <c r="FU2" s="2050"/>
      <c r="FV2" s="2050"/>
      <c r="FW2" s="2050"/>
      <c r="FX2" s="2050"/>
      <c r="FY2" s="2050"/>
      <c r="FZ2" s="2050"/>
      <c r="GA2" s="2050"/>
      <c r="GB2" s="2050"/>
      <c r="GC2" s="2050"/>
      <c r="GD2" s="2050"/>
      <c r="GE2" s="2050"/>
      <c r="GF2" s="2050"/>
    </row>
    <row r="3" spans="1:209" s="223" customFormat="1" ht="16.5" customHeight="1" thickBot="1">
      <c r="A3" s="224"/>
      <c r="B3" s="225"/>
      <c r="C3" s="225"/>
      <c r="D3" s="225"/>
      <c r="E3" s="1139"/>
      <c r="F3" s="1139"/>
      <c r="G3" s="224"/>
      <c r="H3" s="224"/>
      <c r="I3" s="224"/>
      <c r="J3" s="1141"/>
      <c r="K3" s="1141"/>
      <c r="L3" s="224"/>
      <c r="M3" s="224"/>
      <c r="N3" s="2650"/>
      <c r="O3" s="2650"/>
      <c r="P3" s="2650"/>
      <c r="Q3" s="224"/>
      <c r="R3" s="224"/>
      <c r="S3" s="2650" t="s">
        <v>262</v>
      </c>
      <c r="T3" s="2650"/>
      <c r="U3" s="2650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 s="222"/>
      <c r="AZ3" s="222"/>
      <c r="BA3" s="222"/>
      <c r="BB3" s="222"/>
      <c r="BC3" s="222"/>
      <c r="BD3" s="222"/>
      <c r="BE3" s="222"/>
      <c r="BF3" s="222"/>
      <c r="BG3" s="222"/>
      <c r="BH3" s="222"/>
      <c r="BI3" s="222"/>
      <c r="BJ3" s="222"/>
      <c r="BK3" s="222"/>
      <c r="BL3" s="222"/>
      <c r="BM3" s="222"/>
      <c r="BN3" s="222"/>
      <c r="BO3" s="222"/>
      <c r="BP3" s="222"/>
      <c r="BQ3" s="222"/>
      <c r="BR3" s="222"/>
      <c r="BS3" s="222"/>
      <c r="BT3" s="222"/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2"/>
      <c r="CI3" s="222"/>
      <c r="CJ3" s="222"/>
      <c r="CK3" s="222"/>
      <c r="CL3" s="222"/>
      <c r="CM3" s="222"/>
      <c r="CN3" s="222"/>
      <c r="CO3" s="222"/>
      <c r="CP3" s="222"/>
      <c r="CQ3" s="222"/>
      <c r="CR3" s="222"/>
      <c r="CS3" s="222"/>
      <c r="CT3" s="222"/>
      <c r="CU3" s="222"/>
      <c r="CV3" s="222"/>
      <c r="CW3" s="222"/>
      <c r="CX3" s="222"/>
      <c r="CY3" s="222"/>
      <c r="CZ3" s="222"/>
      <c r="DA3" s="222"/>
      <c r="DB3" s="222"/>
      <c r="DC3" s="222"/>
      <c r="DD3" s="222"/>
      <c r="DE3" s="222"/>
      <c r="DF3" s="222"/>
      <c r="DG3" s="222"/>
      <c r="DH3" s="222"/>
      <c r="DI3" s="222"/>
      <c r="DJ3" s="222"/>
      <c r="DK3" s="222"/>
      <c r="DL3" s="222"/>
      <c r="DM3" s="222"/>
      <c r="DN3" s="222"/>
      <c r="DO3" s="222"/>
      <c r="DP3" s="222"/>
      <c r="DQ3" s="222"/>
      <c r="DR3" s="222"/>
      <c r="DS3" s="222"/>
      <c r="DT3" s="222"/>
      <c r="DU3" s="222"/>
      <c r="DV3" s="222"/>
      <c r="DW3" s="222"/>
      <c r="DX3" s="222"/>
      <c r="DY3" s="222"/>
      <c r="DZ3" s="222"/>
      <c r="EA3" s="222"/>
      <c r="EB3" s="222"/>
      <c r="EC3" s="222"/>
      <c r="ED3" s="222"/>
      <c r="EE3" s="222"/>
      <c r="EF3" s="222"/>
      <c r="EG3" s="222"/>
      <c r="EH3" s="222"/>
      <c r="EI3" s="222"/>
      <c r="EJ3" s="222"/>
      <c r="EK3" s="222"/>
      <c r="EL3" s="222"/>
      <c r="EM3" s="222"/>
      <c r="EN3" s="222"/>
      <c r="EO3" s="222"/>
      <c r="EP3" s="222"/>
      <c r="EQ3" s="222"/>
      <c r="ER3" s="222"/>
      <c r="ES3" s="222"/>
      <c r="ET3" s="222"/>
      <c r="EU3" s="222"/>
      <c r="EV3" s="222"/>
      <c r="EW3" s="222"/>
      <c r="EX3" s="222"/>
      <c r="EY3" s="222"/>
      <c r="EZ3" s="222"/>
      <c r="FA3" s="222"/>
      <c r="FB3" s="222"/>
      <c r="FC3" s="222"/>
      <c r="FD3" s="222"/>
      <c r="FE3" s="222"/>
      <c r="FF3" s="222"/>
      <c r="FG3" s="222"/>
      <c r="FH3" s="222"/>
      <c r="FI3" s="222"/>
      <c r="FJ3" s="222"/>
      <c r="FK3" s="222"/>
      <c r="FL3" s="222"/>
      <c r="FM3" s="222"/>
      <c r="FN3" s="222"/>
      <c r="FO3" s="222"/>
      <c r="FP3" s="222"/>
      <c r="FQ3" s="222"/>
      <c r="FR3" s="222"/>
      <c r="FS3" s="222"/>
      <c r="FT3" s="222"/>
      <c r="FU3" s="222"/>
      <c r="FV3" s="222"/>
      <c r="FW3" s="222"/>
      <c r="FX3" s="222"/>
      <c r="FY3" s="222"/>
      <c r="FZ3" s="222"/>
      <c r="GA3" s="222"/>
      <c r="GB3" s="222"/>
      <c r="GC3" s="222"/>
      <c r="GD3" s="222"/>
      <c r="GE3" s="222"/>
      <c r="GF3" s="222"/>
    </row>
    <row r="4" spans="1:209" s="1064" customFormat="1" ht="18" customHeight="1" thickTop="1">
      <c r="A4" s="2428" t="s">
        <v>263</v>
      </c>
      <c r="B4" s="2683" t="s">
        <v>397</v>
      </c>
      <c r="C4" s="2683"/>
      <c r="D4" s="2683"/>
      <c r="E4" s="2683"/>
      <c r="F4" s="2683"/>
      <c r="G4" s="2683" t="s">
        <v>266</v>
      </c>
      <c r="H4" s="2683"/>
      <c r="I4" s="2683"/>
      <c r="J4" s="2683"/>
      <c r="K4" s="2683"/>
      <c r="L4" s="2683" t="s">
        <v>268</v>
      </c>
      <c r="M4" s="2683"/>
      <c r="N4" s="2683"/>
      <c r="O4" s="2683"/>
      <c r="P4" s="2683"/>
      <c r="Q4" s="2683" t="s">
        <v>267</v>
      </c>
      <c r="R4" s="2683"/>
      <c r="S4" s="2683"/>
      <c r="T4" s="2683"/>
      <c r="U4" s="2684"/>
      <c r="V4" s="1237"/>
      <c r="W4" s="1237"/>
      <c r="X4" s="1237"/>
      <c r="Y4" s="1237"/>
      <c r="Z4" s="1237"/>
      <c r="AA4" s="1237"/>
      <c r="AB4" s="1237"/>
      <c r="AC4" s="1237"/>
      <c r="AD4" s="1237"/>
      <c r="AE4" s="1237"/>
      <c r="AF4" s="1237"/>
      <c r="AG4" s="1237"/>
      <c r="AH4" s="1237"/>
      <c r="AI4" s="1237"/>
      <c r="AJ4" s="1237"/>
      <c r="AK4" s="1237"/>
      <c r="AL4" s="1237"/>
      <c r="AM4" s="1237"/>
      <c r="AN4" s="1237"/>
      <c r="AO4" s="1237"/>
      <c r="AP4" s="1237"/>
      <c r="AQ4" s="1237"/>
      <c r="AR4" s="1237"/>
      <c r="AS4" s="1237"/>
      <c r="AT4" s="1237"/>
      <c r="AU4" s="1237"/>
      <c r="AV4" s="1237"/>
      <c r="AW4" s="1237"/>
      <c r="AX4" s="1237"/>
      <c r="AY4" s="1237"/>
      <c r="AZ4" s="1237"/>
      <c r="BA4" s="1237"/>
      <c r="BB4" s="1237"/>
      <c r="BC4" s="1237"/>
      <c r="BD4" s="1237"/>
      <c r="BE4" s="1237"/>
      <c r="BF4" s="1237"/>
      <c r="BG4" s="1237"/>
      <c r="BH4" s="1237"/>
      <c r="BI4" s="1237"/>
      <c r="BJ4" s="1237"/>
      <c r="BK4" s="1237"/>
      <c r="BL4" s="1237"/>
      <c r="BM4" s="1237"/>
      <c r="BN4" s="1237"/>
      <c r="BO4" s="1237"/>
      <c r="BP4" s="1237"/>
      <c r="BQ4" s="1237"/>
      <c r="BR4" s="1237"/>
      <c r="BS4" s="1237"/>
      <c r="BT4" s="1237"/>
      <c r="BU4" s="1237"/>
      <c r="BV4" s="1237"/>
      <c r="BW4" s="1237"/>
      <c r="BX4" s="1237"/>
      <c r="BY4" s="1237"/>
      <c r="BZ4" s="1237"/>
      <c r="CA4" s="1237"/>
      <c r="CB4" s="1237"/>
      <c r="CC4" s="1237"/>
      <c r="CD4" s="1237"/>
      <c r="CE4" s="1237"/>
      <c r="CF4" s="1237"/>
      <c r="CG4" s="1237"/>
      <c r="CH4" s="1237"/>
      <c r="CI4" s="1237"/>
      <c r="CJ4" s="1237"/>
      <c r="CK4" s="1237"/>
      <c r="CL4" s="1237"/>
      <c r="CM4" s="1237"/>
      <c r="CN4" s="1237"/>
      <c r="CO4" s="1237"/>
      <c r="CP4" s="1237"/>
      <c r="CQ4" s="1237"/>
      <c r="CR4" s="1237"/>
      <c r="CS4" s="1237"/>
      <c r="CT4" s="1237"/>
      <c r="CU4" s="1237"/>
      <c r="CV4" s="1237"/>
      <c r="CW4" s="1237"/>
      <c r="CX4" s="1237"/>
      <c r="CY4" s="1237"/>
      <c r="CZ4" s="1237"/>
      <c r="DA4" s="1237"/>
      <c r="DB4" s="1237"/>
      <c r="DC4" s="1237"/>
      <c r="DD4" s="1237"/>
      <c r="DE4" s="1237"/>
      <c r="DF4" s="1237"/>
      <c r="DG4" s="1237"/>
      <c r="DH4" s="1237"/>
      <c r="DI4" s="1237"/>
      <c r="DJ4" s="1237"/>
      <c r="DK4" s="1237"/>
      <c r="DL4" s="1237"/>
      <c r="DM4" s="1237"/>
      <c r="DN4" s="1237"/>
      <c r="DO4" s="1237"/>
      <c r="DP4" s="1237"/>
      <c r="DQ4" s="1237"/>
      <c r="DR4" s="1237"/>
      <c r="DS4" s="1237"/>
      <c r="DT4" s="1237"/>
      <c r="DU4" s="1237"/>
      <c r="DV4" s="1237"/>
      <c r="DW4" s="1237"/>
      <c r="DX4" s="1237"/>
      <c r="DY4" s="1237"/>
      <c r="DZ4" s="1237"/>
      <c r="EA4" s="1237"/>
      <c r="EB4" s="1237"/>
      <c r="EC4" s="1237"/>
      <c r="ED4" s="1237"/>
      <c r="EE4" s="1237"/>
      <c r="EF4" s="1237"/>
      <c r="EG4" s="1237"/>
      <c r="EH4" s="1237"/>
      <c r="EI4" s="1237"/>
      <c r="EJ4" s="1237"/>
      <c r="EK4" s="1237"/>
      <c r="EL4" s="1237"/>
      <c r="EM4" s="1237"/>
      <c r="EN4" s="1237"/>
      <c r="EO4" s="1237"/>
      <c r="EP4" s="1237"/>
      <c r="EQ4" s="1237"/>
      <c r="ER4" s="1237"/>
      <c r="ES4" s="1237"/>
      <c r="ET4" s="1237"/>
      <c r="EU4" s="1237"/>
      <c r="EV4" s="1237"/>
      <c r="EW4" s="1237"/>
      <c r="EX4" s="1237"/>
      <c r="EY4" s="1237"/>
      <c r="EZ4" s="1237"/>
      <c r="FA4" s="1237"/>
      <c r="FB4" s="1237"/>
      <c r="FC4" s="1237"/>
      <c r="FD4" s="1237"/>
      <c r="FE4" s="1237"/>
      <c r="FF4" s="1237"/>
      <c r="FG4" s="1237"/>
      <c r="FH4" s="1237"/>
      <c r="FI4" s="1237"/>
      <c r="FJ4" s="1237"/>
      <c r="FK4" s="1237"/>
      <c r="FL4" s="1237"/>
      <c r="FM4" s="1237"/>
      <c r="FN4" s="1237"/>
      <c r="FO4" s="1237"/>
      <c r="FP4" s="1237"/>
      <c r="FQ4" s="1237"/>
      <c r="FR4" s="1237"/>
      <c r="FS4" s="1237"/>
      <c r="FT4" s="1237"/>
      <c r="FU4" s="1237"/>
      <c r="FV4" s="1237"/>
      <c r="FW4" s="1237"/>
      <c r="FX4" s="1237"/>
      <c r="FY4" s="1237"/>
      <c r="FZ4" s="1237"/>
      <c r="GA4" s="1237"/>
      <c r="GB4" s="1237"/>
      <c r="GC4" s="1237"/>
      <c r="GD4" s="1237"/>
      <c r="GE4" s="1237"/>
      <c r="GF4" s="1237"/>
      <c r="GG4" s="1237"/>
      <c r="GH4" s="1237"/>
      <c r="GI4" s="1237"/>
      <c r="GJ4" s="1237"/>
      <c r="GK4" s="1237"/>
      <c r="GL4" s="1237"/>
      <c r="GM4" s="1237"/>
      <c r="GN4" s="1237"/>
      <c r="GO4" s="1237"/>
      <c r="GP4" s="1237"/>
      <c r="GQ4" s="1237"/>
      <c r="GR4" s="1237"/>
      <c r="GS4" s="1237"/>
      <c r="GT4" s="1237"/>
      <c r="GU4" s="1237"/>
      <c r="GV4" s="1237"/>
      <c r="GW4" s="1237"/>
      <c r="GX4" s="1237"/>
      <c r="GY4" s="1237"/>
      <c r="GZ4" s="1237"/>
      <c r="HA4" s="1237"/>
    </row>
    <row r="5" spans="1:209" s="1064" customFormat="1" ht="18" customHeight="1">
      <c r="A5" s="2429"/>
      <c r="B5" s="1060" t="s">
        <v>87</v>
      </c>
      <c r="C5" s="1060" t="s">
        <v>90</v>
      </c>
      <c r="D5" s="1060" t="s">
        <v>91</v>
      </c>
      <c r="E5" s="2342" t="s">
        <v>88</v>
      </c>
      <c r="F5" s="2342" t="s">
        <v>89</v>
      </c>
      <c r="G5" s="1060" t="s">
        <v>87</v>
      </c>
      <c r="H5" s="1060" t="s">
        <v>90</v>
      </c>
      <c r="I5" s="1060" t="s">
        <v>91</v>
      </c>
      <c r="J5" s="2342" t="s">
        <v>88</v>
      </c>
      <c r="K5" s="2342" t="s">
        <v>89</v>
      </c>
      <c r="L5" s="1060" t="s">
        <v>87</v>
      </c>
      <c r="M5" s="1060" t="s">
        <v>90</v>
      </c>
      <c r="N5" s="1060" t="s">
        <v>91</v>
      </c>
      <c r="O5" s="2342" t="s">
        <v>88</v>
      </c>
      <c r="P5" s="2342" t="s">
        <v>89</v>
      </c>
      <c r="Q5" s="1060" t="s">
        <v>87</v>
      </c>
      <c r="R5" s="1060" t="s">
        <v>90</v>
      </c>
      <c r="S5" s="1060" t="s">
        <v>91</v>
      </c>
      <c r="T5" s="2342" t="s">
        <v>88</v>
      </c>
      <c r="U5" s="2345" t="s">
        <v>89</v>
      </c>
      <c r="V5" s="1238"/>
      <c r="W5" s="1238"/>
      <c r="X5" s="1238"/>
      <c r="Y5" s="1238"/>
      <c r="Z5" s="1238"/>
      <c r="AA5" s="1238"/>
      <c r="AB5" s="1238"/>
      <c r="AC5" s="1238"/>
      <c r="AD5" s="1238"/>
      <c r="AE5" s="1238"/>
      <c r="AF5" s="1238"/>
      <c r="AG5" s="1238"/>
      <c r="AH5" s="1237"/>
      <c r="AI5" s="1237"/>
      <c r="AJ5" s="1237"/>
      <c r="AK5" s="1237"/>
      <c r="AL5" s="1237"/>
      <c r="AM5" s="1237"/>
      <c r="AN5" s="1237"/>
      <c r="AO5" s="1237"/>
      <c r="AP5" s="1237"/>
      <c r="AQ5" s="1237"/>
      <c r="AR5" s="1237"/>
      <c r="AS5" s="1237"/>
      <c r="AT5" s="1237"/>
      <c r="AU5" s="1237"/>
      <c r="AV5" s="1237"/>
      <c r="AW5" s="1237"/>
      <c r="AX5" s="1237"/>
      <c r="AY5" s="1237"/>
      <c r="AZ5" s="1237"/>
      <c r="BA5" s="1237"/>
      <c r="BB5" s="1237"/>
      <c r="BC5" s="1237"/>
      <c r="BD5" s="1237"/>
      <c r="BE5" s="1237"/>
      <c r="BF5" s="1237"/>
      <c r="BG5" s="1237"/>
      <c r="BH5" s="1237"/>
      <c r="BI5" s="1237"/>
      <c r="BJ5" s="1237"/>
      <c r="BK5" s="1237"/>
      <c r="BL5" s="1237"/>
      <c r="BM5" s="1237"/>
      <c r="BN5" s="1237"/>
      <c r="BO5" s="1237"/>
      <c r="BP5" s="1237"/>
      <c r="BQ5" s="1237"/>
      <c r="BR5" s="1237"/>
      <c r="BS5" s="1237"/>
      <c r="BT5" s="1237"/>
      <c r="BU5" s="1237"/>
      <c r="BV5" s="1237"/>
      <c r="BW5" s="1237"/>
      <c r="BX5" s="1237"/>
      <c r="BY5" s="1237"/>
      <c r="BZ5" s="1237"/>
      <c r="CA5" s="1237"/>
      <c r="CB5" s="1237"/>
      <c r="CC5" s="1237"/>
      <c r="CD5" s="1237"/>
      <c r="CE5" s="1237"/>
      <c r="CF5" s="1237"/>
      <c r="CG5" s="1237"/>
      <c r="CH5" s="1237"/>
      <c r="CI5" s="1237"/>
      <c r="CJ5" s="1237"/>
      <c r="CK5" s="1237"/>
      <c r="CL5" s="1237"/>
      <c r="CM5" s="1237"/>
      <c r="CN5" s="1237"/>
      <c r="CO5" s="1237"/>
      <c r="CP5" s="1237"/>
      <c r="CQ5" s="1237"/>
      <c r="CR5" s="1237"/>
      <c r="CS5" s="1237"/>
      <c r="CT5" s="1237"/>
      <c r="CU5" s="1237"/>
      <c r="CV5" s="1237"/>
      <c r="CW5" s="1237"/>
      <c r="CX5" s="1237"/>
      <c r="CY5" s="1237"/>
      <c r="CZ5" s="1237"/>
      <c r="DA5" s="1237"/>
      <c r="DB5" s="1237"/>
      <c r="DC5" s="1237"/>
      <c r="DD5" s="1237"/>
      <c r="DE5" s="1237"/>
      <c r="DF5" s="1237"/>
      <c r="DG5" s="1237"/>
      <c r="DH5" s="1237"/>
      <c r="DI5" s="1237"/>
      <c r="DJ5" s="1237"/>
      <c r="DK5" s="1237"/>
      <c r="DL5" s="1237"/>
      <c r="DM5" s="1237"/>
      <c r="DN5" s="1237"/>
      <c r="DO5" s="1237"/>
      <c r="DP5" s="1237"/>
      <c r="DQ5" s="1237"/>
      <c r="DR5" s="1237"/>
      <c r="DS5" s="1237"/>
      <c r="DT5" s="1237"/>
      <c r="DU5" s="1237"/>
      <c r="DV5" s="1237"/>
      <c r="DW5" s="1237"/>
      <c r="DX5" s="1237"/>
      <c r="DY5" s="1237"/>
      <c r="DZ5" s="1237"/>
      <c r="EA5" s="1237"/>
      <c r="EB5" s="1237"/>
      <c r="EC5" s="1237"/>
      <c r="ED5" s="1237"/>
      <c r="EE5" s="1237"/>
      <c r="EF5" s="1237"/>
      <c r="EG5" s="1237"/>
      <c r="EH5" s="1237"/>
      <c r="EI5" s="1237"/>
      <c r="EJ5" s="1237"/>
      <c r="EK5" s="1237"/>
      <c r="EL5" s="1237"/>
      <c r="EM5" s="1237"/>
      <c r="EN5" s="1237"/>
      <c r="EO5" s="1237"/>
      <c r="EP5" s="1237"/>
      <c r="EQ5" s="1237"/>
      <c r="ER5" s="1237"/>
      <c r="ES5" s="1237"/>
      <c r="ET5" s="1237"/>
      <c r="EU5" s="1237"/>
      <c r="EV5" s="1237"/>
      <c r="EW5" s="1237"/>
      <c r="EX5" s="1237"/>
      <c r="EY5" s="1237"/>
      <c r="EZ5" s="1237"/>
      <c r="FA5" s="1237"/>
      <c r="FB5" s="1237"/>
      <c r="FC5" s="1237"/>
      <c r="FD5" s="1237"/>
      <c r="FE5" s="1237"/>
      <c r="FF5" s="1237"/>
      <c r="FG5" s="1237"/>
      <c r="FH5" s="1237"/>
      <c r="FI5" s="1237"/>
      <c r="FJ5" s="1237"/>
      <c r="FK5" s="1237"/>
      <c r="FL5" s="1237"/>
      <c r="FM5" s="1237"/>
      <c r="FN5" s="1237"/>
      <c r="FO5" s="1237"/>
      <c r="FP5" s="1237"/>
      <c r="FQ5" s="1237"/>
      <c r="FR5" s="1237"/>
      <c r="FS5" s="1237"/>
      <c r="FT5" s="1237"/>
      <c r="FU5" s="1237"/>
      <c r="FV5" s="1237"/>
      <c r="FW5" s="1237"/>
      <c r="FX5" s="1237"/>
      <c r="FY5" s="1237"/>
      <c r="FZ5" s="1237"/>
      <c r="GA5" s="1237"/>
      <c r="GB5" s="1237"/>
      <c r="GC5" s="1237"/>
      <c r="GD5" s="1237"/>
      <c r="GE5" s="1237"/>
      <c r="GF5" s="1237"/>
    </row>
    <row r="6" spans="1:209" s="1064" customFormat="1" ht="28.5" customHeight="1">
      <c r="A6" s="2429"/>
      <c r="B6" s="1896" t="s">
        <v>669</v>
      </c>
      <c r="C6" s="1896" t="s">
        <v>725</v>
      </c>
      <c r="D6" s="1896" t="s">
        <v>737</v>
      </c>
      <c r="E6" s="2342"/>
      <c r="F6" s="2342"/>
      <c r="G6" s="1896" t="str">
        <f>B6</f>
        <v xml:space="preserve">cf=j= @)&amp;#÷&amp;$
-;fpg–c;f/_                </v>
      </c>
      <c r="H6" s="1896" t="str">
        <f t="shared" ref="H6:I6" si="0">C6</f>
        <v xml:space="preserve">cf=j= @)&amp;$÷&amp;%
-;fpg–c;f/_                </v>
      </c>
      <c r="I6" s="1896" t="str">
        <f t="shared" si="0"/>
        <v xml:space="preserve">cf=j= @)&amp;%÷&amp;^
-;fpg–c;f/_                </v>
      </c>
      <c r="J6" s="2342"/>
      <c r="K6" s="2342"/>
      <c r="L6" s="1896" t="str">
        <f>B6</f>
        <v xml:space="preserve">cf=j= @)&amp;#÷&amp;$
-;fpg–c;f/_                </v>
      </c>
      <c r="M6" s="1896" t="str">
        <f t="shared" ref="M6:N6" si="1">C6</f>
        <v xml:space="preserve">cf=j= @)&amp;$÷&amp;%
-;fpg–c;f/_                </v>
      </c>
      <c r="N6" s="1896" t="str">
        <f t="shared" si="1"/>
        <v xml:space="preserve">cf=j= @)&amp;%÷&amp;^
-;fpg–c;f/_                </v>
      </c>
      <c r="O6" s="2342"/>
      <c r="P6" s="2342"/>
      <c r="Q6" s="1896" t="str">
        <f>B6</f>
        <v xml:space="preserve">cf=j= @)&amp;#÷&amp;$
-;fpg–c;f/_                </v>
      </c>
      <c r="R6" s="1896" t="str">
        <f t="shared" ref="R6:S6" si="2">C6</f>
        <v xml:space="preserve">cf=j= @)&amp;$÷&amp;%
-;fpg–c;f/_                </v>
      </c>
      <c r="S6" s="1896" t="str">
        <f t="shared" si="2"/>
        <v xml:space="preserve">cf=j= @)&amp;%÷&amp;^
-;fpg–c;f/_                </v>
      </c>
      <c r="T6" s="2342"/>
      <c r="U6" s="2345"/>
      <c r="V6" s="1238"/>
      <c r="W6" s="1238"/>
      <c r="X6" s="1238"/>
      <c r="Y6" s="1238"/>
      <c r="Z6" s="1238"/>
      <c r="AA6" s="1238"/>
      <c r="AB6" s="1238"/>
      <c r="AC6" s="1238"/>
      <c r="AD6" s="1238"/>
      <c r="AE6" s="1238"/>
      <c r="AF6" s="1238"/>
      <c r="AG6" s="1238"/>
      <c r="AH6" s="1237"/>
      <c r="AI6" s="1237"/>
      <c r="AJ6" s="1237"/>
      <c r="AK6" s="1237"/>
      <c r="AL6" s="1237"/>
      <c r="AM6" s="1237"/>
      <c r="AN6" s="1237"/>
      <c r="AO6" s="1237"/>
      <c r="AP6" s="1237"/>
      <c r="AQ6" s="1237"/>
      <c r="AR6" s="1237"/>
      <c r="AS6" s="1237"/>
      <c r="AT6" s="1237"/>
      <c r="AU6" s="1237"/>
      <c r="AV6" s="1237"/>
      <c r="AW6" s="1237"/>
      <c r="AX6" s="1237"/>
      <c r="AY6" s="1237"/>
      <c r="AZ6" s="1237"/>
      <c r="BA6" s="1237"/>
      <c r="BB6" s="1237"/>
      <c r="BC6" s="1237"/>
      <c r="BD6" s="1237"/>
      <c r="BE6" s="1237"/>
      <c r="BF6" s="1237"/>
      <c r="BG6" s="1237"/>
      <c r="BH6" s="1237"/>
      <c r="BI6" s="1237"/>
      <c r="BJ6" s="1237"/>
      <c r="BK6" s="1237"/>
      <c r="BL6" s="1237"/>
      <c r="BM6" s="1237"/>
      <c r="BN6" s="1237"/>
      <c r="BO6" s="1237"/>
      <c r="BP6" s="1237"/>
      <c r="BQ6" s="1237"/>
      <c r="BR6" s="1237"/>
      <c r="BS6" s="1237"/>
      <c r="BT6" s="1237"/>
      <c r="BU6" s="1237"/>
      <c r="BV6" s="1237"/>
      <c r="BW6" s="1237"/>
      <c r="BX6" s="1237"/>
      <c r="BY6" s="1237"/>
      <c r="BZ6" s="1237"/>
      <c r="CA6" s="1237"/>
      <c r="CB6" s="1237"/>
      <c r="CC6" s="1237"/>
      <c r="CD6" s="1237"/>
      <c r="CE6" s="1237"/>
      <c r="CF6" s="1237"/>
      <c r="CG6" s="1237"/>
      <c r="CH6" s="1237"/>
      <c r="CI6" s="1237"/>
      <c r="CJ6" s="1237"/>
      <c r="CK6" s="1237"/>
      <c r="CL6" s="1237"/>
      <c r="CM6" s="1237"/>
      <c r="CN6" s="1237"/>
      <c r="CO6" s="1237"/>
      <c r="CP6" s="1237"/>
      <c r="CQ6" s="1237"/>
      <c r="CR6" s="1237"/>
      <c r="CS6" s="1237"/>
      <c r="CT6" s="1237"/>
      <c r="CU6" s="1237"/>
      <c r="CV6" s="1237"/>
      <c r="CW6" s="1237"/>
      <c r="CX6" s="1237"/>
      <c r="CY6" s="1237"/>
      <c r="CZ6" s="1237"/>
      <c r="DA6" s="1237"/>
      <c r="DB6" s="1237"/>
      <c r="DC6" s="1237"/>
      <c r="DD6" s="1237"/>
      <c r="DE6" s="1237"/>
      <c r="DF6" s="1237"/>
      <c r="DG6" s="1237"/>
      <c r="DH6" s="1237"/>
      <c r="DI6" s="1237"/>
      <c r="DJ6" s="1237"/>
      <c r="DK6" s="1237"/>
      <c r="DL6" s="1237"/>
      <c r="DM6" s="1237"/>
      <c r="DN6" s="1237"/>
      <c r="DO6" s="1237"/>
      <c r="DP6" s="1237"/>
      <c r="DQ6" s="1237"/>
      <c r="DR6" s="1237"/>
      <c r="DS6" s="1237"/>
      <c r="DT6" s="1237"/>
      <c r="DU6" s="1237"/>
      <c r="DV6" s="1237"/>
      <c r="DW6" s="1237"/>
      <c r="DX6" s="1237"/>
      <c r="DY6" s="1237"/>
      <c r="DZ6" s="1237"/>
      <c r="EA6" s="1237"/>
      <c r="EB6" s="1237"/>
      <c r="EC6" s="1237"/>
      <c r="ED6" s="1237"/>
      <c r="EE6" s="1237"/>
      <c r="EF6" s="1237"/>
      <c r="EG6" s="1237"/>
      <c r="EH6" s="1237"/>
      <c r="EI6" s="1237"/>
      <c r="EJ6" s="1237"/>
      <c r="EK6" s="1237"/>
      <c r="EL6" s="1237"/>
      <c r="EM6" s="1237"/>
      <c r="EN6" s="1237"/>
      <c r="EO6" s="1237"/>
      <c r="EP6" s="1237"/>
      <c r="EQ6" s="1237"/>
      <c r="ER6" s="1237"/>
      <c r="ES6" s="1237"/>
      <c r="ET6" s="1237"/>
      <c r="EU6" s="1237"/>
      <c r="EV6" s="1237"/>
      <c r="EW6" s="1237"/>
      <c r="EX6" s="1237"/>
      <c r="EY6" s="1237"/>
      <c r="EZ6" s="1237"/>
      <c r="FA6" s="1237"/>
      <c r="FB6" s="1237"/>
      <c r="FC6" s="1237"/>
      <c r="FD6" s="1237"/>
      <c r="FE6" s="1237"/>
      <c r="FF6" s="1237"/>
      <c r="FG6" s="1237"/>
      <c r="FH6" s="1237"/>
      <c r="FI6" s="1237"/>
      <c r="FJ6" s="1237"/>
      <c r="FK6" s="1237"/>
      <c r="FL6" s="1237"/>
      <c r="FM6" s="1237"/>
      <c r="FN6" s="1237"/>
      <c r="FO6" s="1237"/>
      <c r="FP6" s="1237"/>
      <c r="FQ6" s="1237"/>
      <c r="FR6" s="1237"/>
      <c r="FS6" s="1237"/>
      <c r="FT6" s="1237"/>
      <c r="FU6" s="1237"/>
      <c r="FV6" s="1237"/>
      <c r="FW6" s="1237"/>
      <c r="FX6" s="1237"/>
      <c r="FY6" s="1237"/>
      <c r="FZ6" s="1237"/>
      <c r="GA6" s="1237"/>
      <c r="GB6" s="1237"/>
      <c r="GC6" s="1237"/>
      <c r="GD6" s="1237"/>
      <c r="GE6" s="1237"/>
      <c r="GF6" s="1237"/>
    </row>
    <row r="7" spans="1:209" ht="15" customHeight="1">
      <c r="A7" s="1334" t="s">
        <v>265</v>
      </c>
      <c r="B7" s="584">
        <v>249321</v>
      </c>
      <c r="C7" s="584">
        <v>246072</v>
      </c>
      <c r="D7" s="584">
        <v>258945</v>
      </c>
      <c r="E7" s="847">
        <v>-1.3031393264105295</v>
      </c>
      <c r="F7" s="847">
        <v>5.2313956890666091</v>
      </c>
      <c r="G7" s="745">
        <v>381143</v>
      </c>
      <c r="H7" s="745">
        <v>382995</v>
      </c>
      <c r="I7" s="745">
        <v>382173</v>
      </c>
      <c r="J7" s="847">
        <v>0.48590686435274755</v>
      </c>
      <c r="K7" s="847">
        <v>-0.21462421180432623</v>
      </c>
      <c r="L7" s="745">
        <v>310654</v>
      </c>
      <c r="M7" s="745">
        <v>288301</v>
      </c>
      <c r="N7" s="745">
        <v>290088</v>
      </c>
      <c r="O7" s="847">
        <v>-7.1954650511501512</v>
      </c>
      <c r="P7" s="847">
        <v>0.61983829400522605</v>
      </c>
      <c r="Q7" s="745">
        <v>168395</v>
      </c>
      <c r="R7" s="745">
        <v>172515</v>
      </c>
      <c r="S7" s="745">
        <v>182284</v>
      </c>
      <c r="T7" s="847">
        <v>2.446628462840339</v>
      </c>
      <c r="U7" s="850">
        <v>5.6626959974495072</v>
      </c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</row>
    <row r="8" spans="1:209" s="321" customFormat="1" ht="15" customHeight="1">
      <c r="A8" s="1045" t="s">
        <v>3</v>
      </c>
      <c r="B8" s="581">
        <v>85442</v>
      </c>
      <c r="C8" s="1536">
        <v>84161</v>
      </c>
      <c r="D8" s="1536">
        <v>107673</v>
      </c>
      <c r="E8" s="1537">
        <v>-1.4992626577093215</v>
      </c>
      <c r="F8" s="1538">
        <v>27.936930407195739</v>
      </c>
      <c r="G8" s="581">
        <v>202800</v>
      </c>
      <c r="H8" s="1536">
        <v>199760</v>
      </c>
      <c r="I8" s="1536">
        <v>212207</v>
      </c>
      <c r="J8" s="1537">
        <v>-1.4990138067061176</v>
      </c>
      <c r="K8" s="1538">
        <v>6.2309771726071217</v>
      </c>
      <c r="L8" s="581">
        <v>152400</v>
      </c>
      <c r="M8" s="1536">
        <v>150116</v>
      </c>
      <c r="N8" s="1536">
        <v>149343</v>
      </c>
      <c r="O8" s="782">
        <v>-1.4986876640419977</v>
      </c>
      <c r="P8" s="782">
        <v>-0.51493511684297388</v>
      </c>
      <c r="Q8" s="617">
        <v>51363</v>
      </c>
      <c r="R8" s="1336">
        <v>50593</v>
      </c>
      <c r="S8" s="1336">
        <v>50970</v>
      </c>
      <c r="T8" s="782">
        <v>-1.499133617584647</v>
      </c>
      <c r="U8" s="783">
        <v>0.74516237424149256</v>
      </c>
      <c r="V8" s="1046"/>
      <c r="W8" s="1046"/>
      <c r="X8" s="1046"/>
      <c r="Y8" s="1046"/>
      <c r="Z8" s="1046"/>
      <c r="AA8" s="1046"/>
      <c r="AB8" s="1046"/>
      <c r="AC8" s="1046"/>
      <c r="AD8" s="1046"/>
      <c r="AE8" s="1046"/>
      <c r="AF8" s="1046"/>
      <c r="AG8" s="1046"/>
      <c r="AH8" s="1046"/>
      <c r="AI8" s="1046"/>
      <c r="AJ8" s="1046"/>
      <c r="AK8" s="1046"/>
      <c r="AL8" s="1046"/>
      <c r="AM8" s="1046"/>
      <c r="AN8" s="1046"/>
      <c r="AO8" s="1046"/>
      <c r="AP8" s="1046"/>
      <c r="AQ8" s="1046"/>
      <c r="AR8" s="1046"/>
      <c r="AS8" s="1046"/>
      <c r="AT8" s="1046"/>
      <c r="AU8" s="1046"/>
      <c r="AV8" s="1046"/>
      <c r="AW8" s="1046"/>
      <c r="AX8" s="1046"/>
      <c r="AY8" s="1046"/>
      <c r="AZ8" s="1046"/>
      <c r="BA8" s="1046"/>
      <c r="BB8" s="1046"/>
      <c r="BC8" s="1046"/>
      <c r="BD8" s="1046"/>
      <c r="BE8" s="1046"/>
      <c r="BF8" s="1046"/>
      <c r="BG8" s="1046"/>
      <c r="BH8" s="1046"/>
      <c r="BI8" s="1046"/>
      <c r="BJ8" s="1046"/>
      <c r="BK8" s="1046"/>
      <c r="BL8" s="1046"/>
      <c r="BM8" s="1046"/>
      <c r="BN8" s="1046"/>
      <c r="BO8" s="1046"/>
      <c r="BP8" s="1046"/>
      <c r="BQ8" s="1046"/>
      <c r="BR8" s="1046"/>
      <c r="BS8" s="1046"/>
      <c r="BT8" s="1046"/>
      <c r="BU8" s="1046"/>
      <c r="BV8" s="1046"/>
      <c r="BW8" s="1046"/>
      <c r="BX8" s="1046"/>
      <c r="BY8" s="1046"/>
      <c r="BZ8" s="1046"/>
      <c r="CA8" s="1046"/>
      <c r="CB8" s="1046"/>
      <c r="CC8" s="1046"/>
      <c r="CD8" s="1046"/>
      <c r="CE8" s="1046"/>
      <c r="CF8" s="1046"/>
      <c r="CG8" s="1046"/>
      <c r="CH8" s="1046"/>
      <c r="CI8" s="1046"/>
      <c r="CJ8" s="1046"/>
      <c r="CK8" s="1046"/>
      <c r="CL8" s="1046"/>
      <c r="CM8" s="1046"/>
      <c r="CN8" s="1046"/>
      <c r="CO8" s="1046"/>
      <c r="CP8" s="1046"/>
      <c r="CQ8" s="1046"/>
      <c r="CR8" s="1046"/>
      <c r="CS8" s="1046"/>
      <c r="CT8" s="1046"/>
      <c r="CU8" s="1046"/>
      <c r="CV8" s="1046"/>
      <c r="CW8" s="1046"/>
      <c r="CX8" s="1046"/>
      <c r="CY8" s="1046"/>
      <c r="CZ8" s="1046"/>
      <c r="DA8" s="1046"/>
      <c r="DB8" s="1046"/>
      <c r="DC8" s="1046"/>
      <c r="DD8" s="1046"/>
      <c r="DE8" s="1046"/>
      <c r="DF8" s="1046"/>
      <c r="DG8" s="1046"/>
      <c r="DH8" s="1046"/>
      <c r="DI8" s="1046"/>
      <c r="DJ8" s="1046"/>
      <c r="DK8" s="1046"/>
      <c r="DL8" s="1046"/>
      <c r="DM8" s="1046"/>
      <c r="DN8" s="1046"/>
      <c r="DO8" s="1046"/>
      <c r="DP8" s="1046"/>
      <c r="DQ8" s="1046"/>
      <c r="DR8" s="1046"/>
      <c r="DS8" s="1046"/>
      <c r="DT8" s="1046"/>
      <c r="DU8" s="1046"/>
      <c r="DV8" s="1046"/>
      <c r="DW8" s="1046"/>
      <c r="DX8" s="1046"/>
      <c r="DY8" s="1046"/>
      <c r="DZ8" s="1046"/>
      <c r="EA8" s="1046"/>
      <c r="EB8" s="1046"/>
      <c r="EC8" s="1046"/>
      <c r="ED8" s="1046"/>
      <c r="EE8" s="1046"/>
      <c r="EF8" s="1046"/>
      <c r="EG8" s="1046"/>
      <c r="EH8" s="1046"/>
      <c r="EI8" s="1046"/>
      <c r="EJ8" s="1046"/>
      <c r="EK8" s="1046"/>
      <c r="EL8" s="1046"/>
      <c r="EM8" s="1046"/>
      <c r="EN8" s="1046"/>
      <c r="EO8" s="1046"/>
      <c r="EP8" s="1046"/>
      <c r="EQ8" s="1046"/>
      <c r="ER8" s="1046"/>
      <c r="ES8" s="1046"/>
      <c r="ET8" s="1046"/>
      <c r="EU8" s="1046"/>
      <c r="EV8" s="1046"/>
      <c r="EW8" s="1046"/>
      <c r="EX8" s="1046"/>
      <c r="EY8" s="1046"/>
      <c r="EZ8" s="1046"/>
      <c r="FA8" s="1046"/>
      <c r="FB8" s="1046"/>
      <c r="FC8" s="1046"/>
      <c r="FD8" s="1046"/>
      <c r="FE8" s="1046"/>
      <c r="FF8" s="1046"/>
      <c r="FG8" s="1046"/>
      <c r="FH8" s="1046"/>
      <c r="FI8" s="1046"/>
      <c r="FJ8" s="1046"/>
      <c r="FK8" s="1046"/>
      <c r="FL8" s="1046"/>
      <c r="FM8" s="1046"/>
      <c r="FN8" s="1046"/>
      <c r="FO8" s="1046"/>
      <c r="FP8" s="1046"/>
      <c r="FQ8" s="1046"/>
      <c r="FR8" s="1046"/>
      <c r="FS8" s="1046"/>
      <c r="FT8" s="1046"/>
      <c r="FU8" s="1046"/>
      <c r="FV8" s="1046"/>
      <c r="FW8" s="1046"/>
      <c r="FX8" s="1046"/>
      <c r="FY8" s="1046"/>
      <c r="FZ8" s="1046"/>
      <c r="GA8" s="1046"/>
      <c r="GB8" s="1046"/>
      <c r="GC8" s="1046"/>
      <c r="GD8" s="1046"/>
      <c r="GE8" s="1046"/>
      <c r="GF8" s="1046"/>
    </row>
    <row r="9" spans="1:209" ht="15" customHeight="1">
      <c r="A9" s="1045" t="s">
        <v>4</v>
      </c>
      <c r="B9" s="581">
        <v>32783</v>
      </c>
      <c r="C9" s="1536">
        <v>32783</v>
      </c>
      <c r="D9" s="1536">
        <v>33012</v>
      </c>
      <c r="E9" s="1537">
        <v>0</v>
      </c>
      <c r="F9" s="1538">
        <v>0.69853277613396436</v>
      </c>
      <c r="G9" s="581">
        <v>31120</v>
      </c>
      <c r="H9" s="1536">
        <v>17275</v>
      </c>
      <c r="I9" s="1536">
        <v>18110</v>
      </c>
      <c r="J9" s="1537">
        <v>-44.489074550128535</v>
      </c>
      <c r="K9" s="1538">
        <v>4.8335745296671506</v>
      </c>
      <c r="L9" s="581">
        <v>50220</v>
      </c>
      <c r="M9" s="1536">
        <v>34800</v>
      </c>
      <c r="N9" s="1536">
        <v>35410</v>
      </c>
      <c r="O9" s="782">
        <v>-30.70489844683393</v>
      </c>
      <c r="P9" s="782">
        <v>1.7528735632183823</v>
      </c>
      <c r="Q9" s="617">
        <v>42327</v>
      </c>
      <c r="R9" s="1336">
        <v>46560</v>
      </c>
      <c r="S9" s="1336">
        <v>40577</v>
      </c>
      <c r="T9" s="782">
        <v>10.000708767453403</v>
      </c>
      <c r="U9" s="783">
        <v>-12.85008591065292</v>
      </c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</row>
    <row r="10" spans="1:209" ht="15" customHeight="1">
      <c r="A10" s="1335" t="s">
        <v>5</v>
      </c>
      <c r="B10" s="581">
        <v>60960</v>
      </c>
      <c r="C10" s="1536">
        <v>60960</v>
      </c>
      <c r="D10" s="1536">
        <v>57480</v>
      </c>
      <c r="E10" s="1537">
        <v>0</v>
      </c>
      <c r="F10" s="1538">
        <v>-5.7086614173228352</v>
      </c>
      <c r="G10" s="581">
        <v>61410</v>
      </c>
      <c r="H10" s="1536">
        <v>58740</v>
      </c>
      <c r="I10" s="1536">
        <v>55180</v>
      </c>
      <c r="J10" s="1537">
        <v>-4.3478260869565188</v>
      </c>
      <c r="K10" s="1538">
        <v>-6.0606060606060552</v>
      </c>
      <c r="L10" s="581">
        <v>30240</v>
      </c>
      <c r="M10" s="1536">
        <v>26300</v>
      </c>
      <c r="N10" s="1536">
        <v>26569</v>
      </c>
      <c r="O10" s="782">
        <v>-13.029100529100536</v>
      </c>
      <c r="P10" s="782">
        <v>1.0228136882129313</v>
      </c>
      <c r="Q10" s="617">
        <v>34136</v>
      </c>
      <c r="R10" s="1336">
        <v>34992</v>
      </c>
      <c r="S10" s="1336">
        <v>52400</v>
      </c>
      <c r="T10" s="782">
        <v>2.5076165924537097</v>
      </c>
      <c r="U10" s="783">
        <v>49.748513946044802</v>
      </c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</row>
    <row r="11" spans="1:209" ht="15" customHeight="1">
      <c r="A11" s="1045" t="s">
        <v>6</v>
      </c>
      <c r="B11" s="581"/>
      <c r="C11" s="1536"/>
      <c r="D11" s="1536"/>
      <c r="E11" s="1537" t="s">
        <v>818</v>
      </c>
      <c r="F11" s="1538" t="s">
        <v>818</v>
      </c>
      <c r="G11" s="581"/>
      <c r="H11" s="1536"/>
      <c r="I11" s="1536"/>
      <c r="J11" s="1537" t="s">
        <v>818</v>
      </c>
      <c r="K11" s="1538" t="s">
        <v>818</v>
      </c>
      <c r="L11" s="581">
        <v>15</v>
      </c>
      <c r="M11" s="1536">
        <v>15</v>
      </c>
      <c r="N11" s="1536">
        <v>15</v>
      </c>
      <c r="O11" s="782">
        <v>0</v>
      </c>
      <c r="P11" s="782">
        <v>0</v>
      </c>
      <c r="Q11" s="617">
        <v>2835</v>
      </c>
      <c r="R11" s="1336">
        <v>2830</v>
      </c>
      <c r="S11" s="1336">
        <v>2835</v>
      </c>
      <c r="T11" s="782">
        <v>-0.17636684303351524</v>
      </c>
      <c r="U11" s="783">
        <v>0.17667844522968323</v>
      </c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</row>
    <row r="12" spans="1:209" ht="15" customHeight="1">
      <c r="A12" s="1045" t="s">
        <v>7</v>
      </c>
      <c r="B12" s="581"/>
      <c r="C12" s="1536"/>
      <c r="D12" s="1536"/>
      <c r="E12" s="1537" t="s">
        <v>818</v>
      </c>
      <c r="F12" s="1538" t="s">
        <v>818</v>
      </c>
      <c r="G12" s="581"/>
      <c r="H12" s="1536"/>
      <c r="I12" s="1536"/>
      <c r="J12" s="1537" t="s">
        <v>818</v>
      </c>
      <c r="K12" s="1538" t="s">
        <v>818</v>
      </c>
      <c r="L12" s="581">
        <v>50</v>
      </c>
      <c r="M12" s="1536">
        <v>50</v>
      </c>
      <c r="N12" s="1536">
        <v>51</v>
      </c>
      <c r="O12" s="782">
        <v>0</v>
      </c>
      <c r="P12" s="782">
        <v>2.0000000000000018</v>
      </c>
      <c r="Q12" s="617">
        <v>1370</v>
      </c>
      <c r="R12" s="1336">
        <v>1125</v>
      </c>
      <c r="S12" s="1336">
        <v>1375</v>
      </c>
      <c r="T12" s="782">
        <v>-17.883211678832112</v>
      </c>
      <c r="U12" s="783">
        <v>22.222222222222232</v>
      </c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</row>
    <row r="13" spans="1:209" ht="15" customHeight="1">
      <c r="A13" s="1045" t="s">
        <v>8</v>
      </c>
      <c r="B13" s="581"/>
      <c r="C13" s="1536"/>
      <c r="D13" s="1536"/>
      <c r="E13" s="1537" t="s">
        <v>818</v>
      </c>
      <c r="F13" s="1538" t="s">
        <v>818</v>
      </c>
      <c r="G13" s="581"/>
      <c r="H13" s="1536"/>
      <c r="I13" s="1536"/>
      <c r="J13" s="1537" t="s">
        <v>818</v>
      </c>
      <c r="K13" s="1538" t="s">
        <v>818</v>
      </c>
      <c r="L13" s="581">
        <v>20</v>
      </c>
      <c r="M13" s="1536">
        <v>20</v>
      </c>
      <c r="N13" s="1536">
        <v>20</v>
      </c>
      <c r="O13" s="782">
        <v>0</v>
      </c>
      <c r="P13" s="782">
        <v>0</v>
      </c>
      <c r="Q13" s="617"/>
      <c r="R13" s="1336"/>
      <c r="S13" s="1336"/>
      <c r="T13" s="782"/>
      <c r="U13" s="783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</row>
    <row r="14" spans="1:209" ht="15" customHeight="1">
      <c r="A14" s="1045" t="s">
        <v>9</v>
      </c>
      <c r="B14" s="581">
        <v>37310</v>
      </c>
      <c r="C14" s="1536">
        <v>37310</v>
      </c>
      <c r="D14" s="1536">
        <v>34500</v>
      </c>
      <c r="E14" s="1537">
        <v>0</v>
      </c>
      <c r="F14" s="1538">
        <v>-7.5314928973465589</v>
      </c>
      <c r="G14" s="581">
        <v>50765</v>
      </c>
      <c r="H14" s="1536">
        <v>51000</v>
      </c>
      <c r="I14" s="1536">
        <v>46750</v>
      </c>
      <c r="J14" s="1537">
        <v>0.46291736432582109</v>
      </c>
      <c r="K14" s="1538">
        <v>-8.3333333333333375</v>
      </c>
      <c r="L14" s="581">
        <v>34500</v>
      </c>
      <c r="M14" s="1536">
        <v>32500</v>
      </c>
      <c r="N14" s="1536">
        <v>33556</v>
      </c>
      <c r="O14" s="782">
        <v>-5.7971014492753659</v>
      </c>
      <c r="P14" s="782">
        <v>3.2492307692307598</v>
      </c>
      <c r="Q14" s="617">
        <v>25520</v>
      </c>
      <c r="R14" s="1336">
        <v>25560</v>
      </c>
      <c r="S14" s="1336">
        <v>25040</v>
      </c>
      <c r="T14" s="782">
        <v>0.15673981191222097</v>
      </c>
      <c r="U14" s="783">
        <v>-2.0344287949921713</v>
      </c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</row>
    <row r="15" spans="1:209" ht="15" customHeight="1">
      <c r="A15" s="1045" t="s">
        <v>10</v>
      </c>
      <c r="B15" s="581">
        <v>2030</v>
      </c>
      <c r="C15" s="1536">
        <v>2030</v>
      </c>
      <c r="D15" s="1536">
        <v>2100</v>
      </c>
      <c r="E15" s="1537">
        <v>0</v>
      </c>
      <c r="F15" s="1538">
        <v>3.4482758620689724</v>
      </c>
      <c r="G15" s="581">
        <v>7500</v>
      </c>
      <c r="H15" s="1536">
        <v>7700</v>
      </c>
      <c r="I15" s="1536">
        <v>7700</v>
      </c>
      <c r="J15" s="1537">
        <v>2.6666666666666616</v>
      </c>
      <c r="K15" s="1538">
        <v>0</v>
      </c>
      <c r="L15" s="581">
        <v>800</v>
      </c>
      <c r="M15" s="1536">
        <v>760</v>
      </c>
      <c r="N15" s="1536">
        <v>763</v>
      </c>
      <c r="O15" s="782">
        <v>-5.0000000000000044</v>
      </c>
      <c r="P15" s="782">
        <v>0.39473684210526994</v>
      </c>
      <c r="Q15" s="617"/>
      <c r="R15" s="1336"/>
      <c r="S15" s="1336"/>
      <c r="T15" s="782"/>
      <c r="U15" s="783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</row>
    <row r="16" spans="1:209" ht="15" customHeight="1">
      <c r="A16" s="1045" t="s">
        <v>11</v>
      </c>
      <c r="B16" s="581"/>
      <c r="C16" s="1536"/>
      <c r="D16" s="1536"/>
      <c r="E16" s="1537" t="s">
        <v>818</v>
      </c>
      <c r="F16" s="1538" t="s">
        <v>818</v>
      </c>
      <c r="G16" s="581"/>
      <c r="H16" s="1536"/>
      <c r="I16" s="1536"/>
      <c r="J16" s="1537" t="s">
        <v>818</v>
      </c>
      <c r="K16" s="1538" t="s">
        <v>818</v>
      </c>
      <c r="L16" s="581"/>
      <c r="M16" s="1536"/>
      <c r="N16" s="1536"/>
      <c r="O16" s="782"/>
      <c r="P16" s="782"/>
      <c r="Q16" s="617"/>
      <c r="R16" s="1336"/>
      <c r="S16" s="1336"/>
      <c r="T16" s="782"/>
      <c r="U16" s="783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</row>
    <row r="17" spans="1:188" ht="15" customHeight="1">
      <c r="A17" s="1045" t="s">
        <v>12</v>
      </c>
      <c r="B17" s="581"/>
      <c r="C17" s="1536"/>
      <c r="D17" s="1536"/>
      <c r="E17" s="1537" t="s">
        <v>818</v>
      </c>
      <c r="F17" s="1538" t="s">
        <v>818</v>
      </c>
      <c r="G17" s="581"/>
      <c r="H17" s="1536"/>
      <c r="I17" s="1536"/>
      <c r="J17" s="1537" t="s">
        <v>818</v>
      </c>
      <c r="K17" s="1538" t="s">
        <v>818</v>
      </c>
      <c r="L17" s="581"/>
      <c r="M17" s="1536"/>
      <c r="N17" s="1536"/>
      <c r="O17" s="782"/>
      <c r="P17" s="782"/>
      <c r="Q17" s="617"/>
      <c r="R17" s="1336"/>
      <c r="S17" s="1336"/>
      <c r="T17" s="782"/>
      <c r="U17" s="783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</row>
    <row r="18" spans="1:188" ht="15" customHeight="1">
      <c r="A18" s="1045" t="s">
        <v>13</v>
      </c>
      <c r="B18" s="581"/>
      <c r="C18" s="1536"/>
      <c r="D18" s="1536"/>
      <c r="E18" s="1537" t="s">
        <v>818</v>
      </c>
      <c r="F18" s="1538" t="s">
        <v>818</v>
      </c>
      <c r="G18" s="581"/>
      <c r="H18" s="1536"/>
      <c r="I18" s="1536"/>
      <c r="J18" s="1537" t="s">
        <v>818</v>
      </c>
      <c r="K18" s="1538" t="s">
        <v>818</v>
      </c>
      <c r="L18" s="581">
        <v>30</v>
      </c>
      <c r="M18" s="1536">
        <v>34</v>
      </c>
      <c r="N18" s="1536">
        <v>35</v>
      </c>
      <c r="O18" s="782">
        <v>13.33333333333333</v>
      </c>
      <c r="P18" s="782">
        <v>2.9411764705882248</v>
      </c>
      <c r="Q18" s="617">
        <v>699</v>
      </c>
      <c r="R18" s="1336">
        <v>705</v>
      </c>
      <c r="S18" s="1336">
        <v>342</v>
      </c>
      <c r="T18" s="782">
        <v>0.85836909871244149</v>
      </c>
      <c r="U18" s="783">
        <v>-51.489361702127653</v>
      </c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</row>
    <row r="19" spans="1:188" ht="15" customHeight="1">
      <c r="A19" s="1045" t="s">
        <v>14</v>
      </c>
      <c r="B19" s="581">
        <v>21027</v>
      </c>
      <c r="C19" s="1536">
        <v>20865</v>
      </c>
      <c r="D19" s="1536">
        <v>16197</v>
      </c>
      <c r="E19" s="1537">
        <v>-0.77043800827507614</v>
      </c>
      <c r="F19" s="1538">
        <v>-22.372393961179004</v>
      </c>
      <c r="G19" s="581">
        <v>17653</v>
      </c>
      <c r="H19" s="1536">
        <v>28344</v>
      </c>
      <c r="I19" s="1536">
        <v>22050</v>
      </c>
      <c r="J19" s="1537">
        <v>60.561944145471024</v>
      </c>
      <c r="K19" s="1538">
        <v>-22.205757832345473</v>
      </c>
      <c r="L19" s="581">
        <v>23508</v>
      </c>
      <c r="M19" s="1536">
        <v>23355</v>
      </c>
      <c r="N19" s="1536">
        <v>23913</v>
      </c>
      <c r="O19" s="782">
        <v>-0.65084226646248133</v>
      </c>
      <c r="P19" s="782">
        <v>2.3892100192678178</v>
      </c>
      <c r="Q19" s="617">
        <v>6911</v>
      </c>
      <c r="R19" s="1336">
        <v>6915</v>
      </c>
      <c r="S19" s="1336">
        <v>5055</v>
      </c>
      <c r="T19" s="782">
        <v>5.787874403124782E-2</v>
      </c>
      <c r="U19" s="783">
        <v>-26.898047722342731</v>
      </c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</row>
    <row r="20" spans="1:188" ht="15" customHeight="1">
      <c r="A20" s="1045" t="s">
        <v>15</v>
      </c>
      <c r="B20" s="581">
        <v>9769</v>
      </c>
      <c r="C20" s="1536">
        <v>7963</v>
      </c>
      <c r="D20" s="1536">
        <v>7983</v>
      </c>
      <c r="E20" s="1537">
        <v>-18.487050875217527</v>
      </c>
      <c r="F20" s="1538">
        <v>0.25116162250409246</v>
      </c>
      <c r="G20" s="581">
        <v>9895</v>
      </c>
      <c r="H20" s="1536">
        <v>20176</v>
      </c>
      <c r="I20" s="1536">
        <v>20176</v>
      </c>
      <c r="J20" s="1537">
        <v>103.90096008084893</v>
      </c>
      <c r="K20" s="1538">
        <v>0</v>
      </c>
      <c r="L20" s="581">
        <v>18871</v>
      </c>
      <c r="M20" s="1536">
        <v>20351</v>
      </c>
      <c r="N20" s="1536">
        <v>20413</v>
      </c>
      <c r="O20" s="782">
        <v>7.8427216363732732</v>
      </c>
      <c r="P20" s="782">
        <v>0.30465333398850269</v>
      </c>
      <c r="Q20" s="617">
        <v>3234</v>
      </c>
      <c r="R20" s="1336">
        <v>3235</v>
      </c>
      <c r="S20" s="1336">
        <v>3690</v>
      </c>
      <c r="T20" s="782">
        <v>3.0921459492883052E-2</v>
      </c>
      <c r="U20" s="783">
        <v>14.064914992272026</v>
      </c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</row>
    <row r="21" spans="1:188" s="113" customFormat="1" ht="15" customHeight="1">
      <c r="A21" s="1334" t="s">
        <v>719</v>
      </c>
      <c r="B21" s="1536">
        <v>94512</v>
      </c>
      <c r="C21" s="1536">
        <v>98120</v>
      </c>
      <c r="D21" s="1536">
        <v>99082</v>
      </c>
      <c r="E21" s="1537">
        <v>3.8175046554934866</v>
      </c>
      <c r="F21" s="1538">
        <v>0.98043212392988632</v>
      </c>
      <c r="G21" s="1536">
        <v>72345</v>
      </c>
      <c r="H21" s="1536">
        <v>78885</v>
      </c>
      <c r="I21" s="1536">
        <v>83455</v>
      </c>
      <c r="J21" s="1537">
        <v>9.0400165871864058</v>
      </c>
      <c r="K21" s="1538">
        <v>5.7932433288965024</v>
      </c>
      <c r="L21" s="1536">
        <v>74500</v>
      </c>
      <c r="M21" s="1536">
        <v>79000</v>
      </c>
      <c r="N21" s="1536">
        <v>79287</v>
      </c>
      <c r="O21" s="847">
        <v>6.0402684563758413</v>
      </c>
      <c r="P21" s="847">
        <v>0.36329113924049583</v>
      </c>
      <c r="Q21" s="617">
        <v>26725</v>
      </c>
      <c r="R21" s="617">
        <v>26825</v>
      </c>
      <c r="S21" s="617">
        <v>32900</v>
      </c>
      <c r="T21" s="847">
        <v>0.37418147801684398</v>
      </c>
      <c r="U21" s="850">
        <v>22.646784715750236</v>
      </c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7"/>
      <c r="BM21" s="227"/>
      <c r="BN21" s="227"/>
      <c r="BO21" s="227"/>
      <c r="BP21" s="227"/>
      <c r="BQ21" s="227"/>
      <c r="BR21" s="227"/>
      <c r="BS21" s="227"/>
      <c r="BT21" s="227"/>
      <c r="BU21" s="227"/>
      <c r="BV21" s="227"/>
      <c r="BW21" s="227"/>
      <c r="BX21" s="227"/>
      <c r="BY21" s="227"/>
      <c r="BZ21" s="227"/>
      <c r="CA21" s="227"/>
      <c r="CB21" s="227"/>
      <c r="CC21" s="227"/>
      <c r="CD21" s="227"/>
      <c r="CE21" s="227"/>
      <c r="CF21" s="227"/>
      <c r="CG21" s="227"/>
      <c r="CH21" s="227"/>
      <c r="CI21" s="227"/>
      <c r="CJ21" s="227"/>
      <c r="CK21" s="227"/>
      <c r="CL21" s="227"/>
      <c r="CM21" s="227"/>
      <c r="CN21" s="227"/>
      <c r="CO21" s="227"/>
      <c r="CP21" s="227"/>
      <c r="CQ21" s="227"/>
      <c r="CR21" s="227"/>
      <c r="CS21" s="227"/>
      <c r="CT21" s="227"/>
      <c r="CU21" s="227"/>
      <c r="CV21" s="227"/>
      <c r="CW21" s="227"/>
      <c r="CX21" s="227"/>
      <c r="CY21" s="227"/>
      <c r="CZ21" s="227"/>
      <c r="DA21" s="227"/>
      <c r="DB21" s="227"/>
      <c r="DC21" s="227"/>
      <c r="DD21" s="227"/>
      <c r="DE21" s="227"/>
      <c r="DF21" s="227"/>
      <c r="DG21" s="227"/>
      <c r="DH21" s="227"/>
      <c r="DI21" s="227"/>
      <c r="DJ21" s="227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7"/>
      <c r="EA21" s="227"/>
      <c r="EB21" s="227"/>
      <c r="EC21" s="227"/>
      <c r="ED21" s="227"/>
      <c r="EE21" s="227"/>
      <c r="EF21" s="227"/>
      <c r="EG21" s="227"/>
      <c r="EH21" s="227"/>
      <c r="EI21" s="227"/>
      <c r="EJ21" s="227"/>
      <c r="EK21" s="227"/>
      <c r="EL21" s="227"/>
      <c r="EM21" s="227"/>
      <c r="EN21" s="227"/>
      <c r="EO21" s="227"/>
      <c r="EP21" s="227"/>
      <c r="EQ21" s="227"/>
      <c r="ER21" s="227"/>
      <c r="ES21" s="227"/>
      <c r="ET21" s="227"/>
      <c r="EU21" s="227"/>
      <c r="EV21" s="227"/>
      <c r="EW21" s="227"/>
      <c r="EX21" s="227"/>
      <c r="EY21" s="227"/>
      <c r="EZ21" s="227"/>
      <c r="FA21" s="227"/>
      <c r="FB21" s="227"/>
      <c r="FC21" s="227"/>
      <c r="FD21" s="227"/>
      <c r="FE21" s="227"/>
      <c r="FF21" s="227"/>
      <c r="FG21" s="227"/>
      <c r="FH21" s="227"/>
      <c r="FI21" s="227"/>
      <c r="FJ21" s="227"/>
      <c r="FK21" s="227"/>
      <c r="FL21" s="227"/>
      <c r="FM21" s="227"/>
      <c r="FN21" s="227"/>
      <c r="FO21" s="227"/>
      <c r="FP21" s="227"/>
      <c r="FQ21" s="227"/>
      <c r="FR21" s="227"/>
      <c r="FS21" s="227"/>
      <c r="FT21" s="227"/>
      <c r="FU21" s="227"/>
      <c r="FV21" s="227"/>
      <c r="FW21" s="227"/>
      <c r="FX21" s="227"/>
      <c r="FY21" s="227"/>
      <c r="FZ21" s="227"/>
      <c r="GA21" s="227"/>
      <c r="GB21" s="227"/>
      <c r="GC21" s="227"/>
      <c r="GD21" s="227"/>
      <c r="GE21" s="227"/>
      <c r="GF21" s="227"/>
    </row>
    <row r="22" spans="1:188" ht="15" customHeight="1">
      <c r="A22" s="1045" t="s">
        <v>335</v>
      </c>
      <c r="B22" s="581">
        <v>94512</v>
      </c>
      <c r="C22" s="1536">
        <v>98120</v>
      </c>
      <c r="D22" s="1536">
        <v>99082</v>
      </c>
      <c r="E22" s="1537">
        <v>3.8175046554934866</v>
      </c>
      <c r="F22" s="1538">
        <v>0.98043212392988632</v>
      </c>
      <c r="G22" s="581">
        <v>72345</v>
      </c>
      <c r="H22" s="1536">
        <v>78885</v>
      </c>
      <c r="I22" s="1536">
        <v>83455</v>
      </c>
      <c r="J22" s="1537">
        <v>9.0400165871864058</v>
      </c>
      <c r="K22" s="1538">
        <v>5.7932433288965024</v>
      </c>
      <c r="L22" s="581">
        <v>74500</v>
      </c>
      <c r="M22" s="1536">
        <v>79000</v>
      </c>
      <c r="N22" s="1536">
        <v>79287</v>
      </c>
      <c r="O22" s="782">
        <v>6.0402684563758413</v>
      </c>
      <c r="P22" s="782">
        <v>0.36329113924049583</v>
      </c>
      <c r="Q22" s="617">
        <v>26725</v>
      </c>
      <c r="R22" s="1336">
        <v>26825</v>
      </c>
      <c r="S22" s="1336">
        <v>32900</v>
      </c>
      <c r="T22" s="782">
        <v>0.37418147801684398</v>
      </c>
      <c r="U22" s="783">
        <v>22.646784715750236</v>
      </c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</row>
    <row r="23" spans="1:188" s="113" customFormat="1" ht="15" customHeight="1">
      <c r="A23" s="1334" t="s">
        <v>17</v>
      </c>
      <c r="B23" s="1536">
        <v>15806</v>
      </c>
      <c r="C23" s="1536">
        <v>17312</v>
      </c>
      <c r="D23" s="1536">
        <v>18211</v>
      </c>
      <c r="E23" s="1537">
        <v>9.5280273313931509</v>
      </c>
      <c r="F23" s="1538">
        <v>5.1929297597042456</v>
      </c>
      <c r="G23" s="1536">
        <v>22790</v>
      </c>
      <c r="H23" s="1536">
        <v>41436</v>
      </c>
      <c r="I23" s="1536">
        <v>45467</v>
      </c>
      <c r="J23" s="1537">
        <v>81.816586222027212</v>
      </c>
      <c r="K23" s="1538">
        <v>9.7282556231296446</v>
      </c>
      <c r="L23" s="1536">
        <v>21184</v>
      </c>
      <c r="M23" s="1536">
        <v>23693</v>
      </c>
      <c r="N23" s="1536">
        <v>24212</v>
      </c>
      <c r="O23" s="847">
        <v>11.843844410876137</v>
      </c>
      <c r="P23" s="847">
        <v>2.1905204068712214</v>
      </c>
      <c r="Q23" s="617">
        <v>16270</v>
      </c>
      <c r="R23" s="1336">
        <v>16349</v>
      </c>
      <c r="S23" s="1336">
        <v>16894</v>
      </c>
      <c r="T23" s="847">
        <v>0.48555623847572615</v>
      </c>
      <c r="U23" s="850">
        <v>3.3335372194017943</v>
      </c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7"/>
      <c r="BM23" s="227"/>
      <c r="BN23" s="227"/>
      <c r="BO23" s="227"/>
      <c r="BP23" s="227"/>
      <c r="BQ23" s="227"/>
      <c r="BR23" s="227"/>
      <c r="BS23" s="227"/>
      <c r="BT23" s="227"/>
      <c r="BU23" s="227"/>
      <c r="BV23" s="227"/>
      <c r="BW23" s="227"/>
      <c r="BX23" s="227"/>
      <c r="BY23" s="227"/>
      <c r="BZ23" s="227"/>
      <c r="CA23" s="227"/>
      <c r="CB23" s="227"/>
      <c r="CC23" s="227"/>
      <c r="CD23" s="227"/>
      <c r="CE23" s="227"/>
      <c r="CF23" s="227"/>
      <c r="CG23" s="227"/>
      <c r="CH23" s="227"/>
      <c r="CI23" s="227"/>
      <c r="CJ23" s="227"/>
      <c r="CK23" s="227"/>
      <c r="CL23" s="227"/>
      <c r="CM23" s="227"/>
      <c r="CN23" s="227"/>
      <c r="CO23" s="227"/>
      <c r="CP23" s="227"/>
      <c r="CQ23" s="227"/>
      <c r="CR23" s="227"/>
      <c r="CS23" s="227"/>
      <c r="CT23" s="227"/>
      <c r="CU23" s="227"/>
      <c r="CV23" s="227"/>
      <c r="CW23" s="227"/>
      <c r="CX23" s="227"/>
      <c r="CY23" s="227"/>
      <c r="CZ23" s="227"/>
      <c r="DA23" s="227"/>
      <c r="DB23" s="227"/>
      <c r="DC23" s="227"/>
      <c r="DD23" s="227"/>
      <c r="DE23" s="227"/>
      <c r="DF23" s="227"/>
      <c r="DG23" s="227"/>
      <c r="DH23" s="227"/>
      <c r="DI23" s="227"/>
      <c r="DJ23" s="227"/>
      <c r="DK23" s="227"/>
      <c r="DL23" s="227"/>
      <c r="DM23" s="227"/>
      <c r="DN23" s="227"/>
      <c r="DO23" s="227"/>
      <c r="DP23" s="227"/>
      <c r="DQ23" s="227"/>
      <c r="DR23" s="227"/>
      <c r="DS23" s="227"/>
      <c r="DT23" s="227"/>
      <c r="DU23" s="227"/>
      <c r="DV23" s="227"/>
      <c r="DW23" s="227"/>
      <c r="DX23" s="227"/>
      <c r="DY23" s="227"/>
      <c r="DZ23" s="227"/>
      <c r="EA23" s="227"/>
      <c r="EB23" s="227"/>
      <c r="EC23" s="227"/>
      <c r="ED23" s="227"/>
      <c r="EE23" s="227"/>
      <c r="EF23" s="227"/>
      <c r="EG23" s="227"/>
      <c r="EH23" s="227"/>
      <c r="EI23" s="227"/>
      <c r="EJ23" s="227"/>
      <c r="EK23" s="227"/>
      <c r="EL23" s="227"/>
      <c r="EM23" s="227"/>
      <c r="EN23" s="227"/>
      <c r="EO23" s="227"/>
      <c r="EP23" s="227"/>
      <c r="EQ23" s="227"/>
      <c r="ER23" s="227"/>
      <c r="ES23" s="227"/>
      <c r="ET23" s="227"/>
      <c r="EU23" s="227"/>
      <c r="EV23" s="227"/>
      <c r="EW23" s="227"/>
      <c r="EX23" s="227"/>
      <c r="EY23" s="227"/>
      <c r="EZ23" s="227"/>
      <c r="FA23" s="227"/>
      <c r="FB23" s="227"/>
      <c r="FC23" s="227"/>
      <c r="FD23" s="227"/>
      <c r="FE23" s="227"/>
      <c r="FF23" s="227"/>
      <c r="FG23" s="227"/>
      <c r="FH23" s="227"/>
      <c r="FI23" s="227"/>
      <c r="FJ23" s="227"/>
      <c r="FK23" s="227"/>
      <c r="FL23" s="227"/>
      <c r="FM23" s="227"/>
      <c r="FN23" s="227"/>
      <c r="FO23" s="227"/>
      <c r="FP23" s="227"/>
      <c r="FQ23" s="227"/>
      <c r="FR23" s="227"/>
      <c r="FS23" s="227"/>
      <c r="FT23" s="227"/>
      <c r="FU23" s="227"/>
      <c r="FV23" s="227"/>
      <c r="FW23" s="227"/>
      <c r="FX23" s="227"/>
      <c r="FY23" s="227"/>
      <c r="FZ23" s="227"/>
      <c r="GA23" s="227"/>
      <c r="GB23" s="227"/>
      <c r="GC23" s="227"/>
      <c r="GD23" s="227"/>
      <c r="GE23" s="227"/>
      <c r="GF23" s="227"/>
    </row>
    <row r="24" spans="1:188" ht="15" customHeight="1">
      <c r="A24" s="1045" t="s">
        <v>18</v>
      </c>
      <c r="B24" s="581"/>
      <c r="C24" s="1536"/>
      <c r="D24" s="1536"/>
      <c r="E24" s="1537" t="s">
        <v>818</v>
      </c>
      <c r="F24" s="1538" t="s">
        <v>818</v>
      </c>
      <c r="G24" s="581"/>
      <c r="H24" s="1536"/>
      <c r="I24" s="1536"/>
      <c r="J24" s="1537" t="s">
        <v>818</v>
      </c>
      <c r="K24" s="1538" t="s">
        <v>818</v>
      </c>
      <c r="L24" s="581">
        <v>500</v>
      </c>
      <c r="M24" s="1536">
        <v>510</v>
      </c>
      <c r="N24" s="1536">
        <v>510</v>
      </c>
      <c r="O24" s="782">
        <v>2.0000000000000018</v>
      </c>
      <c r="P24" s="782">
        <v>0</v>
      </c>
      <c r="Q24" s="617">
        <v>769</v>
      </c>
      <c r="R24" s="1336">
        <v>760</v>
      </c>
      <c r="S24" s="1336">
        <v>650</v>
      </c>
      <c r="T24" s="782">
        <v>-1.1703511053316018</v>
      </c>
      <c r="U24" s="783">
        <v>-14.473684210526317</v>
      </c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</row>
    <row r="25" spans="1:188" ht="15" customHeight="1">
      <c r="A25" s="1045" t="s">
        <v>19</v>
      </c>
      <c r="B25" s="581">
        <v>1960</v>
      </c>
      <c r="C25" s="1536">
        <v>3375</v>
      </c>
      <c r="D25" s="1536">
        <v>3375</v>
      </c>
      <c r="E25" s="1537">
        <v>72.193877551020407</v>
      </c>
      <c r="F25" s="1538">
        <v>0</v>
      </c>
      <c r="G25" s="581">
        <v>6150</v>
      </c>
      <c r="H25" s="1536">
        <v>2243</v>
      </c>
      <c r="I25" s="1536">
        <v>3560</v>
      </c>
      <c r="J25" s="1537">
        <v>-63.528455284552841</v>
      </c>
      <c r="K25" s="1538">
        <v>58.716005349977721</v>
      </c>
      <c r="L25" s="581">
        <v>1050</v>
      </c>
      <c r="M25" s="1536">
        <v>1055</v>
      </c>
      <c r="N25" s="1536">
        <v>1060</v>
      </c>
      <c r="O25" s="782">
        <v>0.4761904761904745</v>
      </c>
      <c r="P25" s="782">
        <v>0.47393364928909332</v>
      </c>
      <c r="Q25" s="617">
        <v>1380</v>
      </c>
      <c r="R25" s="1336">
        <v>1462</v>
      </c>
      <c r="S25" s="1336">
        <v>1230</v>
      </c>
      <c r="T25" s="782">
        <v>5.9420289855072417</v>
      </c>
      <c r="U25" s="783">
        <v>-15.8686730506156</v>
      </c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</row>
    <row r="26" spans="1:188" ht="15" customHeight="1">
      <c r="A26" s="1045" t="s">
        <v>20</v>
      </c>
      <c r="B26" s="581">
        <v>735</v>
      </c>
      <c r="C26" s="1536">
        <v>825</v>
      </c>
      <c r="D26" s="1536">
        <v>825</v>
      </c>
      <c r="E26" s="1537">
        <v>12.244897959183664</v>
      </c>
      <c r="F26" s="1538">
        <v>0</v>
      </c>
      <c r="G26" s="581">
        <v>4800</v>
      </c>
      <c r="H26" s="1536">
        <v>7350</v>
      </c>
      <c r="I26" s="1536">
        <v>8050</v>
      </c>
      <c r="J26" s="1537">
        <v>53.125</v>
      </c>
      <c r="K26" s="1538">
        <v>9.5238095238095344</v>
      </c>
      <c r="L26" s="581">
        <v>2500</v>
      </c>
      <c r="M26" s="1536">
        <v>2610</v>
      </c>
      <c r="N26" s="1536">
        <v>2646</v>
      </c>
      <c r="O26" s="782">
        <v>4.4000000000000039</v>
      </c>
      <c r="P26" s="782">
        <v>1.379310344827589</v>
      </c>
      <c r="Q26" s="617">
        <v>1256</v>
      </c>
      <c r="R26" s="1336">
        <v>1256</v>
      </c>
      <c r="S26" s="1336">
        <v>2190</v>
      </c>
      <c r="T26" s="782">
        <v>0</v>
      </c>
      <c r="U26" s="783">
        <v>74.363057324840767</v>
      </c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</row>
    <row r="27" spans="1:188" ht="15" customHeight="1">
      <c r="A27" s="1045" t="s">
        <v>21</v>
      </c>
      <c r="B27" s="581"/>
      <c r="C27" s="1536"/>
      <c r="D27" s="1536"/>
      <c r="E27" s="1537" t="s">
        <v>818</v>
      </c>
      <c r="F27" s="1538" t="s">
        <v>818</v>
      </c>
      <c r="G27" s="581"/>
      <c r="H27" s="1536"/>
      <c r="I27" s="1536"/>
      <c r="J27" s="1537" t="s">
        <v>818</v>
      </c>
      <c r="K27" s="1538" t="s">
        <v>818</v>
      </c>
      <c r="L27" s="581"/>
      <c r="M27" s="1536"/>
      <c r="N27" s="1536"/>
      <c r="O27" s="782"/>
      <c r="P27" s="782"/>
      <c r="Q27" s="617">
        <v>85</v>
      </c>
      <c r="R27" s="1336">
        <v>86</v>
      </c>
      <c r="S27" s="1336">
        <v>56</v>
      </c>
      <c r="T27" s="782">
        <v>1.1764705882352899</v>
      </c>
      <c r="U27" s="783">
        <v>-34.883720930232556</v>
      </c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</row>
    <row r="28" spans="1:188" ht="15" customHeight="1">
      <c r="A28" s="1045" t="s">
        <v>22</v>
      </c>
      <c r="B28" s="581">
        <v>917</v>
      </c>
      <c r="C28" s="1536">
        <v>763</v>
      </c>
      <c r="D28" s="1536">
        <v>697</v>
      </c>
      <c r="E28" s="1537">
        <v>-16.793893129770986</v>
      </c>
      <c r="F28" s="1538">
        <v>-8.6500655307994769</v>
      </c>
      <c r="G28" s="581">
        <v>3070</v>
      </c>
      <c r="H28" s="1536">
        <v>1208</v>
      </c>
      <c r="I28" s="1536">
        <v>1282</v>
      </c>
      <c r="J28" s="1537">
        <v>-60.651465798045599</v>
      </c>
      <c r="K28" s="1538">
        <v>6.12582781456954</v>
      </c>
      <c r="L28" s="581">
        <v>4102</v>
      </c>
      <c r="M28" s="1536">
        <v>4626</v>
      </c>
      <c r="N28" s="1536">
        <v>4795</v>
      </c>
      <c r="O28" s="782">
        <v>12.774256460263288</v>
      </c>
      <c r="P28" s="782">
        <v>3.6532641591007442</v>
      </c>
      <c r="Q28" s="617"/>
      <c r="R28" s="1336"/>
      <c r="S28" s="1336"/>
      <c r="T28" s="782"/>
      <c r="U28" s="783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  <c r="FK28" s="66"/>
      <c r="FL28" s="66"/>
      <c r="FM28" s="66"/>
      <c r="FN28" s="66"/>
      <c r="FO28" s="66"/>
      <c r="FP28" s="66"/>
      <c r="FQ28" s="66"/>
      <c r="FR28" s="66"/>
      <c r="FS28" s="66"/>
      <c r="FT28" s="66"/>
      <c r="FU28" s="66"/>
      <c r="FV28" s="66"/>
      <c r="FW28" s="66"/>
      <c r="FX28" s="66"/>
      <c r="FY28" s="66"/>
      <c r="FZ28" s="66"/>
      <c r="GA28" s="66"/>
      <c r="GB28" s="66"/>
      <c r="GC28" s="66"/>
      <c r="GD28" s="66"/>
      <c r="GE28" s="66"/>
      <c r="GF28" s="66"/>
    </row>
    <row r="29" spans="1:188" ht="15" customHeight="1">
      <c r="A29" s="1045" t="s">
        <v>23</v>
      </c>
      <c r="B29" s="581">
        <v>12194</v>
      </c>
      <c r="C29" s="1536">
        <v>12349</v>
      </c>
      <c r="D29" s="1536">
        <v>13314</v>
      </c>
      <c r="E29" s="1537">
        <v>1.2711169427587432</v>
      </c>
      <c r="F29" s="1538">
        <v>7.8143979269576391</v>
      </c>
      <c r="G29" s="581">
        <v>8770</v>
      </c>
      <c r="H29" s="1536">
        <v>30635</v>
      </c>
      <c r="I29" s="1536">
        <v>32575</v>
      </c>
      <c r="J29" s="1537">
        <v>249.31584948688709</v>
      </c>
      <c r="K29" s="1538">
        <v>6.3326260812795798</v>
      </c>
      <c r="L29" s="581">
        <v>13032</v>
      </c>
      <c r="M29" s="1536">
        <v>14892</v>
      </c>
      <c r="N29" s="1536">
        <v>15201</v>
      </c>
      <c r="O29" s="782">
        <v>14.272559852670351</v>
      </c>
      <c r="P29" s="782">
        <v>2.0749395648670399</v>
      </c>
      <c r="Q29" s="617">
        <v>12780</v>
      </c>
      <c r="R29" s="1336">
        <v>12785</v>
      </c>
      <c r="S29" s="1336">
        <v>12768</v>
      </c>
      <c r="T29" s="782">
        <v>3.9123630672932563E-2</v>
      </c>
      <c r="U29" s="783">
        <v>-0.13296832225263566</v>
      </c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  <c r="FF29" s="66"/>
      <c r="FG29" s="66"/>
      <c r="FH29" s="66"/>
      <c r="FI29" s="66"/>
      <c r="FJ29" s="66"/>
      <c r="FK29" s="66"/>
      <c r="FL29" s="66"/>
      <c r="FM29" s="66"/>
      <c r="FN29" s="66"/>
      <c r="FO29" s="66"/>
      <c r="FP29" s="66"/>
      <c r="FQ29" s="66"/>
      <c r="FR29" s="66"/>
      <c r="FS29" s="66"/>
      <c r="FT29" s="66"/>
      <c r="FU29" s="66"/>
      <c r="FV29" s="66"/>
      <c r="FW29" s="66"/>
      <c r="FX29" s="66"/>
      <c r="FY29" s="66"/>
      <c r="FZ29" s="66"/>
      <c r="GA29" s="66"/>
      <c r="GB29" s="66"/>
      <c r="GC29" s="66"/>
      <c r="GD29" s="66"/>
      <c r="GE29" s="66"/>
      <c r="GF29" s="66"/>
    </row>
    <row r="30" spans="1:188" ht="15" customHeight="1">
      <c r="A30" s="1045" t="s">
        <v>24</v>
      </c>
      <c r="B30" s="581"/>
      <c r="C30" s="1536"/>
      <c r="D30" s="1536"/>
      <c r="E30" s="1537" t="s">
        <v>818</v>
      </c>
      <c r="F30" s="1538" t="s">
        <v>818</v>
      </c>
      <c r="G30" s="581"/>
      <c r="H30" s="1536"/>
      <c r="I30" s="1536"/>
      <c r="J30" s="1537" t="s">
        <v>818</v>
      </c>
      <c r="K30" s="1538" t="s">
        <v>818</v>
      </c>
      <c r="L30" s="581"/>
      <c r="M30" s="1536"/>
      <c r="N30" s="1536"/>
      <c r="O30" s="782"/>
      <c r="P30" s="782"/>
      <c r="Q30" s="617"/>
      <c r="R30" s="1336"/>
      <c r="S30" s="1336"/>
      <c r="T30" s="782"/>
      <c r="U30" s="783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6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  <c r="FF30" s="66"/>
      <c r="FG30" s="66"/>
      <c r="FH30" s="66"/>
      <c r="FI30" s="66"/>
      <c r="FJ30" s="66"/>
      <c r="FK30" s="66"/>
      <c r="FL30" s="66"/>
      <c r="FM30" s="66"/>
      <c r="FN30" s="66"/>
      <c r="FO30" s="66"/>
      <c r="FP30" s="66"/>
      <c r="FQ30" s="66"/>
      <c r="FR30" s="66"/>
      <c r="FS30" s="66"/>
      <c r="FT30" s="66"/>
      <c r="FU30" s="66"/>
      <c r="FV30" s="66"/>
      <c r="FW30" s="66"/>
      <c r="FX30" s="66"/>
      <c r="FY30" s="66"/>
      <c r="FZ30" s="66"/>
      <c r="GA30" s="66"/>
      <c r="GB30" s="66"/>
      <c r="GC30" s="66"/>
      <c r="GD30" s="66"/>
      <c r="GE30" s="66"/>
      <c r="GF30" s="66"/>
    </row>
    <row r="31" spans="1:188" ht="15" customHeight="1" thickBot="1">
      <c r="A31" s="1337" t="s">
        <v>25</v>
      </c>
      <c r="B31" s="111"/>
      <c r="C31" s="2178"/>
      <c r="D31" s="2178"/>
      <c r="E31" s="2179" t="s">
        <v>818</v>
      </c>
      <c r="F31" s="2180" t="s">
        <v>818</v>
      </c>
      <c r="G31" s="111"/>
      <c r="H31" s="2181"/>
      <c r="I31" s="2181"/>
      <c r="J31" s="2179" t="s">
        <v>818</v>
      </c>
      <c r="K31" s="2180" t="s">
        <v>818</v>
      </c>
      <c r="L31" s="111"/>
      <c r="M31" s="2181"/>
      <c r="N31" s="2181"/>
      <c r="O31" s="848"/>
      <c r="P31" s="848"/>
      <c r="Q31" s="106">
        <v>0</v>
      </c>
      <c r="R31" s="2182"/>
      <c r="S31" s="2182"/>
      <c r="T31" s="848"/>
      <c r="U31" s="851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66"/>
      <c r="FK31" s="66"/>
      <c r="FL31" s="66"/>
      <c r="FM31" s="66"/>
      <c r="FN31" s="66"/>
      <c r="FO31" s="66"/>
      <c r="FP31" s="66"/>
      <c r="FQ31" s="66"/>
      <c r="FR31" s="66"/>
      <c r="FS31" s="66"/>
      <c r="FT31" s="66"/>
      <c r="FU31" s="66"/>
      <c r="FV31" s="66"/>
      <c r="FW31" s="66"/>
      <c r="FX31" s="66"/>
      <c r="FY31" s="66"/>
      <c r="FZ31" s="66"/>
      <c r="GA31" s="66"/>
      <c r="GB31" s="66"/>
      <c r="GC31" s="66"/>
      <c r="GD31" s="66"/>
      <c r="GE31" s="66"/>
      <c r="GF31" s="66"/>
    </row>
    <row r="32" spans="1:188" ht="15" customHeight="1" thickTop="1" thickBot="1">
      <c r="A32" s="66"/>
      <c r="B32" s="231"/>
      <c r="C32" s="231"/>
      <c r="D32" s="231"/>
      <c r="E32" s="1140"/>
      <c r="F32" s="1140"/>
      <c r="G32" s="66"/>
      <c r="H32" s="66"/>
      <c r="I32" s="66"/>
      <c r="J32" s="1079"/>
      <c r="K32" s="1079"/>
      <c r="L32" s="66"/>
      <c r="M32" s="66"/>
      <c r="N32" s="66"/>
      <c r="O32" s="1079"/>
      <c r="P32" s="1079"/>
      <c r="Q32" s="66"/>
      <c r="R32" s="66"/>
      <c r="S32" s="66"/>
      <c r="T32" s="1079"/>
      <c r="U32" s="1079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</row>
    <row r="33" spans="1:209" ht="18" customHeight="1" thickTop="1">
      <c r="A33" s="2428" t="s">
        <v>263</v>
      </c>
      <c r="B33" s="2683" t="s">
        <v>690</v>
      </c>
      <c r="C33" s="2683"/>
      <c r="D33" s="2683"/>
      <c r="E33" s="2683"/>
      <c r="F33" s="2683"/>
      <c r="G33" s="2683" t="s">
        <v>691</v>
      </c>
      <c r="H33" s="2683"/>
      <c r="I33" s="2683"/>
      <c r="J33" s="2683"/>
      <c r="K33" s="2683"/>
      <c r="L33" s="2683" t="s">
        <v>82</v>
      </c>
      <c r="M33" s="2683"/>
      <c r="N33" s="2683"/>
      <c r="O33" s="2683"/>
      <c r="P33" s="2684"/>
      <c r="Q33" s="2685"/>
      <c r="R33" s="2685"/>
      <c r="S33" s="2685"/>
      <c r="T33" s="2685"/>
      <c r="U33" s="2685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  <c r="FF33" s="66"/>
      <c r="FG33" s="66"/>
      <c r="FH33" s="66"/>
      <c r="FI33" s="66"/>
      <c r="FJ33" s="66"/>
      <c r="FK33" s="66"/>
      <c r="FL33" s="66"/>
      <c r="FM33" s="66"/>
      <c r="FN33" s="66"/>
      <c r="FO33" s="66"/>
      <c r="FP33" s="66"/>
      <c r="FQ33" s="66"/>
      <c r="FR33" s="66"/>
      <c r="FS33" s="66"/>
      <c r="FT33" s="66"/>
      <c r="FU33" s="66"/>
      <c r="FV33" s="66"/>
      <c r="FW33" s="66"/>
      <c r="FX33" s="66"/>
      <c r="FY33" s="66"/>
      <c r="FZ33" s="66"/>
      <c r="GA33" s="66"/>
      <c r="GB33" s="66"/>
      <c r="GC33" s="66"/>
      <c r="GD33" s="66"/>
      <c r="GE33" s="66"/>
      <c r="GF33" s="66"/>
      <c r="GG33" s="66"/>
      <c r="GH33" s="66"/>
      <c r="GI33" s="66"/>
      <c r="GJ33" s="66"/>
      <c r="GK33" s="66"/>
      <c r="GL33" s="66"/>
      <c r="GM33" s="66"/>
      <c r="GN33" s="66"/>
      <c r="GO33" s="66"/>
      <c r="GP33" s="66"/>
      <c r="GQ33" s="66"/>
      <c r="GR33" s="66"/>
      <c r="GS33" s="66"/>
      <c r="GT33" s="66"/>
      <c r="GU33" s="66"/>
      <c r="GV33" s="66"/>
      <c r="GW33" s="66"/>
      <c r="GX33" s="66"/>
      <c r="GY33" s="66"/>
      <c r="GZ33" s="66"/>
      <c r="HA33" s="66"/>
    </row>
    <row r="34" spans="1:209" ht="18" customHeight="1">
      <c r="A34" s="2429"/>
      <c r="B34" s="1060" t="s">
        <v>87</v>
      </c>
      <c r="C34" s="1060" t="s">
        <v>90</v>
      </c>
      <c r="D34" s="1060" t="s">
        <v>91</v>
      </c>
      <c r="E34" s="2342" t="s">
        <v>88</v>
      </c>
      <c r="F34" s="2342" t="s">
        <v>89</v>
      </c>
      <c r="G34" s="1060" t="s">
        <v>87</v>
      </c>
      <c r="H34" s="1060" t="s">
        <v>90</v>
      </c>
      <c r="I34" s="1060" t="s">
        <v>91</v>
      </c>
      <c r="J34" s="2342" t="s">
        <v>88</v>
      </c>
      <c r="K34" s="2342" t="s">
        <v>89</v>
      </c>
      <c r="L34" s="1060" t="s">
        <v>87</v>
      </c>
      <c r="M34" s="1060" t="s">
        <v>90</v>
      </c>
      <c r="N34" s="1060" t="s">
        <v>91</v>
      </c>
      <c r="O34" s="2342" t="s">
        <v>88</v>
      </c>
      <c r="P34" s="2345" t="s">
        <v>89</v>
      </c>
      <c r="Q34" s="267"/>
      <c r="R34" s="267"/>
      <c r="S34" s="267"/>
      <c r="T34" s="2694"/>
      <c r="U34" s="2694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66"/>
      <c r="FT34" s="66"/>
      <c r="FU34" s="66"/>
      <c r="FV34" s="66"/>
      <c r="FW34" s="66"/>
      <c r="FX34" s="66"/>
      <c r="FY34" s="66"/>
      <c r="FZ34" s="66"/>
      <c r="GA34" s="66"/>
      <c r="GB34" s="66"/>
      <c r="GC34" s="66"/>
      <c r="GD34" s="66"/>
      <c r="GE34" s="66"/>
      <c r="GF34" s="66"/>
    </row>
    <row r="35" spans="1:209" ht="29.25" customHeight="1">
      <c r="A35" s="2429"/>
      <c r="B35" s="1896" t="str">
        <f>B6</f>
        <v xml:space="preserve">cf=j= @)&amp;#÷&amp;$
-;fpg–c;f/_                </v>
      </c>
      <c r="C35" s="1896" t="str">
        <f t="shared" ref="C35:D35" si="3">C6</f>
        <v xml:space="preserve">cf=j= @)&amp;$÷&amp;%
-;fpg–c;f/_                </v>
      </c>
      <c r="D35" s="1896" t="str">
        <f t="shared" si="3"/>
        <v xml:space="preserve">cf=j= @)&amp;%÷&amp;^
-;fpg–c;f/_                </v>
      </c>
      <c r="E35" s="2342"/>
      <c r="F35" s="2342"/>
      <c r="G35" s="1896" t="str">
        <f>B6</f>
        <v xml:space="preserve">cf=j= @)&amp;#÷&amp;$
-;fpg–c;f/_                </v>
      </c>
      <c r="H35" s="1896" t="str">
        <f t="shared" ref="H35:I35" si="4">C6</f>
        <v xml:space="preserve">cf=j= @)&amp;$÷&amp;%
-;fpg–c;f/_                </v>
      </c>
      <c r="I35" s="1896" t="str">
        <f t="shared" si="4"/>
        <v xml:space="preserve">cf=j= @)&amp;%÷&amp;^
-;fpg–c;f/_                </v>
      </c>
      <c r="J35" s="2342"/>
      <c r="K35" s="2342"/>
      <c r="L35" s="1896" t="str">
        <f>B6</f>
        <v xml:space="preserve">cf=j= @)&amp;#÷&amp;$
-;fpg–c;f/_                </v>
      </c>
      <c r="M35" s="1896" t="str">
        <f t="shared" ref="M35:N35" si="5">C6</f>
        <v xml:space="preserve">cf=j= @)&amp;$÷&amp;%
-;fpg–c;f/_                </v>
      </c>
      <c r="N35" s="1896" t="str">
        <f t="shared" si="5"/>
        <v xml:space="preserve">cf=j= @)&amp;%÷&amp;^
-;fpg–c;f/_                </v>
      </c>
      <c r="O35" s="2342"/>
      <c r="P35" s="2345"/>
      <c r="Q35" s="639"/>
      <c r="R35" s="639"/>
      <c r="S35" s="639"/>
      <c r="T35" s="2694"/>
      <c r="U35" s="2694"/>
    </row>
    <row r="36" spans="1:209" ht="15" customHeight="1">
      <c r="A36" s="1334" t="s">
        <v>265</v>
      </c>
      <c r="B36" s="745">
        <v>138651.6</v>
      </c>
      <c r="C36" s="745">
        <v>134058</v>
      </c>
      <c r="D36" s="745">
        <v>159768</v>
      </c>
      <c r="E36" s="956">
        <v>-3.3130522835654319</v>
      </c>
      <c r="F36" s="956">
        <v>19.178266123618126</v>
      </c>
      <c r="G36" s="745">
        <v>57620</v>
      </c>
      <c r="H36" s="745">
        <v>57961</v>
      </c>
      <c r="I36" s="745">
        <v>59492</v>
      </c>
      <c r="J36" s="847">
        <v>0.59180839986115075</v>
      </c>
      <c r="K36" s="847">
        <v>2.6414313072583298</v>
      </c>
      <c r="L36" s="745">
        <v>1305784.6000000001</v>
      </c>
      <c r="M36" s="745">
        <v>1281902</v>
      </c>
      <c r="N36" s="745">
        <v>1332750</v>
      </c>
      <c r="O36" s="1511">
        <v>-1.8289846579596798</v>
      </c>
      <c r="P36" s="1780">
        <v>3.9666058715876744</v>
      </c>
      <c r="Q36" s="288"/>
      <c r="R36" s="288"/>
      <c r="S36" s="288"/>
      <c r="T36" s="1126"/>
      <c r="U36" s="1126"/>
    </row>
    <row r="37" spans="1:209" s="321" customFormat="1" ht="15" customHeight="1">
      <c r="A37" s="1045" t="s">
        <v>3</v>
      </c>
      <c r="B37" s="1336">
        <v>27602</v>
      </c>
      <c r="C37" s="1336">
        <v>27188</v>
      </c>
      <c r="D37" s="1336">
        <v>27452</v>
      </c>
      <c r="E37" s="1524">
        <v>-1.4998913122237556</v>
      </c>
      <c r="F37" s="1525">
        <v>0.97101662498160213</v>
      </c>
      <c r="G37" s="1336">
        <v>6090</v>
      </c>
      <c r="H37" s="1336">
        <v>5999</v>
      </c>
      <c r="I37" s="1336">
        <v>6545</v>
      </c>
      <c r="J37" s="782">
        <v>-1.4942528735632123</v>
      </c>
      <c r="K37" s="782">
        <v>9.1015169194865706</v>
      </c>
      <c r="L37" s="749">
        <v>525697</v>
      </c>
      <c r="M37" s="749">
        <v>517817</v>
      </c>
      <c r="N37" s="749">
        <v>554190</v>
      </c>
      <c r="O37" s="1506">
        <v>-1.4989623300113948</v>
      </c>
      <c r="P37" s="1765">
        <v>7.0242962282041788</v>
      </c>
      <c r="Q37" s="288"/>
      <c r="R37" s="288"/>
      <c r="S37" s="288"/>
      <c r="T37" s="1125"/>
      <c r="U37" s="1125"/>
    </row>
    <row r="38" spans="1:209" ht="15" customHeight="1">
      <c r="A38" s="1045" t="s">
        <v>4</v>
      </c>
      <c r="B38" s="1336">
        <v>42149</v>
      </c>
      <c r="C38" s="1336">
        <v>43414</v>
      </c>
      <c r="D38" s="1336">
        <v>62145</v>
      </c>
      <c r="E38" s="1524">
        <v>3.0012574438302186</v>
      </c>
      <c r="F38" s="1525">
        <v>43.14506841111163</v>
      </c>
      <c r="G38" s="1336">
        <v>6750</v>
      </c>
      <c r="H38" s="1336">
        <v>6750</v>
      </c>
      <c r="I38" s="1336">
        <v>6600</v>
      </c>
      <c r="J38" s="782">
        <v>0</v>
      </c>
      <c r="K38" s="782">
        <v>-2.2222222222222285</v>
      </c>
      <c r="L38" s="749">
        <v>205349</v>
      </c>
      <c r="M38" s="749">
        <v>181582</v>
      </c>
      <c r="N38" s="749">
        <v>195854</v>
      </c>
      <c r="O38" s="1506">
        <v>-11.573954584633967</v>
      </c>
      <c r="P38" s="1765">
        <v>7.8598098930510787</v>
      </c>
      <c r="Q38" s="288"/>
      <c r="R38" s="288"/>
      <c r="S38" s="288"/>
      <c r="T38" s="1125"/>
      <c r="U38" s="1125"/>
    </row>
    <row r="39" spans="1:209" ht="15" customHeight="1">
      <c r="A39" s="1335" t="s">
        <v>5</v>
      </c>
      <c r="B39" s="1336">
        <v>38873</v>
      </c>
      <c r="C39" s="1336">
        <v>36123</v>
      </c>
      <c r="D39" s="1336">
        <v>36372</v>
      </c>
      <c r="E39" s="1524">
        <v>-7.0743189360224275</v>
      </c>
      <c r="F39" s="1525">
        <v>0.68931151897682064</v>
      </c>
      <c r="G39" s="1336">
        <v>3995</v>
      </c>
      <c r="H39" s="1336">
        <v>4500</v>
      </c>
      <c r="I39" s="1336">
        <v>4500</v>
      </c>
      <c r="J39" s="782">
        <v>12.64080100125156</v>
      </c>
      <c r="K39" s="782">
        <v>0</v>
      </c>
      <c r="L39" s="749">
        <v>229614</v>
      </c>
      <c r="M39" s="749">
        <v>221615</v>
      </c>
      <c r="N39" s="749">
        <v>232501</v>
      </c>
      <c r="O39" s="1506">
        <v>-3.4836725983607266</v>
      </c>
      <c r="P39" s="1765">
        <v>4.9121223743880051</v>
      </c>
      <c r="Q39" s="288"/>
      <c r="R39" s="288"/>
      <c r="S39" s="288"/>
      <c r="T39" s="1125"/>
      <c r="U39" s="1125"/>
    </row>
    <row r="40" spans="1:209" ht="15" customHeight="1">
      <c r="A40" s="1045" t="s">
        <v>6</v>
      </c>
      <c r="B40" s="1336">
        <v>1687</v>
      </c>
      <c r="C40" s="1336">
        <v>1653</v>
      </c>
      <c r="D40" s="1336">
        <v>1220</v>
      </c>
      <c r="E40" s="1524">
        <v>-2.0154119739182019</v>
      </c>
      <c r="F40" s="1525">
        <v>-26.194797338173014</v>
      </c>
      <c r="G40" s="1336">
        <v>3700</v>
      </c>
      <c r="H40" s="1336">
        <v>3900</v>
      </c>
      <c r="I40" s="1336">
        <v>4015</v>
      </c>
      <c r="J40" s="782">
        <v>5.4054054054053893</v>
      </c>
      <c r="K40" s="782">
        <v>2.9487179487179418</v>
      </c>
      <c r="L40" s="749">
        <v>8237</v>
      </c>
      <c r="M40" s="749">
        <v>8398</v>
      </c>
      <c r="N40" s="749">
        <v>8085</v>
      </c>
      <c r="O40" s="1506">
        <v>1.954595119582379</v>
      </c>
      <c r="P40" s="1765">
        <v>-3.7270778756846994</v>
      </c>
      <c r="Q40" s="288"/>
      <c r="R40" s="288"/>
      <c r="S40" s="288"/>
      <c r="T40" s="1125"/>
      <c r="U40" s="1125"/>
    </row>
    <row r="41" spans="1:209" ht="15" customHeight="1">
      <c r="A41" s="1045" t="s">
        <v>7</v>
      </c>
      <c r="B41" s="1336">
        <v>1510</v>
      </c>
      <c r="C41" s="1336">
        <v>1483</v>
      </c>
      <c r="D41" s="1336">
        <v>1483</v>
      </c>
      <c r="E41" s="1524">
        <v>-1.788079470198678</v>
      </c>
      <c r="F41" s="1525">
        <v>0</v>
      </c>
      <c r="G41" s="1336">
        <v>5775</v>
      </c>
      <c r="H41" s="1336">
        <v>5550</v>
      </c>
      <c r="I41" s="1336">
        <v>6320</v>
      </c>
      <c r="J41" s="782">
        <v>-3.8961038961038952</v>
      </c>
      <c r="K41" s="782">
        <v>13.873873873873862</v>
      </c>
      <c r="L41" s="749">
        <v>8705</v>
      </c>
      <c r="M41" s="749">
        <v>8208</v>
      </c>
      <c r="N41" s="749">
        <v>9229</v>
      </c>
      <c r="O41" s="1506">
        <v>-5.7093624353819621</v>
      </c>
      <c r="P41" s="1765">
        <v>12.439083820662773</v>
      </c>
      <c r="Q41" s="288"/>
      <c r="R41" s="288"/>
      <c r="S41" s="288"/>
      <c r="T41" s="1125"/>
      <c r="U41" s="1125"/>
    </row>
    <row r="42" spans="1:209" ht="15" customHeight="1">
      <c r="A42" s="1045" t="s">
        <v>8</v>
      </c>
      <c r="B42" s="1336">
        <v>71</v>
      </c>
      <c r="C42" s="1336">
        <v>70</v>
      </c>
      <c r="D42" s="1336">
        <v>9</v>
      </c>
      <c r="E42" s="1524">
        <v>-1.4084507042253502</v>
      </c>
      <c r="F42" s="1525">
        <v>-87.142857142857139</v>
      </c>
      <c r="G42" s="1336">
        <v>90</v>
      </c>
      <c r="H42" s="1336">
        <v>87</v>
      </c>
      <c r="I42" s="1336">
        <v>85</v>
      </c>
      <c r="J42" s="782">
        <v>-3.3333333333333286</v>
      </c>
      <c r="K42" s="782">
        <v>-2.2988505747126453</v>
      </c>
      <c r="L42" s="749">
        <v>181</v>
      </c>
      <c r="M42" s="749">
        <v>177</v>
      </c>
      <c r="N42" s="749">
        <v>114</v>
      </c>
      <c r="O42" s="1506">
        <v>-2.2099447513812152</v>
      </c>
      <c r="P42" s="1765">
        <v>-35.593220338983059</v>
      </c>
      <c r="Q42" s="288"/>
      <c r="R42" s="288"/>
      <c r="S42" s="288"/>
      <c r="T42" s="1125"/>
      <c r="U42" s="1125"/>
    </row>
    <row r="43" spans="1:209" ht="15" customHeight="1">
      <c r="A43" s="1045" t="s">
        <v>9</v>
      </c>
      <c r="B43" s="1336">
        <v>14770</v>
      </c>
      <c r="C43" s="1336">
        <v>13757</v>
      </c>
      <c r="D43" s="1336">
        <v>20618</v>
      </c>
      <c r="E43" s="1524">
        <v>-6.8584969532836881</v>
      </c>
      <c r="F43" s="1525">
        <v>49.872792033146766</v>
      </c>
      <c r="G43" s="1336">
        <v>26500</v>
      </c>
      <c r="H43" s="1336">
        <v>26500</v>
      </c>
      <c r="I43" s="1336">
        <v>27000</v>
      </c>
      <c r="J43" s="782">
        <v>0</v>
      </c>
      <c r="K43" s="782">
        <v>1.8867924528301927</v>
      </c>
      <c r="L43" s="749">
        <v>189365</v>
      </c>
      <c r="M43" s="749">
        <v>186627</v>
      </c>
      <c r="N43" s="749">
        <v>187464</v>
      </c>
      <c r="O43" s="1506">
        <v>-1.445884931217492</v>
      </c>
      <c r="P43" s="1765">
        <v>0.44848816087703369</v>
      </c>
      <c r="Q43" s="288"/>
      <c r="R43" s="288"/>
      <c r="S43" s="288"/>
      <c r="T43" s="1125"/>
      <c r="U43" s="1125"/>
    </row>
    <row r="44" spans="1:209" ht="15" customHeight="1">
      <c r="A44" s="1045" t="s">
        <v>10</v>
      </c>
      <c r="B44" s="1336"/>
      <c r="C44" s="1336"/>
      <c r="D44" s="1336">
        <v>23</v>
      </c>
      <c r="E44" s="1524" t="s">
        <v>818</v>
      </c>
      <c r="F44" s="1525" t="s">
        <v>818</v>
      </c>
      <c r="G44" s="1336"/>
      <c r="H44" s="1336"/>
      <c r="I44" s="1336"/>
      <c r="J44" s="782"/>
      <c r="K44" s="782"/>
      <c r="L44" s="749">
        <v>10330</v>
      </c>
      <c r="M44" s="749">
        <v>10490</v>
      </c>
      <c r="N44" s="749">
        <v>10586</v>
      </c>
      <c r="O44" s="1506">
        <v>1.5488867376573126</v>
      </c>
      <c r="P44" s="1765">
        <v>0.91515729265967138</v>
      </c>
      <c r="Q44" s="288"/>
      <c r="R44" s="288"/>
      <c r="S44" s="288"/>
      <c r="T44" s="1125"/>
      <c r="U44" s="1125"/>
    </row>
    <row r="45" spans="1:209" ht="15" customHeight="1">
      <c r="A45" s="1045" t="s">
        <v>11</v>
      </c>
      <c r="B45" s="1336"/>
      <c r="C45" s="1336"/>
      <c r="D45" s="1336"/>
      <c r="E45" s="1524" t="s">
        <v>818</v>
      </c>
      <c r="F45" s="1525" t="s">
        <v>818</v>
      </c>
      <c r="G45" s="1336"/>
      <c r="H45" s="1336"/>
      <c r="I45" s="1336"/>
      <c r="J45" s="782"/>
      <c r="K45" s="782"/>
      <c r="L45" s="749"/>
      <c r="M45" s="749"/>
      <c r="N45" s="749"/>
      <c r="O45" s="1506"/>
      <c r="P45" s="1765"/>
      <c r="Q45" s="288"/>
      <c r="R45" s="288"/>
      <c r="S45" s="288"/>
      <c r="T45" s="1125"/>
      <c r="U45" s="1125"/>
    </row>
    <row r="46" spans="1:209" ht="15" customHeight="1">
      <c r="A46" s="1045" t="s">
        <v>12</v>
      </c>
      <c r="B46" s="1336"/>
      <c r="C46" s="1336"/>
      <c r="D46" s="1336"/>
      <c r="E46" s="1524" t="s">
        <v>818</v>
      </c>
      <c r="F46" s="1525" t="s">
        <v>818</v>
      </c>
      <c r="G46" s="1336"/>
      <c r="H46" s="1336"/>
      <c r="I46" s="1336"/>
      <c r="J46" s="782"/>
      <c r="K46" s="782"/>
      <c r="L46" s="749"/>
      <c r="M46" s="749"/>
      <c r="N46" s="749"/>
      <c r="O46" s="1506"/>
      <c r="P46" s="1765"/>
      <c r="Q46" s="288"/>
      <c r="R46" s="288"/>
      <c r="S46" s="288"/>
      <c r="T46" s="1125"/>
      <c r="U46" s="1125"/>
    </row>
    <row r="47" spans="1:209" ht="15" customHeight="1">
      <c r="A47" s="1045" t="s">
        <v>13</v>
      </c>
      <c r="B47" s="1336">
        <v>1912</v>
      </c>
      <c r="C47" s="1336">
        <v>2007</v>
      </c>
      <c r="D47" s="1336">
        <v>2039</v>
      </c>
      <c r="E47" s="1524">
        <v>4.9686192468619161</v>
      </c>
      <c r="F47" s="1525">
        <v>1.5944195316392573</v>
      </c>
      <c r="G47" s="1336">
        <v>35</v>
      </c>
      <c r="H47" s="1336">
        <v>40</v>
      </c>
      <c r="I47" s="1336">
        <v>40</v>
      </c>
      <c r="J47" s="782">
        <v>14.285714285714278</v>
      </c>
      <c r="K47" s="782">
        <v>0</v>
      </c>
      <c r="L47" s="749">
        <v>2676</v>
      </c>
      <c r="M47" s="749">
        <v>2786</v>
      </c>
      <c r="N47" s="749">
        <v>2456</v>
      </c>
      <c r="O47" s="1506">
        <v>4.1106128550074743</v>
      </c>
      <c r="P47" s="1765">
        <v>-11.844938980617371</v>
      </c>
      <c r="Q47" s="288"/>
      <c r="R47" s="288"/>
      <c r="S47" s="288"/>
      <c r="T47" s="1125"/>
      <c r="U47" s="1125"/>
    </row>
    <row r="48" spans="1:209" ht="15" customHeight="1">
      <c r="A48" s="1045" t="s">
        <v>14</v>
      </c>
      <c r="B48" s="1336">
        <v>7418.6</v>
      </c>
      <c r="C48" s="1336">
        <v>5556</v>
      </c>
      <c r="D48" s="1336">
        <v>5599</v>
      </c>
      <c r="E48" s="1524">
        <v>-25.107163076591277</v>
      </c>
      <c r="F48" s="1525">
        <v>0.77393808495320737</v>
      </c>
      <c r="G48" s="1336">
        <v>4600</v>
      </c>
      <c r="H48" s="1336">
        <v>4550</v>
      </c>
      <c r="I48" s="1336">
        <v>4300</v>
      </c>
      <c r="J48" s="782">
        <v>-1.0869565217391397</v>
      </c>
      <c r="K48" s="782">
        <v>-5.4945054945055034</v>
      </c>
      <c r="L48" s="749">
        <v>81117.600000000006</v>
      </c>
      <c r="M48" s="749">
        <v>89585</v>
      </c>
      <c r="N48" s="749">
        <v>77114</v>
      </c>
      <c r="O48" s="1506">
        <v>10.438425199956598</v>
      </c>
      <c r="P48" s="1765">
        <v>-13.920857286376062</v>
      </c>
      <c r="Q48" s="288"/>
      <c r="R48" s="288"/>
      <c r="S48" s="288"/>
      <c r="T48" s="1125"/>
      <c r="U48" s="1125"/>
    </row>
    <row r="49" spans="1:21" ht="15" customHeight="1">
      <c r="A49" s="1045" t="s">
        <v>15</v>
      </c>
      <c r="B49" s="1336">
        <v>2659</v>
      </c>
      <c r="C49" s="1336">
        <v>2807</v>
      </c>
      <c r="D49" s="1336">
        <v>2808</v>
      </c>
      <c r="E49" s="1524">
        <v>5.5660022564874012</v>
      </c>
      <c r="F49" s="1525">
        <v>3.5625222657631461E-2</v>
      </c>
      <c r="G49" s="1336">
        <v>85</v>
      </c>
      <c r="H49" s="1336">
        <v>85</v>
      </c>
      <c r="I49" s="1336">
        <v>87</v>
      </c>
      <c r="J49" s="782">
        <v>0</v>
      </c>
      <c r="K49" s="782">
        <v>2.3529411764705799</v>
      </c>
      <c r="L49" s="749">
        <v>44513</v>
      </c>
      <c r="M49" s="749">
        <v>54617</v>
      </c>
      <c r="N49" s="749">
        <v>55157</v>
      </c>
      <c r="O49" s="1506">
        <v>22.698986812841198</v>
      </c>
      <c r="P49" s="1765">
        <v>0.98870315103356177</v>
      </c>
      <c r="Q49" s="288"/>
      <c r="R49" s="288"/>
      <c r="S49" s="288"/>
      <c r="T49" s="1125"/>
      <c r="U49" s="1125"/>
    </row>
    <row r="50" spans="1:21" ht="15" customHeight="1">
      <c r="A50" s="1334" t="s">
        <v>719</v>
      </c>
      <c r="B50" s="1336">
        <v>30160</v>
      </c>
      <c r="C50" s="1336">
        <v>34644</v>
      </c>
      <c r="D50" s="1336">
        <v>36759</v>
      </c>
      <c r="E50" s="1524">
        <v>14.867374005305045</v>
      </c>
      <c r="F50" s="1525">
        <v>6.1049532386560523</v>
      </c>
      <c r="G50" s="1336">
        <v>3300</v>
      </c>
      <c r="H50" s="1336">
        <v>3350</v>
      </c>
      <c r="I50" s="1336">
        <v>3350</v>
      </c>
      <c r="J50" s="847">
        <v>1.5151515151515156</v>
      </c>
      <c r="K50" s="847">
        <v>0</v>
      </c>
      <c r="L50" s="745">
        <v>301542</v>
      </c>
      <c r="M50" s="745">
        <v>320824</v>
      </c>
      <c r="N50" s="745">
        <v>334833</v>
      </c>
      <c r="O50" s="1511">
        <v>6.3944657792281134</v>
      </c>
      <c r="P50" s="1780">
        <v>4.3665685858913292</v>
      </c>
      <c r="Q50" s="288"/>
      <c r="R50" s="288"/>
      <c r="S50" s="288"/>
      <c r="T50" s="1126"/>
      <c r="U50" s="1126"/>
    </row>
    <row r="51" spans="1:21" ht="15" customHeight="1">
      <c r="A51" s="1338" t="s">
        <v>16</v>
      </c>
      <c r="B51" s="1336">
        <v>30160</v>
      </c>
      <c r="C51" s="1336">
        <v>34644</v>
      </c>
      <c r="D51" s="1336">
        <v>36759</v>
      </c>
      <c r="E51" s="1524">
        <v>14.867374005305045</v>
      </c>
      <c r="F51" s="1525">
        <v>6.1049532386560523</v>
      </c>
      <c r="G51" s="1336">
        <v>3300</v>
      </c>
      <c r="H51" s="1336">
        <v>3350</v>
      </c>
      <c r="I51" s="1336">
        <v>3350</v>
      </c>
      <c r="J51" s="782">
        <v>1.5151515151515156</v>
      </c>
      <c r="K51" s="782">
        <v>0</v>
      </c>
      <c r="L51" s="617">
        <v>301542</v>
      </c>
      <c r="M51" s="617">
        <v>320824</v>
      </c>
      <c r="N51" s="617">
        <v>334833</v>
      </c>
      <c r="O51" s="1506">
        <v>6.3944657792281134</v>
      </c>
      <c r="P51" s="1765">
        <v>4.3665685858913292</v>
      </c>
      <c r="Q51" s="288"/>
      <c r="R51" s="288"/>
      <c r="S51" s="288"/>
      <c r="T51" s="1125"/>
      <c r="U51" s="1125"/>
    </row>
    <row r="52" spans="1:21" ht="15" customHeight="1">
      <c r="A52" s="1334" t="s">
        <v>17</v>
      </c>
      <c r="B52" s="1336">
        <v>40366</v>
      </c>
      <c r="C52" s="1336">
        <v>43855</v>
      </c>
      <c r="D52" s="1336">
        <v>50455</v>
      </c>
      <c r="E52" s="1524">
        <v>8.6434127731259025</v>
      </c>
      <c r="F52" s="1525">
        <v>15.049595257097259</v>
      </c>
      <c r="G52" s="1336">
        <v>6920</v>
      </c>
      <c r="H52" s="1336">
        <v>8300</v>
      </c>
      <c r="I52" s="1336">
        <v>8425</v>
      </c>
      <c r="J52" s="847">
        <v>19.942196531791893</v>
      </c>
      <c r="K52" s="847">
        <v>1.5060240963855449</v>
      </c>
      <c r="L52" s="745">
        <v>123336</v>
      </c>
      <c r="M52" s="745">
        <v>150945</v>
      </c>
      <c r="N52" s="745">
        <v>163664</v>
      </c>
      <c r="O52" s="1511">
        <v>22.38519167153143</v>
      </c>
      <c r="P52" s="1780">
        <v>8.426247971115302</v>
      </c>
      <c r="Q52" s="288"/>
      <c r="R52" s="288"/>
      <c r="S52" s="288"/>
      <c r="T52" s="1125"/>
      <c r="U52" s="1125"/>
    </row>
    <row r="53" spans="1:21" ht="15" customHeight="1">
      <c r="A53" s="1045" t="s">
        <v>18</v>
      </c>
      <c r="B53" s="1336">
        <v>8873</v>
      </c>
      <c r="C53" s="1336">
        <v>8987</v>
      </c>
      <c r="D53" s="1336">
        <v>9013</v>
      </c>
      <c r="E53" s="1524">
        <v>1.2847965738758127</v>
      </c>
      <c r="F53" s="1525">
        <v>0.28930677645488956</v>
      </c>
      <c r="G53" s="1336"/>
      <c r="H53" s="1336"/>
      <c r="I53" s="1336"/>
      <c r="J53" s="782"/>
      <c r="K53" s="782"/>
      <c r="L53" s="617">
        <v>10142</v>
      </c>
      <c r="M53" s="617">
        <v>10257</v>
      </c>
      <c r="N53" s="617">
        <v>10173</v>
      </c>
      <c r="O53" s="1506">
        <v>1.1338986393216288</v>
      </c>
      <c r="P53" s="1765">
        <v>-0.81895291020765626</v>
      </c>
      <c r="Q53" s="288"/>
      <c r="R53" s="288"/>
      <c r="S53" s="288"/>
      <c r="T53" s="1125"/>
      <c r="U53" s="1125"/>
    </row>
    <row r="54" spans="1:21" ht="15" customHeight="1">
      <c r="A54" s="1045" t="s">
        <v>19</v>
      </c>
      <c r="B54" s="1336">
        <v>895</v>
      </c>
      <c r="C54" s="1336">
        <v>910</v>
      </c>
      <c r="D54" s="1336">
        <v>523</v>
      </c>
      <c r="E54" s="1524">
        <v>1.6759776536312776</v>
      </c>
      <c r="F54" s="1525">
        <v>-42.527472527472533</v>
      </c>
      <c r="G54" s="1336"/>
      <c r="H54" s="1336"/>
      <c r="I54" s="1336"/>
      <c r="J54" s="782"/>
      <c r="K54" s="782"/>
      <c r="L54" s="617">
        <v>11435</v>
      </c>
      <c r="M54" s="617">
        <v>9045</v>
      </c>
      <c r="N54" s="617">
        <v>9748</v>
      </c>
      <c r="O54" s="1506">
        <v>-20.900743331875816</v>
      </c>
      <c r="P54" s="1765">
        <v>7.772249861802095</v>
      </c>
      <c r="Q54" s="288"/>
      <c r="R54" s="288"/>
      <c r="S54" s="288"/>
      <c r="T54" s="1125"/>
      <c r="U54" s="1125"/>
    </row>
    <row r="55" spans="1:21" ht="15" customHeight="1">
      <c r="A55" s="1045" t="s">
        <v>20</v>
      </c>
      <c r="B55" s="1336">
        <v>483</v>
      </c>
      <c r="C55" s="1336">
        <v>497</v>
      </c>
      <c r="D55" s="1336">
        <v>576</v>
      </c>
      <c r="E55" s="1524">
        <v>2.8985507246376718</v>
      </c>
      <c r="F55" s="1525">
        <v>15.895372233400407</v>
      </c>
      <c r="G55" s="1336"/>
      <c r="H55" s="1336"/>
      <c r="I55" s="1336"/>
      <c r="J55" s="782"/>
      <c r="K55" s="782"/>
      <c r="L55" s="617">
        <v>9774</v>
      </c>
      <c r="M55" s="617">
        <v>12538</v>
      </c>
      <c r="N55" s="617">
        <v>14287</v>
      </c>
      <c r="O55" s="1506">
        <v>28.279107837118886</v>
      </c>
      <c r="P55" s="1765">
        <v>13.949593236560858</v>
      </c>
      <c r="Q55" s="288"/>
      <c r="R55" s="288"/>
      <c r="S55" s="288"/>
      <c r="T55" s="1125"/>
      <c r="U55" s="1125"/>
    </row>
    <row r="56" spans="1:21" ht="15" customHeight="1">
      <c r="A56" s="1045" t="s">
        <v>21</v>
      </c>
      <c r="B56" s="1336">
        <v>274</v>
      </c>
      <c r="C56" s="1336">
        <v>278</v>
      </c>
      <c r="D56" s="1336">
        <v>370</v>
      </c>
      <c r="E56" s="1524">
        <v>1.4598540145985384</v>
      </c>
      <c r="F56" s="1525">
        <v>33.093525179856108</v>
      </c>
      <c r="G56" s="1336">
        <v>4150</v>
      </c>
      <c r="H56" s="1336">
        <v>5500</v>
      </c>
      <c r="I56" s="1336">
        <v>5600</v>
      </c>
      <c r="J56" s="782">
        <v>32.530120481927725</v>
      </c>
      <c r="K56" s="782">
        <v>1.818181818181813</v>
      </c>
      <c r="L56" s="617">
        <v>4509</v>
      </c>
      <c r="M56" s="617">
        <v>5864</v>
      </c>
      <c r="N56" s="617">
        <v>6026</v>
      </c>
      <c r="O56" s="1506">
        <v>30.051009092925256</v>
      </c>
      <c r="P56" s="1765">
        <v>2.7626193724420176</v>
      </c>
      <c r="Q56" s="288"/>
      <c r="R56" s="288"/>
      <c r="S56" s="288"/>
      <c r="T56" s="1125"/>
      <c r="U56" s="1125"/>
    </row>
    <row r="57" spans="1:21" ht="15" customHeight="1">
      <c r="A57" s="1045" t="s">
        <v>22</v>
      </c>
      <c r="B57" s="1336">
        <v>1864</v>
      </c>
      <c r="C57" s="1336">
        <v>1919</v>
      </c>
      <c r="D57" s="1336">
        <v>1919</v>
      </c>
      <c r="E57" s="1524">
        <v>2.9506437768240357</v>
      </c>
      <c r="F57" s="1525">
        <v>0</v>
      </c>
      <c r="G57" s="1336">
        <v>2050</v>
      </c>
      <c r="H57" s="1336">
        <v>2100</v>
      </c>
      <c r="I57" s="1336">
        <v>2125</v>
      </c>
      <c r="J57" s="782">
        <v>2.4390243902439011</v>
      </c>
      <c r="K57" s="782">
        <v>1.1904761904761898</v>
      </c>
      <c r="L57" s="617">
        <v>12003</v>
      </c>
      <c r="M57" s="617">
        <v>10616</v>
      </c>
      <c r="N57" s="617">
        <v>10818</v>
      </c>
      <c r="O57" s="1506">
        <v>-11.555444472215285</v>
      </c>
      <c r="P57" s="1765">
        <v>1.9027882441597654</v>
      </c>
      <c r="Q57" s="288"/>
      <c r="R57" s="288"/>
      <c r="S57" s="288"/>
      <c r="T57" s="1125"/>
      <c r="U57" s="1125"/>
    </row>
    <row r="58" spans="1:21" ht="15" customHeight="1">
      <c r="A58" s="1045" t="s">
        <v>23</v>
      </c>
      <c r="B58" s="1336">
        <v>27977</v>
      </c>
      <c r="C58" s="1336">
        <v>31264</v>
      </c>
      <c r="D58" s="1336">
        <v>38054</v>
      </c>
      <c r="E58" s="1524">
        <v>11.748936626514638</v>
      </c>
      <c r="F58" s="1525">
        <v>21.718270214943701</v>
      </c>
      <c r="G58" s="1336">
        <v>720</v>
      </c>
      <c r="H58" s="1336">
        <v>700</v>
      </c>
      <c r="I58" s="1336">
        <v>700</v>
      </c>
      <c r="J58" s="782">
        <v>-2.7777777777777857</v>
      </c>
      <c r="K58" s="782">
        <v>0</v>
      </c>
      <c r="L58" s="617">
        <v>75473</v>
      </c>
      <c r="M58" s="617">
        <v>102625</v>
      </c>
      <c r="N58" s="617">
        <v>112612</v>
      </c>
      <c r="O58" s="1506">
        <v>35.975779417805057</v>
      </c>
      <c r="P58" s="1765">
        <v>9.7315468940316663</v>
      </c>
      <c r="Q58" s="288"/>
      <c r="R58" s="288"/>
      <c r="S58" s="288"/>
      <c r="T58" s="1125"/>
      <c r="U58" s="1125"/>
    </row>
    <row r="59" spans="1:21" ht="15" customHeight="1">
      <c r="A59" s="1045" t="s">
        <v>24</v>
      </c>
      <c r="B59" s="1336"/>
      <c r="C59" s="1336"/>
      <c r="D59" s="1336"/>
      <c r="E59" s="1524" t="s">
        <v>818</v>
      </c>
      <c r="F59" s="1525" t="s">
        <v>818</v>
      </c>
      <c r="G59" s="1336"/>
      <c r="H59" s="1336"/>
      <c r="I59" s="1336"/>
      <c r="J59" s="782"/>
      <c r="K59" s="782"/>
      <c r="L59" s="745"/>
      <c r="M59" s="745"/>
      <c r="N59" s="745"/>
      <c r="O59" s="782"/>
      <c r="P59" s="783"/>
      <c r="Q59" s="288"/>
      <c r="R59" s="288"/>
      <c r="S59" s="288"/>
      <c r="T59" s="1125"/>
      <c r="U59" s="1125"/>
    </row>
    <row r="60" spans="1:21" ht="15" customHeight="1" thickBot="1">
      <c r="A60" s="1337" t="s">
        <v>25</v>
      </c>
      <c r="B60" s="2182"/>
      <c r="C60" s="2182"/>
      <c r="D60" s="2182"/>
      <c r="E60" s="2176" t="s">
        <v>818</v>
      </c>
      <c r="F60" s="2177" t="s">
        <v>818</v>
      </c>
      <c r="G60" s="2182"/>
      <c r="H60" s="2182"/>
      <c r="I60" s="2182"/>
      <c r="J60" s="848"/>
      <c r="K60" s="848"/>
      <c r="L60" s="1339"/>
      <c r="M60" s="1339"/>
      <c r="N60" s="1339"/>
      <c r="O60" s="848"/>
      <c r="P60" s="851"/>
      <c r="Q60" s="288"/>
      <c r="R60" s="288"/>
      <c r="S60" s="288"/>
      <c r="T60" s="1125"/>
      <c r="U60" s="1125"/>
    </row>
    <row r="61" spans="1:21" ht="15.75" thickTop="1">
      <c r="A61" s="2645" t="s">
        <v>692</v>
      </c>
      <c r="B61" s="2645"/>
      <c r="C61" s="2645"/>
      <c r="D61" s="2645"/>
      <c r="E61" s="2645"/>
      <c r="F61" s="2645"/>
      <c r="G61" s="2645"/>
      <c r="H61" s="2645"/>
      <c r="I61" s="2645"/>
      <c r="J61" s="2645"/>
      <c r="K61" s="2645"/>
      <c r="L61" s="2645"/>
      <c r="M61" s="2645"/>
      <c r="N61" s="2645"/>
      <c r="O61" s="2645"/>
      <c r="P61" s="2645"/>
    </row>
  </sheetData>
  <mergeCells count="29">
    <mergeCell ref="N3:P3"/>
    <mergeCell ref="A4:A6"/>
    <mergeCell ref="B4:F4"/>
    <mergeCell ref="G4:K4"/>
    <mergeCell ref="A61:P61"/>
    <mergeCell ref="K5:K6"/>
    <mergeCell ref="O5:O6"/>
    <mergeCell ref="P5:P6"/>
    <mergeCell ref="A33:A35"/>
    <mergeCell ref="F34:F35"/>
    <mergeCell ref="J34:J35"/>
    <mergeCell ref="K34:K35"/>
    <mergeCell ref="O34:O35"/>
    <mergeCell ref="E34:E35"/>
    <mergeCell ref="T34:T35"/>
    <mergeCell ref="U34:U35"/>
    <mergeCell ref="L4:P4"/>
    <mergeCell ref="E5:E6"/>
    <mergeCell ref="F5:F6"/>
    <mergeCell ref="J5:J6"/>
    <mergeCell ref="P34:P35"/>
    <mergeCell ref="B33:F33"/>
    <mergeCell ref="G33:K33"/>
    <mergeCell ref="L33:P33"/>
    <mergeCell ref="S3:U3"/>
    <mergeCell ref="Q4:U4"/>
    <mergeCell ref="T5:T6"/>
    <mergeCell ref="U5:U6"/>
    <mergeCell ref="Q33:U33"/>
  </mergeCells>
  <hyperlinks>
    <hyperlink ref="G6"/>
    <hyperlink ref="L6"/>
    <hyperlink ref="Q6"/>
    <hyperlink ref="B35"/>
    <hyperlink ref="G35"/>
    <hyperlink ref="L35"/>
    <hyperlink ref="B6" display="cf=j= @)&amp;#÷&amp;$&#10;-;fpg–c;f/_                "/>
    <hyperlink ref="H6:I6"/>
    <hyperlink ref="M6:N6"/>
    <hyperlink ref="R6:S6"/>
    <hyperlink ref="C35:D35"/>
    <hyperlink ref="H35:I35"/>
    <hyperlink ref="M35:N35"/>
  </hyperlinks>
  <printOptions horizontalCentered="1"/>
  <pageMargins left="0.39370078740157483" right="0.39370078740157483" top="0.78740157480314965" bottom="0.19685039370078741" header="0" footer="0"/>
  <pageSetup paperSize="9" scale="49" orientation="landscape" r:id="rId1"/>
</worksheet>
</file>

<file path=xl/worksheets/sheet1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3"/>
  <sheetViews>
    <sheetView view="pageBreakPreview" topLeftCell="A16" zoomScale="70" zoomScaleSheetLayoutView="70" workbookViewId="0">
      <pane xSplit="1" topLeftCell="B1" activePane="topRight" state="frozen"/>
      <selection activeCell="A26" sqref="A26"/>
      <selection pane="topRight" activeCell="Q40" sqref="Q40"/>
    </sheetView>
  </sheetViews>
  <sheetFormatPr defaultColWidth="14.42578125" defaultRowHeight="14.25"/>
  <cols>
    <col min="1" max="1" width="15.140625" style="51" customWidth="1"/>
    <col min="2" max="2" width="9.85546875" style="64" customWidth="1"/>
    <col min="3" max="5" width="13.28515625" style="51" customWidth="1"/>
    <col min="6" max="7" width="13.28515625" style="1080" customWidth="1"/>
    <col min="8" max="10" width="13.28515625" style="51" customWidth="1"/>
    <col min="11" max="12" width="13.28515625" style="1080" customWidth="1"/>
    <col min="13" max="15" width="13.28515625" style="51" customWidth="1"/>
    <col min="16" max="17" width="13.28515625" style="1080" customWidth="1"/>
    <col min="18" max="20" width="13.28515625" style="51" customWidth="1"/>
    <col min="21" max="22" width="13.28515625" style="1080" customWidth="1"/>
    <col min="23" max="236" width="8.7109375" style="51" customWidth="1"/>
    <col min="237" max="237" width="13.85546875" style="51" customWidth="1"/>
    <col min="238" max="238" width="12.28515625" style="51" customWidth="1"/>
    <col min="239" max="239" width="13.28515625" style="51" customWidth="1"/>
    <col min="240" max="240" width="13.140625" style="51" customWidth="1"/>
    <col min="241" max="241" width="13" style="51" customWidth="1"/>
    <col min="242" max="242" width="12.5703125" style="51" customWidth="1"/>
    <col min="243" max="243" width="13.7109375" style="51" customWidth="1"/>
    <col min="244" max="244" width="13.28515625" style="51" customWidth="1"/>
    <col min="245" max="245" width="13.140625" style="51" customWidth="1"/>
    <col min="246" max="246" width="13" style="51" customWidth="1"/>
    <col min="247" max="247" width="13.140625" style="51" customWidth="1"/>
    <col min="248" max="248" width="13.42578125" style="51" customWidth="1"/>
    <col min="249" max="249" width="13.28515625" style="51" customWidth="1"/>
    <col min="250" max="250" width="13.140625" style="51" customWidth="1"/>
    <col min="251" max="251" width="13" style="51" customWidth="1"/>
    <col min="252" max="252" width="12.85546875" style="51" customWidth="1"/>
    <col min="253" max="253" width="13.7109375" style="51" customWidth="1"/>
    <col min="254" max="254" width="12.7109375" style="51" customWidth="1"/>
    <col min="255" max="255" width="12.42578125" style="51" customWidth="1"/>
    <col min="256" max="16384" width="14.42578125" style="51"/>
  </cols>
  <sheetData>
    <row r="1" spans="1:26" s="1891" customFormat="1" ht="30">
      <c r="A1" s="2146" t="s">
        <v>303</v>
      </c>
      <c r="B1" s="2146"/>
      <c r="C1" s="2146"/>
      <c r="D1" s="2146"/>
      <c r="E1" s="2146"/>
      <c r="F1" s="2146"/>
      <c r="G1" s="2146"/>
      <c r="H1" s="2146"/>
      <c r="I1" s="2146"/>
      <c r="J1" s="2146"/>
      <c r="K1" s="2146"/>
      <c r="L1" s="2146"/>
      <c r="M1" s="2146"/>
      <c r="N1" s="2146"/>
      <c r="O1" s="2146"/>
      <c r="P1" s="2146"/>
      <c r="Q1" s="2146"/>
      <c r="R1" s="2147"/>
      <c r="S1" s="2147"/>
      <c r="T1" s="2147"/>
      <c r="U1" s="2133"/>
      <c r="V1" s="2133"/>
    </row>
    <row r="2" spans="1:26" s="2054" customFormat="1" ht="33.75" thickBot="1">
      <c r="A2" s="2185" t="s">
        <v>823</v>
      </c>
      <c r="B2" s="2185"/>
      <c r="C2" s="2185"/>
      <c r="D2" s="2185"/>
      <c r="E2" s="2185"/>
      <c r="F2" s="2185"/>
      <c r="G2" s="2185"/>
      <c r="H2" s="2185"/>
      <c r="I2" s="2185"/>
      <c r="J2" s="2185"/>
      <c r="K2" s="2185"/>
      <c r="L2" s="2185"/>
      <c r="M2" s="2185"/>
      <c r="N2" s="2185"/>
      <c r="O2" s="2185"/>
      <c r="P2" s="2185"/>
      <c r="Q2" s="2185"/>
      <c r="R2" s="2145"/>
      <c r="S2" s="2145"/>
      <c r="T2" s="2145"/>
      <c r="U2" s="2130"/>
      <c r="V2" s="2130"/>
    </row>
    <row r="3" spans="1:26" s="1064" customFormat="1" ht="17.25" customHeight="1" thickTop="1">
      <c r="A3" s="2428" t="s">
        <v>98</v>
      </c>
      <c r="B3" s="2416" t="s">
        <v>26</v>
      </c>
      <c r="C3" s="2683" t="s">
        <v>397</v>
      </c>
      <c r="D3" s="2683"/>
      <c r="E3" s="2683"/>
      <c r="F3" s="2683"/>
      <c r="G3" s="2683"/>
      <c r="H3" s="2683" t="s">
        <v>266</v>
      </c>
      <c r="I3" s="2683"/>
      <c r="J3" s="2683"/>
      <c r="K3" s="2683"/>
      <c r="L3" s="2683"/>
      <c r="M3" s="2683" t="s">
        <v>268</v>
      </c>
      <c r="N3" s="2683"/>
      <c r="O3" s="2683"/>
      <c r="P3" s="2683"/>
      <c r="Q3" s="2683"/>
      <c r="R3" s="2683" t="s">
        <v>267</v>
      </c>
      <c r="S3" s="2683"/>
      <c r="T3" s="2683"/>
      <c r="U3" s="2683"/>
      <c r="V3" s="2684"/>
      <c r="W3" s="1067"/>
      <c r="X3" s="1067"/>
      <c r="Y3" s="1067"/>
      <c r="Z3" s="1067"/>
    </row>
    <row r="4" spans="1:26" s="1064" customFormat="1" ht="17.25" customHeight="1">
      <c r="A4" s="2429"/>
      <c r="B4" s="2651"/>
      <c r="C4" s="1060" t="s">
        <v>87</v>
      </c>
      <c r="D4" s="1060" t="s">
        <v>90</v>
      </c>
      <c r="E4" s="1060" t="s">
        <v>91</v>
      </c>
      <c r="F4" s="2342" t="s">
        <v>88</v>
      </c>
      <c r="G4" s="2342" t="s">
        <v>89</v>
      </c>
      <c r="H4" s="1060" t="s">
        <v>87</v>
      </c>
      <c r="I4" s="1060" t="s">
        <v>90</v>
      </c>
      <c r="J4" s="1060" t="s">
        <v>91</v>
      </c>
      <c r="K4" s="2342" t="s">
        <v>88</v>
      </c>
      <c r="L4" s="2342" t="s">
        <v>89</v>
      </c>
      <c r="M4" s="1060" t="s">
        <v>87</v>
      </c>
      <c r="N4" s="1060" t="s">
        <v>90</v>
      </c>
      <c r="O4" s="1060" t="s">
        <v>91</v>
      </c>
      <c r="P4" s="2342" t="s">
        <v>88</v>
      </c>
      <c r="Q4" s="2342" t="s">
        <v>89</v>
      </c>
      <c r="R4" s="1060" t="s">
        <v>87</v>
      </c>
      <c r="S4" s="1060" t="s">
        <v>90</v>
      </c>
      <c r="T4" s="1060" t="s">
        <v>91</v>
      </c>
      <c r="U4" s="2342" t="s">
        <v>88</v>
      </c>
      <c r="V4" s="2345" t="s">
        <v>89</v>
      </c>
      <c r="W4" s="1067"/>
      <c r="X4" s="1067"/>
      <c r="Y4" s="1067"/>
      <c r="Z4" s="1067"/>
    </row>
    <row r="5" spans="1:26" s="1064" customFormat="1" ht="31.5" customHeight="1">
      <c r="A5" s="2429"/>
      <c r="B5" s="2651"/>
      <c r="C5" s="1896" t="s">
        <v>669</v>
      </c>
      <c r="D5" s="1896" t="s">
        <v>725</v>
      </c>
      <c r="E5" s="1896" t="s">
        <v>737</v>
      </c>
      <c r="F5" s="2342"/>
      <c r="G5" s="2342"/>
      <c r="H5" s="1896" t="str">
        <f>C5</f>
        <v xml:space="preserve">cf=j= @)&amp;#÷&amp;$
-;fpg–c;f/_                </v>
      </c>
      <c r="I5" s="1896" t="str">
        <f t="shared" ref="I5:J5" si="0">D5</f>
        <v xml:space="preserve">cf=j= @)&amp;$÷&amp;%
-;fpg–c;f/_                </v>
      </c>
      <c r="J5" s="1896" t="str">
        <f t="shared" si="0"/>
        <v xml:space="preserve">cf=j= @)&amp;%÷&amp;^
-;fpg–c;f/_                </v>
      </c>
      <c r="K5" s="2342"/>
      <c r="L5" s="2342"/>
      <c r="M5" s="1896" t="str">
        <f>C5</f>
        <v xml:space="preserve">cf=j= @)&amp;#÷&amp;$
-;fpg–c;f/_                </v>
      </c>
      <c r="N5" s="1896" t="str">
        <f t="shared" ref="N5:O5" si="1">D5</f>
        <v xml:space="preserve">cf=j= @)&amp;$÷&amp;%
-;fpg–c;f/_                </v>
      </c>
      <c r="O5" s="1896" t="str">
        <f t="shared" si="1"/>
        <v xml:space="preserve">cf=j= @)&amp;%÷&amp;^
-;fpg–c;f/_                </v>
      </c>
      <c r="P5" s="2342"/>
      <c r="Q5" s="2342"/>
      <c r="R5" s="1896" t="str">
        <f>C5</f>
        <v xml:space="preserve">cf=j= @)&amp;#÷&amp;$
-;fpg–c;f/_                </v>
      </c>
      <c r="S5" s="1896" t="str">
        <f t="shared" ref="S5:T5" si="2">D5</f>
        <v xml:space="preserve">cf=j= @)&amp;$÷&amp;%
-;fpg–c;f/_                </v>
      </c>
      <c r="T5" s="1896" t="str">
        <f t="shared" si="2"/>
        <v xml:space="preserve">cf=j= @)&amp;%÷&amp;^
-;fpg–c;f/_                </v>
      </c>
      <c r="U5" s="2342"/>
      <c r="V5" s="2345"/>
      <c r="W5" s="1067"/>
      <c r="X5" s="1067"/>
      <c r="Y5" s="1067"/>
      <c r="Z5" s="1067"/>
    </row>
    <row r="6" spans="1:26" ht="15.75" customHeight="1">
      <c r="A6" s="233" t="s">
        <v>236</v>
      </c>
      <c r="B6" s="618"/>
      <c r="C6" s="569"/>
      <c r="D6" s="569"/>
      <c r="E6" s="569"/>
      <c r="F6" s="1863"/>
      <c r="G6" s="1863"/>
      <c r="H6" s="569"/>
      <c r="I6" s="569"/>
      <c r="J6" s="569"/>
      <c r="K6" s="1863"/>
      <c r="L6" s="1863"/>
      <c r="M6" s="569"/>
      <c r="N6" s="569"/>
      <c r="O6" s="569"/>
      <c r="P6" s="1863"/>
      <c r="Q6" s="1863"/>
      <c r="R6" s="569"/>
      <c r="S6" s="569"/>
      <c r="T6" s="569"/>
      <c r="U6" s="1863"/>
      <c r="V6" s="1864"/>
    </row>
    <row r="7" spans="1:26" s="113" customFormat="1" ht="15.75" customHeight="1">
      <c r="A7" s="233" t="s">
        <v>27</v>
      </c>
      <c r="B7" s="619" t="s">
        <v>99</v>
      </c>
      <c r="C7" s="1541">
        <v>45302.400000000001</v>
      </c>
      <c r="D7" s="1544">
        <v>45316.41</v>
      </c>
      <c r="E7" s="1544">
        <v>45524.58</v>
      </c>
      <c r="F7" s="1542">
        <v>3.0925513880064592E-2</v>
      </c>
      <c r="G7" s="1543">
        <v>0.45937001629210439</v>
      </c>
      <c r="H7" s="1544">
        <v>41509</v>
      </c>
      <c r="I7" s="1544">
        <v>41003</v>
      </c>
      <c r="J7" s="1544">
        <v>41208</v>
      </c>
      <c r="K7" s="1542">
        <v>-1.2190127442241461</v>
      </c>
      <c r="L7" s="1543">
        <v>0.49996341731093352</v>
      </c>
      <c r="M7" s="600">
        <v>28032</v>
      </c>
      <c r="N7" s="1544">
        <v>28826</v>
      </c>
      <c r="O7" s="1544">
        <v>28891</v>
      </c>
      <c r="P7" s="689">
        <v>2.8324771689497652</v>
      </c>
      <c r="Q7" s="689">
        <v>0.22549087629224474</v>
      </c>
      <c r="R7" s="1546">
        <v>12994</v>
      </c>
      <c r="S7" s="1544">
        <v>14100</v>
      </c>
      <c r="T7" s="1544">
        <v>14805</v>
      </c>
      <c r="U7" s="689">
        <v>8.5116207480375508</v>
      </c>
      <c r="V7" s="690">
        <v>5.0000000000000044</v>
      </c>
    </row>
    <row r="8" spans="1:26" s="113" customFormat="1" ht="15.75" customHeight="1">
      <c r="A8" s="234" t="s">
        <v>28</v>
      </c>
      <c r="B8" s="620" t="s">
        <v>40</v>
      </c>
      <c r="C8" s="1544">
        <v>18780.399999999998</v>
      </c>
      <c r="D8" s="1544">
        <v>18830.989999999998</v>
      </c>
      <c r="E8" s="1544">
        <v>19004.780000000002</v>
      </c>
      <c r="F8" s="1542">
        <v>0.26937658409831311</v>
      </c>
      <c r="G8" s="1543">
        <v>0.92289359189297038</v>
      </c>
      <c r="H8" s="1544">
        <v>6798</v>
      </c>
      <c r="I8" s="1544">
        <v>7067</v>
      </c>
      <c r="J8" s="1544">
        <v>7179.9</v>
      </c>
      <c r="K8" s="1542">
        <v>3.9570461900559017</v>
      </c>
      <c r="L8" s="1543">
        <v>1.5975661525399643</v>
      </c>
      <c r="M8" s="1544">
        <v>9153</v>
      </c>
      <c r="N8" s="1544">
        <v>8920</v>
      </c>
      <c r="O8" s="1544">
        <v>9497</v>
      </c>
      <c r="P8" s="689">
        <v>-2.5456134600677416</v>
      </c>
      <c r="Q8" s="689">
        <v>6.4686098654708424</v>
      </c>
      <c r="R8" s="1547">
        <v>7807</v>
      </c>
      <c r="S8" s="1544">
        <v>9202.4000000000015</v>
      </c>
      <c r="T8" s="1544">
        <v>9632.59</v>
      </c>
      <c r="U8" s="689">
        <v>17.873703086973247</v>
      </c>
      <c r="V8" s="690">
        <v>4.6747587585846961</v>
      </c>
    </row>
    <row r="9" spans="1:26" ht="15.75" customHeight="1">
      <c r="A9" s="235" t="s">
        <v>336</v>
      </c>
      <c r="B9" s="618" t="s">
        <v>40</v>
      </c>
      <c r="C9" s="1539">
        <v>10954.3</v>
      </c>
      <c r="D9" s="1298">
        <v>10959.47</v>
      </c>
      <c r="E9" s="1298">
        <v>11068.59</v>
      </c>
      <c r="F9" s="554">
        <v>4.7196078252387252E-2</v>
      </c>
      <c r="G9" s="1540">
        <v>0.9956685861633785</v>
      </c>
      <c r="H9" s="581">
        <v>4261</v>
      </c>
      <c r="I9" s="1298">
        <v>4513</v>
      </c>
      <c r="J9" s="1298">
        <v>4603.26</v>
      </c>
      <c r="K9" s="554">
        <v>5.9141046702651856</v>
      </c>
      <c r="L9" s="1540">
        <v>2.0000000000000018</v>
      </c>
      <c r="M9" s="581">
        <v>2378</v>
      </c>
      <c r="N9" s="1298">
        <v>2357</v>
      </c>
      <c r="O9" s="1298">
        <v>2403</v>
      </c>
      <c r="P9" s="1863">
        <v>-0.883095037846926</v>
      </c>
      <c r="Q9" s="1863">
        <v>1.951633432329225</v>
      </c>
      <c r="R9" s="867">
        <v>912</v>
      </c>
      <c r="S9" s="1298">
        <v>957.6</v>
      </c>
      <c r="T9" s="1298">
        <v>1014</v>
      </c>
      <c r="U9" s="1863">
        <v>5.0000000000000044</v>
      </c>
      <c r="V9" s="1864">
        <v>5.8897243107769448</v>
      </c>
    </row>
    <row r="10" spans="1:26" ht="15.75" customHeight="1">
      <c r="A10" s="236" t="s">
        <v>134</v>
      </c>
      <c r="B10" s="618" t="s">
        <v>40</v>
      </c>
      <c r="C10" s="1539">
        <v>2988.9</v>
      </c>
      <c r="D10" s="1298">
        <v>3029.14</v>
      </c>
      <c r="E10" s="1298">
        <v>3074.43</v>
      </c>
      <c r="F10" s="554">
        <v>1.3463146977148677</v>
      </c>
      <c r="G10" s="1540">
        <v>1.4951438362043268</v>
      </c>
      <c r="H10" s="581">
        <v>844</v>
      </c>
      <c r="I10" s="1298">
        <v>853</v>
      </c>
      <c r="J10" s="1298">
        <v>865.79</v>
      </c>
      <c r="K10" s="554">
        <v>1.0663507109004655</v>
      </c>
      <c r="L10" s="1540">
        <v>1.4994138335287177</v>
      </c>
      <c r="M10" s="581">
        <v>4346</v>
      </c>
      <c r="N10" s="1298">
        <v>3913</v>
      </c>
      <c r="O10" s="1298">
        <v>4385</v>
      </c>
      <c r="P10" s="1863">
        <v>-9.9631845375057537</v>
      </c>
      <c r="Q10" s="1863">
        <v>12.06235624840275</v>
      </c>
      <c r="R10" s="867">
        <v>1699</v>
      </c>
      <c r="S10" s="1298">
        <v>1817.93</v>
      </c>
      <c r="T10" s="1298">
        <v>1927</v>
      </c>
      <c r="U10" s="1863">
        <v>7.0000000000000062</v>
      </c>
      <c r="V10" s="1864">
        <v>5.9996809558123809</v>
      </c>
    </row>
    <row r="11" spans="1:26" ht="15.75" customHeight="1">
      <c r="A11" s="236" t="s">
        <v>230</v>
      </c>
      <c r="B11" s="618" t="s">
        <v>40</v>
      </c>
      <c r="C11" s="1539">
        <v>3691.6</v>
      </c>
      <c r="D11" s="1298">
        <v>3695.69</v>
      </c>
      <c r="E11" s="1298">
        <v>3713.47</v>
      </c>
      <c r="F11" s="554">
        <v>0.1107920684797925</v>
      </c>
      <c r="G11" s="1540">
        <v>0.48110095814313247</v>
      </c>
      <c r="H11" s="581">
        <v>1199</v>
      </c>
      <c r="I11" s="1298">
        <v>1205</v>
      </c>
      <c r="J11" s="1298">
        <v>1207.4100000000001</v>
      </c>
      <c r="K11" s="554">
        <v>0.50041701417848916</v>
      </c>
      <c r="L11" s="1540">
        <v>0.20000000000000018</v>
      </c>
      <c r="M11" s="581">
        <v>1211</v>
      </c>
      <c r="N11" s="1298">
        <v>1187</v>
      </c>
      <c r="O11" s="1298">
        <v>1245</v>
      </c>
      <c r="P11" s="1863">
        <v>-1.9818331957060287</v>
      </c>
      <c r="Q11" s="1863">
        <v>4.8862679022746436</v>
      </c>
      <c r="R11" s="867">
        <v>402</v>
      </c>
      <c r="S11" s="1298">
        <v>769.95</v>
      </c>
      <c r="T11" s="1298">
        <v>808.4</v>
      </c>
      <c r="U11" s="1863">
        <v>91.529850746268664</v>
      </c>
      <c r="V11" s="1864">
        <v>4.9938307682316996</v>
      </c>
    </row>
    <row r="12" spans="1:26" ht="15.75" customHeight="1">
      <c r="A12" s="236" t="s">
        <v>231</v>
      </c>
      <c r="B12" s="618" t="s">
        <v>40</v>
      </c>
      <c r="C12" s="1539">
        <v>1145.5999999999999</v>
      </c>
      <c r="D12" s="1298">
        <v>1146.69</v>
      </c>
      <c r="E12" s="1298">
        <v>1148.29</v>
      </c>
      <c r="F12" s="554">
        <v>9.5146648044708293E-2</v>
      </c>
      <c r="G12" s="1540">
        <v>0.13953204440606548</v>
      </c>
      <c r="H12" s="581">
        <v>494</v>
      </c>
      <c r="I12" s="1298">
        <v>496</v>
      </c>
      <c r="J12" s="1298">
        <v>503.44</v>
      </c>
      <c r="K12" s="554">
        <v>0.40485829959513442</v>
      </c>
      <c r="L12" s="1540">
        <v>1.4999999999999902</v>
      </c>
      <c r="M12" s="581">
        <v>1218</v>
      </c>
      <c r="N12" s="1298">
        <v>1463</v>
      </c>
      <c r="O12" s="1298">
        <v>1464</v>
      </c>
      <c r="P12" s="1863">
        <v>20.114942528735625</v>
      </c>
      <c r="Q12" s="1863">
        <v>6.8352699931639727E-2</v>
      </c>
      <c r="R12" s="867">
        <v>4794</v>
      </c>
      <c r="S12" s="1298">
        <v>5656.92</v>
      </c>
      <c r="T12" s="1298">
        <v>5883.19</v>
      </c>
      <c r="U12" s="1863">
        <v>17.999999999999993</v>
      </c>
      <c r="V12" s="1864">
        <v>3.9998797932443653</v>
      </c>
    </row>
    <row r="13" spans="1:26" s="113" customFormat="1" ht="15.75" customHeight="1">
      <c r="A13" s="237" t="s">
        <v>135</v>
      </c>
      <c r="B13" s="619" t="s">
        <v>41</v>
      </c>
      <c r="C13" s="1544">
        <v>24396</v>
      </c>
      <c r="D13" s="1544">
        <v>24493</v>
      </c>
      <c r="E13" s="1544">
        <v>24860.39</v>
      </c>
      <c r="F13" s="1542">
        <v>0.39760616494506351</v>
      </c>
      <c r="G13" s="1543">
        <v>1.4999795860041631</v>
      </c>
      <c r="H13" s="1544">
        <v>16673</v>
      </c>
      <c r="I13" s="1544">
        <v>16288</v>
      </c>
      <c r="J13" s="1544">
        <v>16532.14</v>
      </c>
      <c r="K13" s="1542">
        <v>-2.3091225334372911</v>
      </c>
      <c r="L13" s="1543">
        <v>1.4988948919449907</v>
      </c>
      <c r="M13" s="1544">
        <v>12733</v>
      </c>
      <c r="N13" s="1544">
        <v>12904</v>
      </c>
      <c r="O13" s="1544">
        <v>15713</v>
      </c>
      <c r="P13" s="689">
        <v>1.3429670933793991</v>
      </c>
      <c r="Q13" s="689">
        <v>21.768443893366406</v>
      </c>
      <c r="R13" s="1547">
        <v>5305</v>
      </c>
      <c r="S13" s="1544">
        <v>5690</v>
      </c>
      <c r="T13" s="1544">
        <v>5860.03</v>
      </c>
      <c r="U13" s="689">
        <v>7.257304429783229</v>
      </c>
      <c r="V13" s="690">
        <v>2.9882249560632568</v>
      </c>
    </row>
    <row r="14" spans="1:26" ht="15.75" customHeight="1">
      <c r="A14" s="63" t="s">
        <v>136</v>
      </c>
      <c r="B14" s="618" t="s">
        <v>41</v>
      </c>
      <c r="C14" s="1539">
        <v>24396</v>
      </c>
      <c r="D14" s="1298">
        <v>24493</v>
      </c>
      <c r="E14" s="1298">
        <v>24860.39</v>
      </c>
      <c r="F14" s="554">
        <v>0.39760616494506351</v>
      </c>
      <c r="G14" s="1540">
        <v>1.4999795860041631</v>
      </c>
      <c r="H14" s="581">
        <v>16661</v>
      </c>
      <c r="I14" s="1298">
        <v>16276</v>
      </c>
      <c r="J14" s="1298">
        <v>16520.14</v>
      </c>
      <c r="K14" s="554">
        <v>-2.3107856671268245</v>
      </c>
      <c r="L14" s="1540">
        <v>1.4999999999999902</v>
      </c>
      <c r="M14" s="581">
        <v>12686</v>
      </c>
      <c r="N14" s="1298">
        <v>12809</v>
      </c>
      <c r="O14" s="1298">
        <v>15616</v>
      </c>
      <c r="P14" s="1863">
        <v>0.96957275737032944</v>
      </c>
      <c r="Q14" s="1863">
        <v>21.914279022562265</v>
      </c>
      <c r="R14" s="867">
        <v>5305</v>
      </c>
      <c r="S14" s="1298">
        <v>5689</v>
      </c>
      <c r="T14" s="1298">
        <v>5859</v>
      </c>
      <c r="U14" s="1863">
        <v>7.2384542884071701</v>
      </c>
      <c r="V14" s="1864">
        <v>2.988222886271763</v>
      </c>
    </row>
    <row r="15" spans="1:26" ht="15.75" customHeight="1">
      <c r="A15" s="238" t="s">
        <v>29</v>
      </c>
      <c r="B15" s="618" t="s">
        <v>41</v>
      </c>
      <c r="C15" s="1539"/>
      <c r="D15" s="1298"/>
      <c r="E15" s="1298"/>
      <c r="F15" s="554" t="s">
        <v>818</v>
      </c>
      <c r="G15" s="1540" t="s">
        <v>818</v>
      </c>
      <c r="H15" s="581">
        <v>12</v>
      </c>
      <c r="I15" s="1298">
        <v>12</v>
      </c>
      <c r="J15" s="1298">
        <v>12</v>
      </c>
      <c r="K15" s="554">
        <v>0</v>
      </c>
      <c r="L15" s="1540">
        <v>0</v>
      </c>
      <c r="M15" s="581">
        <v>47</v>
      </c>
      <c r="N15" s="1298">
        <v>95</v>
      </c>
      <c r="O15" s="1298">
        <v>97</v>
      </c>
      <c r="P15" s="1863">
        <v>102.1276595744681</v>
      </c>
      <c r="Q15" s="1863">
        <v>2.1052631578947434</v>
      </c>
      <c r="R15" s="867"/>
      <c r="S15" s="1298">
        <v>1</v>
      </c>
      <c r="T15" s="1298">
        <v>1.03</v>
      </c>
      <c r="U15" s="1863"/>
      <c r="V15" s="1864"/>
    </row>
    <row r="16" spans="1:26" ht="15.75" customHeight="1">
      <c r="A16" s="63" t="s">
        <v>30</v>
      </c>
      <c r="B16" s="618" t="s">
        <v>337</v>
      </c>
      <c r="C16" s="1539"/>
      <c r="D16" s="1298"/>
      <c r="E16" s="1298"/>
      <c r="F16" s="554" t="s">
        <v>818</v>
      </c>
      <c r="G16" s="1540" t="s">
        <v>818</v>
      </c>
      <c r="H16" s="581">
        <v>8927</v>
      </c>
      <c r="I16" s="1298">
        <v>8927</v>
      </c>
      <c r="J16" s="1298">
        <v>8944.85</v>
      </c>
      <c r="K16" s="554">
        <v>0</v>
      </c>
      <c r="L16" s="1540">
        <v>0.19995519211382096</v>
      </c>
      <c r="M16" s="581">
        <v>5472</v>
      </c>
      <c r="N16" s="1298">
        <v>4770</v>
      </c>
      <c r="O16" s="1298">
        <v>8000</v>
      </c>
      <c r="P16" s="1863">
        <v>-12.828947368421051</v>
      </c>
      <c r="Q16" s="1863">
        <v>67.714884696016767</v>
      </c>
      <c r="R16" s="867">
        <v>600</v>
      </c>
      <c r="S16" s="1298">
        <v>250</v>
      </c>
      <c r="T16" s="1298">
        <v>300</v>
      </c>
      <c r="U16" s="1863">
        <v>-58.333333333333329</v>
      </c>
      <c r="V16" s="1864">
        <v>19.999999999999996</v>
      </c>
    </row>
    <row r="17" spans="1:26" ht="15.75" customHeight="1">
      <c r="A17" s="63" t="s">
        <v>31</v>
      </c>
      <c r="B17" s="618" t="s">
        <v>337</v>
      </c>
      <c r="C17" s="1539">
        <v>9000</v>
      </c>
      <c r="D17" s="1298">
        <v>8925</v>
      </c>
      <c r="E17" s="1298">
        <v>8969.6200000000008</v>
      </c>
      <c r="F17" s="554">
        <v>-0.83333333333333037</v>
      </c>
      <c r="G17" s="1540">
        <v>0.49994397759105524</v>
      </c>
      <c r="H17" s="581">
        <v>25000</v>
      </c>
      <c r="I17" s="1298">
        <v>26500</v>
      </c>
      <c r="J17" s="1298">
        <v>26526.5</v>
      </c>
      <c r="K17" s="554">
        <v>6.0000000000000053</v>
      </c>
      <c r="L17" s="1540">
        <v>9.9999999999988987E-2</v>
      </c>
      <c r="M17" s="581">
        <v>338000</v>
      </c>
      <c r="N17" s="1298">
        <v>555000</v>
      </c>
      <c r="O17" s="1298">
        <v>578700</v>
      </c>
      <c r="P17" s="1863">
        <v>64.201183431952671</v>
      </c>
      <c r="Q17" s="1863">
        <v>4.2702702702702711</v>
      </c>
      <c r="R17" s="867">
        <v>44000</v>
      </c>
      <c r="S17" s="1298">
        <v>45000</v>
      </c>
      <c r="T17" s="1298"/>
      <c r="U17" s="1863">
        <v>2.2727272727272707</v>
      </c>
      <c r="V17" s="1864">
        <v>-100</v>
      </c>
    </row>
    <row r="18" spans="1:26" ht="15.75" customHeight="1">
      <c r="A18" s="63" t="s">
        <v>32</v>
      </c>
      <c r="B18" s="618" t="s">
        <v>40</v>
      </c>
      <c r="C18" s="1539"/>
      <c r="D18" s="1298"/>
      <c r="E18" s="1298"/>
      <c r="F18" s="554" t="s">
        <v>818</v>
      </c>
      <c r="G18" s="1540" t="s">
        <v>818</v>
      </c>
      <c r="H18" s="581">
        <v>12.8</v>
      </c>
      <c r="I18" s="1298">
        <v>13.5</v>
      </c>
      <c r="J18" s="1298">
        <v>13.63</v>
      </c>
      <c r="K18" s="554">
        <v>5.46875</v>
      </c>
      <c r="L18" s="1540">
        <v>0.96296296296296546</v>
      </c>
      <c r="M18" s="581"/>
      <c r="N18" s="1298"/>
      <c r="O18" s="1298"/>
      <c r="P18" s="1863"/>
      <c r="Q18" s="1863"/>
      <c r="R18" s="867"/>
      <c r="S18" s="1298"/>
      <c r="T18" s="1298"/>
      <c r="U18" s="1863"/>
      <c r="V18" s="1864"/>
    </row>
    <row r="19" spans="1:26" s="239" customFormat="1" ht="15.75" customHeight="1">
      <c r="A19" s="63" t="s">
        <v>33</v>
      </c>
      <c r="B19" s="618" t="s">
        <v>42</v>
      </c>
      <c r="C19" s="1539">
        <v>193.24</v>
      </c>
      <c r="D19" s="1298">
        <v>168.23</v>
      </c>
      <c r="E19" s="1298">
        <v>169.91</v>
      </c>
      <c r="F19" s="554">
        <v>-12.942454978265383</v>
      </c>
      <c r="G19" s="1540">
        <v>0.99863282410985743</v>
      </c>
      <c r="H19" s="581">
        <v>24.18</v>
      </c>
      <c r="I19" s="1298">
        <v>24.18</v>
      </c>
      <c r="J19" s="1298">
        <v>24.04</v>
      </c>
      <c r="K19" s="554">
        <v>0</v>
      </c>
      <c r="L19" s="1540">
        <v>-0.5789909015715522</v>
      </c>
      <c r="M19" s="581">
        <v>8.19</v>
      </c>
      <c r="N19" s="1298">
        <v>16.32</v>
      </c>
      <c r="O19" s="1298">
        <v>20.25</v>
      </c>
      <c r="P19" s="1863">
        <v>99.267399267399298</v>
      </c>
      <c r="Q19" s="1863">
        <v>24.080882352941167</v>
      </c>
      <c r="R19" s="867">
        <v>5.1100000000000003</v>
      </c>
      <c r="S19" s="1298">
        <v>5.26</v>
      </c>
      <c r="T19" s="1298">
        <v>5.41</v>
      </c>
      <c r="U19" s="1863">
        <v>2.9354207436399049</v>
      </c>
      <c r="V19" s="1864">
        <v>2.8517110266159662</v>
      </c>
    </row>
    <row r="20" spans="1:26" s="113" customFormat="1" ht="15.75" customHeight="1">
      <c r="A20" s="233" t="s">
        <v>34</v>
      </c>
      <c r="B20" s="619"/>
      <c r="C20" s="1544">
        <v>400</v>
      </c>
      <c r="D20" s="1544">
        <v>487</v>
      </c>
      <c r="E20" s="1544">
        <v>489.43</v>
      </c>
      <c r="F20" s="1542">
        <v>21.750000000000004</v>
      </c>
      <c r="G20" s="1543">
        <v>0.49897330595483069</v>
      </c>
      <c r="H20" s="1544">
        <v>1260</v>
      </c>
      <c r="I20" s="1544">
        <v>1700</v>
      </c>
      <c r="J20" s="1544">
        <v>1708.5</v>
      </c>
      <c r="K20" s="1542">
        <v>34.920634920634932</v>
      </c>
      <c r="L20" s="1543">
        <v>0.49999999999998934</v>
      </c>
      <c r="M20" s="1544">
        <v>868</v>
      </c>
      <c r="N20" s="1544">
        <v>870</v>
      </c>
      <c r="O20" s="1544">
        <v>882</v>
      </c>
      <c r="P20" s="689"/>
      <c r="Q20" s="689"/>
      <c r="R20" s="1547">
        <v>199</v>
      </c>
      <c r="S20" s="1544">
        <v>198</v>
      </c>
      <c r="T20" s="1544"/>
      <c r="U20" s="689"/>
      <c r="V20" s="690"/>
    </row>
    <row r="21" spans="1:26" s="239" customFormat="1" ht="15.75" customHeight="1">
      <c r="A21" s="63" t="s">
        <v>249</v>
      </c>
      <c r="B21" s="618" t="s">
        <v>40</v>
      </c>
      <c r="C21" s="1539">
        <v>400</v>
      </c>
      <c r="D21" s="1298">
        <v>487</v>
      </c>
      <c r="E21" s="1298">
        <v>489.43</v>
      </c>
      <c r="F21" s="554">
        <v>21.750000000000004</v>
      </c>
      <c r="G21" s="1540">
        <v>0.49897330595483069</v>
      </c>
      <c r="H21" s="581">
        <v>1260</v>
      </c>
      <c r="I21" s="1298">
        <v>1700</v>
      </c>
      <c r="J21" s="1298">
        <v>1708.5</v>
      </c>
      <c r="K21" s="554">
        <v>34.920634920634932</v>
      </c>
      <c r="L21" s="1540">
        <v>0.49999999999998934</v>
      </c>
      <c r="M21" s="581">
        <v>868</v>
      </c>
      <c r="N21" s="1298">
        <v>870</v>
      </c>
      <c r="O21" s="1298">
        <v>882</v>
      </c>
      <c r="P21" s="1863">
        <v>0.23041474654377225</v>
      </c>
      <c r="Q21" s="1863">
        <v>1.379310344827589</v>
      </c>
      <c r="R21" s="867">
        <v>199</v>
      </c>
      <c r="S21" s="1298">
        <v>198</v>
      </c>
      <c r="T21" s="1298"/>
      <c r="U21" s="1863">
        <v>-0.50251256281407253</v>
      </c>
      <c r="V21" s="1864">
        <v>-100</v>
      </c>
    </row>
    <row r="22" spans="1:26" ht="15.75" customHeight="1">
      <c r="A22" s="233" t="s">
        <v>35</v>
      </c>
      <c r="B22" s="618"/>
      <c r="C22" s="1298"/>
      <c r="D22" s="1298"/>
      <c r="E22" s="1298"/>
      <c r="F22" s="554" t="s">
        <v>818</v>
      </c>
      <c r="G22" s="1540" t="s">
        <v>818</v>
      </c>
      <c r="H22" s="1298"/>
      <c r="I22" s="1298"/>
      <c r="J22" s="1298"/>
      <c r="K22" s="554" t="s">
        <v>818</v>
      </c>
      <c r="L22" s="1540" t="s">
        <v>818</v>
      </c>
      <c r="M22" s="600"/>
      <c r="N22" s="1298"/>
      <c r="O22" s="1298"/>
      <c r="P22" s="1863"/>
      <c r="Q22" s="1863"/>
      <c r="R22" s="1545"/>
      <c r="S22" s="1298"/>
      <c r="T22" s="1298"/>
      <c r="U22" s="1863"/>
      <c r="V22" s="1864"/>
    </row>
    <row r="23" spans="1:26" s="239" customFormat="1" ht="15.75" customHeight="1">
      <c r="A23" s="235" t="s">
        <v>36</v>
      </c>
      <c r="B23" s="618" t="s">
        <v>43</v>
      </c>
      <c r="C23" s="1539">
        <v>86239.5</v>
      </c>
      <c r="D23" s="1298">
        <v>71480</v>
      </c>
      <c r="E23" s="1298">
        <v>167461.12</v>
      </c>
      <c r="F23" s="554">
        <v>-17.114547278219373</v>
      </c>
      <c r="G23" s="1540">
        <v>134.27688864017907</v>
      </c>
      <c r="H23" s="581">
        <v>131708.29999999999</v>
      </c>
      <c r="I23" s="1298">
        <v>224526.78</v>
      </c>
      <c r="J23" s="1298">
        <v>293395.58</v>
      </c>
      <c r="K23" s="554">
        <v>70.472764434739503</v>
      </c>
      <c r="L23" s="1540">
        <v>30.672866728859695</v>
      </c>
      <c r="M23" s="867">
        <v>270329</v>
      </c>
      <c r="N23" s="1298">
        <v>205621.19</v>
      </c>
      <c r="O23" s="1298">
        <v>204339</v>
      </c>
      <c r="P23" s="1863">
        <v>-23.936688257641613</v>
      </c>
      <c r="Q23" s="1863">
        <v>-0.6235690008408179</v>
      </c>
      <c r="R23" s="867">
        <v>202293.57</v>
      </c>
      <c r="S23" s="1298">
        <v>207182.11</v>
      </c>
      <c r="T23" s="1298">
        <v>64963.6</v>
      </c>
      <c r="U23" s="1863">
        <v>2.4165572835557647</v>
      </c>
      <c r="V23" s="1864">
        <v>-68.644203884206021</v>
      </c>
    </row>
    <row r="24" spans="1:26" s="239" customFormat="1" ht="15.75" customHeight="1">
      <c r="A24" s="235" t="s">
        <v>37</v>
      </c>
      <c r="B24" s="618" t="s">
        <v>338</v>
      </c>
      <c r="C24" s="1539">
        <v>202.5</v>
      </c>
      <c r="D24" s="1298">
        <v>258.73</v>
      </c>
      <c r="E24" s="1298">
        <v>776.85</v>
      </c>
      <c r="F24" s="554">
        <v>27.767901234567915</v>
      </c>
      <c r="G24" s="1540">
        <v>200.25509218103812</v>
      </c>
      <c r="H24" s="581">
        <v>452.5</v>
      </c>
      <c r="I24" s="1298">
        <v>556.25</v>
      </c>
      <c r="J24" s="1298">
        <v>830</v>
      </c>
      <c r="K24" s="554">
        <v>22.9281767955801</v>
      </c>
      <c r="L24" s="1540">
        <v>49.213483146067418</v>
      </c>
      <c r="M24" s="581">
        <v>936.1</v>
      </c>
      <c r="N24" s="1298">
        <v>730.9</v>
      </c>
      <c r="O24" s="1298">
        <v>776.9</v>
      </c>
      <c r="P24" s="1863">
        <v>-21.920734964213228</v>
      </c>
      <c r="Q24" s="1863">
        <v>6.2936106170474737</v>
      </c>
      <c r="R24" s="867">
        <v>269.29000000000002</v>
      </c>
      <c r="S24" s="1298">
        <v>286.06</v>
      </c>
      <c r="T24" s="1298">
        <v>35.299999999999997</v>
      </c>
      <c r="U24" s="1863">
        <v>6.2274870956960715</v>
      </c>
      <c r="V24" s="1864">
        <v>-87.659931482905691</v>
      </c>
    </row>
    <row r="25" spans="1:26" s="239" customFormat="1" ht="15.75" customHeight="1">
      <c r="A25" s="235" t="s">
        <v>38</v>
      </c>
      <c r="B25" s="618" t="s">
        <v>40</v>
      </c>
      <c r="C25" s="1539">
        <v>59.2</v>
      </c>
      <c r="D25" s="1298">
        <v>75.63</v>
      </c>
      <c r="E25" s="1298">
        <v>32.75</v>
      </c>
      <c r="F25" s="554">
        <v>27.753378378378368</v>
      </c>
      <c r="G25" s="1540">
        <v>-56.69707787914848</v>
      </c>
      <c r="H25" s="581">
        <v>4.5</v>
      </c>
      <c r="I25" s="1298">
        <v>60.1</v>
      </c>
      <c r="J25" s="1298">
        <v>14.21</v>
      </c>
      <c r="K25" s="554">
        <v>1235.5555555555557</v>
      </c>
      <c r="L25" s="1540">
        <v>-76.356073211314481</v>
      </c>
      <c r="M25" s="581">
        <v>261.10000000000002</v>
      </c>
      <c r="N25" s="1298">
        <v>14.09</v>
      </c>
      <c r="O25" s="1298">
        <v>278.3</v>
      </c>
      <c r="P25" s="1863">
        <v>-94.603600153198002</v>
      </c>
      <c r="Q25" s="1863">
        <v>1875.1596877217885</v>
      </c>
      <c r="R25" s="867">
        <v>171.68</v>
      </c>
      <c r="S25" s="1298">
        <v>130.94999999999999</v>
      </c>
      <c r="T25" s="1298">
        <v>104.95</v>
      </c>
      <c r="U25" s="1863">
        <v>-23.724370922646798</v>
      </c>
      <c r="V25" s="1864">
        <v>-19.854906452844588</v>
      </c>
    </row>
    <row r="26" spans="1:26" s="239" customFormat="1" ht="15.75" customHeight="1" thickBot="1">
      <c r="A26" s="240" t="s">
        <v>39</v>
      </c>
      <c r="B26" s="241" t="s">
        <v>40</v>
      </c>
      <c r="C26" s="2186"/>
      <c r="D26" s="2187"/>
      <c r="E26" s="2187"/>
      <c r="F26" s="2188" t="s">
        <v>818</v>
      </c>
      <c r="G26" s="2189" t="s">
        <v>818</v>
      </c>
      <c r="H26" s="111"/>
      <c r="I26" s="2187"/>
      <c r="J26" s="2187"/>
      <c r="K26" s="2188" t="s">
        <v>818</v>
      </c>
      <c r="L26" s="2189" t="s">
        <v>818</v>
      </c>
      <c r="M26" s="111">
        <v>163.30000000000001</v>
      </c>
      <c r="N26" s="2187">
        <v>161.19</v>
      </c>
      <c r="O26" s="2187">
        <v>4.1399999999999997</v>
      </c>
      <c r="P26" s="693">
        <v>-1.2921004286589155</v>
      </c>
      <c r="Q26" s="693">
        <v>-97.431602456728086</v>
      </c>
      <c r="R26" s="1030">
        <v>111.69</v>
      </c>
      <c r="S26" s="2187">
        <v>623.30700000000002</v>
      </c>
      <c r="T26" s="2187"/>
      <c r="U26" s="693">
        <v>458.06876175127582</v>
      </c>
      <c r="V26" s="694">
        <v>-100</v>
      </c>
    </row>
    <row r="27" spans="1:26" ht="12" customHeight="1" thickTop="1" thickBot="1">
      <c r="Q27" s="1093"/>
      <c r="V27" s="1093"/>
    </row>
    <row r="28" spans="1:26" ht="17.25" customHeight="1" thickTop="1">
      <c r="A28" s="2428" t="s">
        <v>98</v>
      </c>
      <c r="B28" s="2416" t="s">
        <v>26</v>
      </c>
      <c r="C28" s="2683" t="s">
        <v>690</v>
      </c>
      <c r="D28" s="2683"/>
      <c r="E28" s="2683"/>
      <c r="F28" s="2683"/>
      <c r="G28" s="2683"/>
      <c r="H28" s="2683" t="s">
        <v>691</v>
      </c>
      <c r="I28" s="2683"/>
      <c r="J28" s="2683"/>
      <c r="K28" s="2683"/>
      <c r="L28" s="2683"/>
      <c r="M28" s="2683" t="s">
        <v>82</v>
      </c>
      <c r="N28" s="2683"/>
      <c r="O28" s="2683"/>
      <c r="P28" s="2683"/>
      <c r="Q28" s="2684"/>
    </row>
    <row r="29" spans="1:26" ht="17.25" customHeight="1">
      <c r="A29" s="2429"/>
      <c r="B29" s="2651"/>
      <c r="C29" s="1060" t="s">
        <v>87</v>
      </c>
      <c r="D29" s="1060" t="s">
        <v>90</v>
      </c>
      <c r="E29" s="1060" t="s">
        <v>91</v>
      </c>
      <c r="F29" s="2342" t="s">
        <v>88</v>
      </c>
      <c r="G29" s="2342" t="s">
        <v>89</v>
      </c>
      <c r="H29" s="1060" t="s">
        <v>87</v>
      </c>
      <c r="I29" s="1060" t="s">
        <v>90</v>
      </c>
      <c r="J29" s="1060" t="s">
        <v>91</v>
      </c>
      <c r="K29" s="2342" t="s">
        <v>88</v>
      </c>
      <c r="L29" s="2342" t="s">
        <v>89</v>
      </c>
      <c r="M29" s="1060" t="s">
        <v>87</v>
      </c>
      <c r="N29" s="1060" t="s">
        <v>90</v>
      </c>
      <c r="O29" s="1060" t="s">
        <v>91</v>
      </c>
      <c r="P29" s="2342" t="s">
        <v>88</v>
      </c>
      <c r="Q29" s="2345" t="s">
        <v>89</v>
      </c>
      <c r="W29" s="55"/>
      <c r="X29" s="55"/>
      <c r="Y29" s="55"/>
      <c r="Z29" s="55"/>
    </row>
    <row r="30" spans="1:26" ht="31.5" customHeight="1">
      <c r="A30" s="2429"/>
      <c r="B30" s="2651"/>
      <c r="C30" s="1896" t="str">
        <f>C5</f>
        <v xml:space="preserve">cf=j= @)&amp;#÷&amp;$
-;fpg–c;f/_                </v>
      </c>
      <c r="D30" s="1896" t="str">
        <f t="shared" ref="D30:E30" si="3">D5</f>
        <v xml:space="preserve">cf=j= @)&amp;$÷&amp;%
-;fpg–c;f/_                </v>
      </c>
      <c r="E30" s="1896" t="str">
        <f t="shared" si="3"/>
        <v xml:space="preserve">cf=j= @)&amp;%÷&amp;^
-;fpg–c;f/_                </v>
      </c>
      <c r="F30" s="2342"/>
      <c r="G30" s="2342"/>
      <c r="H30" s="1896" t="str">
        <f>C5</f>
        <v xml:space="preserve">cf=j= @)&amp;#÷&amp;$
-;fpg–c;f/_                </v>
      </c>
      <c r="I30" s="1896" t="str">
        <f t="shared" ref="I30:J30" si="4">D5</f>
        <v xml:space="preserve">cf=j= @)&amp;$÷&amp;%
-;fpg–c;f/_                </v>
      </c>
      <c r="J30" s="1896" t="str">
        <f t="shared" si="4"/>
        <v xml:space="preserve">cf=j= @)&amp;%÷&amp;^
-;fpg–c;f/_                </v>
      </c>
      <c r="K30" s="2342"/>
      <c r="L30" s="2342"/>
      <c r="M30" s="1896" t="str">
        <f>C5</f>
        <v xml:space="preserve">cf=j= @)&amp;#÷&amp;$
-;fpg–c;f/_                </v>
      </c>
      <c r="N30" s="1896" t="str">
        <f t="shared" ref="N30:O30" si="5">D5</f>
        <v xml:space="preserve">cf=j= @)&amp;$÷&amp;%
-;fpg–c;f/_                </v>
      </c>
      <c r="O30" s="1896" t="str">
        <f t="shared" si="5"/>
        <v xml:space="preserve">cf=j= @)&amp;%÷&amp;^
-;fpg–c;f/_                </v>
      </c>
      <c r="P30" s="2342"/>
      <c r="Q30" s="2345"/>
      <c r="W30" s="55"/>
      <c r="X30" s="55"/>
      <c r="Y30" s="55"/>
      <c r="Z30" s="55"/>
    </row>
    <row r="31" spans="1:26" ht="15.75" customHeight="1">
      <c r="A31" s="233" t="s">
        <v>236</v>
      </c>
      <c r="B31" s="618"/>
      <c r="C31" s="569"/>
      <c r="D31" s="569"/>
      <c r="E31" s="569"/>
      <c r="F31" s="1863"/>
      <c r="G31" s="1863"/>
      <c r="H31" s="573"/>
      <c r="I31" s="573"/>
      <c r="J31" s="573"/>
      <c r="K31" s="864"/>
      <c r="L31" s="864"/>
      <c r="M31" s="573"/>
      <c r="N31" s="573"/>
      <c r="O31" s="573"/>
      <c r="P31" s="864"/>
      <c r="Q31" s="871"/>
    </row>
    <row r="32" spans="1:26" s="113" customFormat="1" ht="15.75" customHeight="1">
      <c r="A32" s="233" t="s">
        <v>27</v>
      </c>
      <c r="B32" s="619" t="s">
        <v>99</v>
      </c>
      <c r="C32" s="1546">
        <v>19953</v>
      </c>
      <c r="D32" s="1550">
        <v>20791.72</v>
      </c>
      <c r="E32" s="1550">
        <v>22467</v>
      </c>
      <c r="F32" s="1542">
        <v>4.2034781737082305</v>
      </c>
      <c r="G32" s="1543">
        <v>8.0574382494569932</v>
      </c>
      <c r="H32" s="1547">
        <v>5170</v>
      </c>
      <c r="I32" s="1544">
        <v>5234.4799999999996</v>
      </c>
      <c r="J32" s="1544">
        <v>3656.5</v>
      </c>
      <c r="K32" s="865">
        <v>1.2471953578336468</v>
      </c>
      <c r="L32" s="865">
        <v>-30.145878864758288</v>
      </c>
      <c r="M32" s="1281">
        <v>152960.4</v>
      </c>
      <c r="N32" s="1281">
        <v>155271.61000000002</v>
      </c>
      <c r="O32" s="1281">
        <v>156552.08000000002</v>
      </c>
      <c r="P32" s="1742">
        <v>1.5109858499324105</v>
      </c>
      <c r="Q32" s="1743">
        <v>0.82466459902104816</v>
      </c>
      <c r="U32" s="1142"/>
      <c r="V32" s="1142"/>
    </row>
    <row r="33" spans="1:22" s="113" customFormat="1" ht="15.75" customHeight="1">
      <c r="A33" s="234" t="s">
        <v>28</v>
      </c>
      <c r="B33" s="620" t="s">
        <v>40</v>
      </c>
      <c r="C33" s="1547">
        <v>12805.3</v>
      </c>
      <c r="D33" s="1551">
        <v>13339.575000000001</v>
      </c>
      <c r="E33" s="1551">
        <v>13474</v>
      </c>
      <c r="F33" s="1542">
        <v>4.1722958462511839</v>
      </c>
      <c r="G33" s="1543">
        <v>1.0077157630584033</v>
      </c>
      <c r="H33" s="1547">
        <v>904.3</v>
      </c>
      <c r="I33" s="1544">
        <v>931.37</v>
      </c>
      <c r="J33" s="1544">
        <v>941.57999999999993</v>
      </c>
      <c r="K33" s="695">
        <v>2.9934756164989693</v>
      </c>
      <c r="L33" s="695">
        <v>1.0962345791683248</v>
      </c>
      <c r="M33" s="1281">
        <v>56248</v>
      </c>
      <c r="N33" s="1281">
        <v>58291.334999999999</v>
      </c>
      <c r="O33" s="1281">
        <v>59729.850000000006</v>
      </c>
      <c r="P33" s="1542">
        <v>3.6327247191011196</v>
      </c>
      <c r="Q33" s="1744">
        <v>2.467802461549411</v>
      </c>
      <c r="U33" s="1142"/>
      <c r="V33" s="1142"/>
    </row>
    <row r="34" spans="1:22" ht="15.75" customHeight="1">
      <c r="A34" s="242" t="s">
        <v>339</v>
      </c>
      <c r="B34" s="667" t="s">
        <v>40</v>
      </c>
      <c r="C34" s="867">
        <v>3391</v>
      </c>
      <c r="D34" s="1548">
        <v>3486.6750000000002</v>
      </c>
      <c r="E34" s="1548">
        <v>3614</v>
      </c>
      <c r="F34" s="554">
        <v>2.8214391035092934</v>
      </c>
      <c r="G34" s="1540">
        <v>3.6517599145317492</v>
      </c>
      <c r="H34" s="1545">
        <v>114.4</v>
      </c>
      <c r="I34" s="1298">
        <v>117.61</v>
      </c>
      <c r="J34" s="1298">
        <v>118.71</v>
      </c>
      <c r="K34" s="697">
        <v>2.8059440559440532</v>
      </c>
      <c r="L34" s="697">
        <v>0.9352946178046011</v>
      </c>
      <c r="M34" s="621">
        <v>22010.7</v>
      </c>
      <c r="N34" s="621">
        <v>22391.355</v>
      </c>
      <c r="O34" s="621">
        <v>22821.559999999998</v>
      </c>
      <c r="P34" s="554">
        <v>1.7294088784091315</v>
      </c>
      <c r="Q34" s="120">
        <v>1.9212995372544412</v>
      </c>
    </row>
    <row r="35" spans="1:22" ht="15.75" customHeight="1">
      <c r="A35" s="242" t="s">
        <v>134</v>
      </c>
      <c r="B35" s="618" t="s">
        <v>40</v>
      </c>
      <c r="C35" s="867">
        <v>8938</v>
      </c>
      <c r="D35" s="1548">
        <v>9313.2000000000007</v>
      </c>
      <c r="E35" s="1548">
        <v>9312</v>
      </c>
      <c r="F35" s="554">
        <v>4.1978071156858476</v>
      </c>
      <c r="G35" s="1540">
        <v>-1.2884937508061967E-2</v>
      </c>
      <c r="H35" s="1545">
        <v>738</v>
      </c>
      <c r="I35" s="1298">
        <v>762.03</v>
      </c>
      <c r="J35" s="1298">
        <v>768.05</v>
      </c>
      <c r="K35" s="697">
        <v>3.2560975609756042</v>
      </c>
      <c r="L35" s="697">
        <v>0.78999514454811504</v>
      </c>
      <c r="M35" s="621">
        <v>19553.900000000001</v>
      </c>
      <c r="N35" s="621">
        <v>19688.3</v>
      </c>
      <c r="O35" s="621">
        <v>20332.27</v>
      </c>
      <c r="P35" s="554">
        <v>0.68733091608321217</v>
      </c>
      <c r="Q35" s="120">
        <v>3.2708258204111189</v>
      </c>
    </row>
    <row r="36" spans="1:22" ht="15.75" customHeight="1">
      <c r="A36" s="236" t="s">
        <v>230</v>
      </c>
      <c r="B36" s="618" t="s">
        <v>40</v>
      </c>
      <c r="C36" s="867">
        <v>238</v>
      </c>
      <c r="D36" s="1548">
        <v>242</v>
      </c>
      <c r="E36" s="1548">
        <v>249</v>
      </c>
      <c r="F36" s="554">
        <v>1.6806722689075571</v>
      </c>
      <c r="G36" s="1540">
        <v>2.8925619834710758</v>
      </c>
      <c r="H36" s="1545">
        <v>20.5</v>
      </c>
      <c r="I36" s="1298">
        <v>18.489999999999998</v>
      </c>
      <c r="J36" s="1298">
        <v>18.55</v>
      </c>
      <c r="K36" s="697">
        <v>-9.8048780487804947</v>
      </c>
      <c r="L36" s="697">
        <v>0.32449972958357876</v>
      </c>
      <c r="M36" s="621">
        <v>6762.1</v>
      </c>
      <c r="N36" s="621">
        <v>7118.13</v>
      </c>
      <c r="O36" s="621">
        <v>7241.83</v>
      </c>
      <c r="P36" s="554">
        <v>5.26508037443989</v>
      </c>
      <c r="Q36" s="120">
        <v>1.7378159713295389</v>
      </c>
    </row>
    <row r="37" spans="1:22" ht="15.75" customHeight="1">
      <c r="A37" s="236" t="s">
        <v>231</v>
      </c>
      <c r="B37" s="618" t="s">
        <v>40</v>
      </c>
      <c r="C37" s="867">
        <v>238.3</v>
      </c>
      <c r="D37" s="1548">
        <v>297.7</v>
      </c>
      <c r="E37" s="1548">
        <v>299</v>
      </c>
      <c r="F37" s="554">
        <v>24.926563155686111</v>
      </c>
      <c r="G37" s="1540">
        <v>0.4366812227074357</v>
      </c>
      <c r="H37" s="1545">
        <v>31.4</v>
      </c>
      <c r="I37" s="1298">
        <v>33.24</v>
      </c>
      <c r="J37" s="1298">
        <v>36.270000000000003</v>
      </c>
      <c r="K37" s="697">
        <v>5.8598726114649935</v>
      </c>
      <c r="L37" s="697">
        <v>9.1155234657039728</v>
      </c>
      <c r="M37" s="621">
        <v>7921.3</v>
      </c>
      <c r="N37" s="621">
        <v>9093.5500000000011</v>
      </c>
      <c r="O37" s="621">
        <v>9334.19</v>
      </c>
      <c r="P37" s="554">
        <v>14.798707282895492</v>
      </c>
      <c r="Q37" s="120">
        <v>2.6462712581994907</v>
      </c>
    </row>
    <row r="38" spans="1:22" s="113" customFormat="1" ht="15.75" customHeight="1">
      <c r="A38" s="237" t="s">
        <v>135</v>
      </c>
      <c r="B38" s="619" t="s">
        <v>41</v>
      </c>
      <c r="C38" s="1547">
        <v>5776.6</v>
      </c>
      <c r="D38" s="1550">
        <v>6044.0499999999993</v>
      </c>
      <c r="E38" s="1550">
        <v>6181</v>
      </c>
      <c r="F38" s="1542">
        <v>4.6298860921649254</v>
      </c>
      <c r="G38" s="1543">
        <v>2.2658647761021333</v>
      </c>
      <c r="H38" s="1547">
        <v>327.59999999999997</v>
      </c>
      <c r="I38" s="1552">
        <v>349.81600000000003</v>
      </c>
      <c r="J38" s="1552">
        <v>368.54</v>
      </c>
      <c r="K38" s="865">
        <v>6.7814407814408071</v>
      </c>
      <c r="L38" s="865">
        <v>5.3525281862464738</v>
      </c>
      <c r="M38" s="1281">
        <v>65211.199999999997</v>
      </c>
      <c r="N38" s="1281">
        <v>65768.866000000009</v>
      </c>
      <c r="O38" s="1281">
        <v>69515.099999999991</v>
      </c>
      <c r="P38" s="1742">
        <v>0.85516905071523297</v>
      </c>
      <c r="Q38" s="1743">
        <v>5.6960598955742654</v>
      </c>
      <c r="U38" s="1142"/>
      <c r="V38" s="1142"/>
    </row>
    <row r="39" spans="1:22" ht="15.75" customHeight="1">
      <c r="A39" s="63" t="s">
        <v>136</v>
      </c>
      <c r="B39" s="618" t="s">
        <v>41</v>
      </c>
      <c r="C39" s="867">
        <v>5775</v>
      </c>
      <c r="D39" s="1536">
        <v>6042.44</v>
      </c>
      <c r="E39" s="1536">
        <v>6180</v>
      </c>
      <c r="F39" s="554">
        <v>4.6309956709956746</v>
      </c>
      <c r="G39" s="1540">
        <v>2.2765637722509613</v>
      </c>
      <c r="H39" s="1545">
        <v>326.7</v>
      </c>
      <c r="I39" s="1549">
        <v>348.97</v>
      </c>
      <c r="J39" s="1549">
        <v>367.57</v>
      </c>
      <c r="K39" s="864">
        <v>6.8166513621059153</v>
      </c>
      <c r="L39" s="864">
        <v>5.3299710576840198</v>
      </c>
      <c r="M39" s="621">
        <v>65149.7</v>
      </c>
      <c r="N39" s="621">
        <v>65658.41</v>
      </c>
      <c r="O39" s="621">
        <v>69403.100000000006</v>
      </c>
      <c r="P39" s="1745">
        <v>0.78083245202971341</v>
      </c>
      <c r="Q39" s="1509">
        <v>5.7032907132536366</v>
      </c>
    </row>
    <row r="40" spans="1:22" ht="15.75" customHeight="1">
      <c r="A40" s="238" t="s">
        <v>29</v>
      </c>
      <c r="B40" s="618" t="s">
        <v>41</v>
      </c>
      <c r="C40" s="867">
        <v>1.6</v>
      </c>
      <c r="D40" s="1536">
        <v>1.61</v>
      </c>
      <c r="E40" s="1536">
        <v>1</v>
      </c>
      <c r="F40" s="554">
        <v>0.62500000000000888</v>
      </c>
      <c r="G40" s="1540">
        <v>-37.88819875776398</v>
      </c>
      <c r="H40" s="1545">
        <v>0.9</v>
      </c>
      <c r="I40" s="1549">
        <v>0.84599999999999997</v>
      </c>
      <c r="J40" s="1549">
        <v>0.97</v>
      </c>
      <c r="K40" s="864">
        <v>-6</v>
      </c>
      <c r="L40" s="864">
        <v>14.657210401891248</v>
      </c>
      <c r="M40" s="621">
        <v>61.5</v>
      </c>
      <c r="N40" s="621">
        <v>110.456</v>
      </c>
      <c r="O40" s="621">
        <v>112</v>
      </c>
      <c r="P40" s="1745">
        <v>79.603252032520317</v>
      </c>
      <c r="Q40" s="1509">
        <v>1.3978416745129323</v>
      </c>
    </row>
    <row r="41" spans="1:22" ht="15.75" customHeight="1">
      <c r="A41" s="63" t="s">
        <v>30</v>
      </c>
      <c r="B41" s="618" t="s">
        <v>337</v>
      </c>
      <c r="C41" s="867">
        <v>1959</v>
      </c>
      <c r="D41" s="1536">
        <v>1956</v>
      </c>
      <c r="E41" s="1536">
        <v>1954</v>
      </c>
      <c r="F41" s="554">
        <v>-0.15313935681470214</v>
      </c>
      <c r="G41" s="1540">
        <v>-0.10224948875255935</v>
      </c>
      <c r="H41" s="1545">
        <v>88.1</v>
      </c>
      <c r="I41" s="1549">
        <v>89.73</v>
      </c>
      <c r="J41" s="1549">
        <v>89.28</v>
      </c>
      <c r="K41" s="864">
        <v>1.8501702610669781</v>
      </c>
      <c r="L41" s="864">
        <v>-0.50150451354062398</v>
      </c>
      <c r="M41" s="621">
        <v>17046.099999999999</v>
      </c>
      <c r="N41" s="621">
        <v>15992.73</v>
      </c>
      <c r="O41" s="621">
        <v>19288.129999999997</v>
      </c>
      <c r="P41" s="1745">
        <v>-6.1795366682114974</v>
      </c>
      <c r="Q41" s="1509">
        <v>20.605612675259309</v>
      </c>
    </row>
    <row r="42" spans="1:22" ht="15.75" customHeight="1">
      <c r="A42" s="63" t="s">
        <v>31</v>
      </c>
      <c r="B42" s="618" t="s">
        <v>337</v>
      </c>
      <c r="C42" s="867">
        <v>35000</v>
      </c>
      <c r="D42" s="1536">
        <v>47000</v>
      </c>
      <c r="E42" s="1536"/>
      <c r="F42" s="554">
        <v>34.285714285714278</v>
      </c>
      <c r="G42" s="1540">
        <v>-100</v>
      </c>
      <c r="H42" s="1545">
        <v>3000</v>
      </c>
      <c r="I42" s="1545">
        <v>3100</v>
      </c>
      <c r="J42" s="1545"/>
      <c r="K42" s="864">
        <v>3.3333333333333428</v>
      </c>
      <c r="L42" s="864">
        <v>-100</v>
      </c>
      <c r="M42" s="621">
        <v>454000</v>
      </c>
      <c r="N42" s="621">
        <v>685525</v>
      </c>
      <c r="O42" s="621">
        <v>614196.12</v>
      </c>
      <c r="P42" s="1745">
        <v>50.99669603524228</v>
      </c>
      <c r="Q42" s="1509">
        <v>-10.405000547026006</v>
      </c>
    </row>
    <row r="43" spans="1:22" ht="15.75" customHeight="1">
      <c r="A43" s="63" t="s">
        <v>32</v>
      </c>
      <c r="B43" s="618" t="s">
        <v>40</v>
      </c>
      <c r="C43" s="867"/>
      <c r="D43" s="1536"/>
      <c r="E43" s="1536"/>
      <c r="F43" s="554" t="s">
        <v>818</v>
      </c>
      <c r="G43" s="1540" t="s">
        <v>818</v>
      </c>
      <c r="H43" s="1545"/>
      <c r="I43" s="1298"/>
      <c r="J43" s="1298"/>
      <c r="K43" s="864"/>
      <c r="L43" s="864"/>
      <c r="M43" s="621">
        <v>12.8</v>
      </c>
      <c r="N43" s="621">
        <v>13.5</v>
      </c>
      <c r="O43" s="621">
        <v>13.63</v>
      </c>
      <c r="P43" s="1745">
        <v>5.46875</v>
      </c>
      <c r="Q43" s="1509">
        <v>0.96296296296296191</v>
      </c>
    </row>
    <row r="44" spans="1:22" s="239" customFormat="1" ht="15.75" customHeight="1">
      <c r="A44" s="63" t="s">
        <v>33</v>
      </c>
      <c r="B44" s="618" t="s">
        <v>42</v>
      </c>
      <c r="C44" s="582">
        <v>4.7300000000000004</v>
      </c>
      <c r="D44" s="1536">
        <v>0.62</v>
      </c>
      <c r="E44" s="1536">
        <v>4.08</v>
      </c>
      <c r="F44" s="554">
        <v>-86.892177589852011</v>
      </c>
      <c r="G44" s="1540">
        <v>558.06451612903231</v>
      </c>
      <c r="H44" s="1545">
        <v>1.8</v>
      </c>
      <c r="I44" s="1298">
        <v>2.7</v>
      </c>
      <c r="J44" s="1298">
        <v>2.9</v>
      </c>
      <c r="K44" s="864">
        <v>50</v>
      </c>
      <c r="L44" s="864">
        <v>7.4074074074073906</v>
      </c>
      <c r="M44" s="621">
        <v>237.25000000000003</v>
      </c>
      <c r="N44" s="621">
        <v>217.30999999999997</v>
      </c>
      <c r="O44" s="621">
        <v>226.59</v>
      </c>
      <c r="P44" s="1745">
        <v>-8.4046364594310035</v>
      </c>
      <c r="Q44" s="1509">
        <v>4.2703971285260849</v>
      </c>
      <c r="U44" s="1144"/>
      <c r="V44" s="1144"/>
    </row>
    <row r="45" spans="1:22" s="113" customFormat="1" ht="15.75" customHeight="1">
      <c r="A45" s="233" t="s">
        <v>34</v>
      </c>
      <c r="B45" s="619" t="s">
        <v>40</v>
      </c>
      <c r="C45" s="1547">
        <v>73</v>
      </c>
      <c r="D45" s="1550">
        <v>98</v>
      </c>
      <c r="E45" s="1550">
        <v>51</v>
      </c>
      <c r="F45" s="1542">
        <v>34.246575342465761</v>
      </c>
      <c r="G45" s="1543">
        <v>-47.959183673469383</v>
      </c>
      <c r="H45" s="1547">
        <v>0</v>
      </c>
      <c r="I45" s="1544">
        <v>0</v>
      </c>
      <c r="J45" s="1544">
        <v>0</v>
      </c>
      <c r="K45" s="865"/>
      <c r="L45" s="865"/>
      <c r="M45" s="621"/>
      <c r="N45" s="621"/>
      <c r="O45" s="621"/>
      <c r="P45" s="1742"/>
      <c r="Q45" s="1743"/>
      <c r="U45" s="1142"/>
      <c r="V45" s="1142"/>
    </row>
    <row r="46" spans="1:22" s="239" customFormat="1" ht="15.75" customHeight="1">
      <c r="A46" s="63" t="s">
        <v>249</v>
      </c>
      <c r="B46" s="618" t="s">
        <v>40</v>
      </c>
      <c r="C46" s="867">
        <v>73</v>
      </c>
      <c r="D46" s="1536">
        <v>98</v>
      </c>
      <c r="E46" s="1536">
        <v>51</v>
      </c>
      <c r="F46" s="554">
        <v>34.246575342465761</v>
      </c>
      <c r="G46" s="1540">
        <v>-47.959183673469383</v>
      </c>
      <c r="H46" s="1544">
        <v>0</v>
      </c>
      <c r="I46" s="1544">
        <v>0</v>
      </c>
      <c r="J46" s="1544">
        <v>0</v>
      </c>
      <c r="K46" s="864"/>
      <c r="L46" s="864"/>
      <c r="M46" s="621">
        <v>2800</v>
      </c>
      <c r="N46" s="621">
        <v>3353</v>
      </c>
      <c r="O46" s="621">
        <v>3130.93</v>
      </c>
      <c r="P46" s="1745">
        <v>19.75</v>
      </c>
      <c r="Q46" s="1509">
        <v>-6.6230241574709225</v>
      </c>
      <c r="U46" s="1144"/>
      <c r="V46" s="1144"/>
    </row>
    <row r="47" spans="1:22" ht="15.75" customHeight="1">
      <c r="A47" s="233" t="s">
        <v>35</v>
      </c>
      <c r="B47" s="618"/>
      <c r="C47" s="1545"/>
      <c r="D47" s="1536"/>
      <c r="E47" s="1536"/>
      <c r="F47" s="554" t="s">
        <v>818</v>
      </c>
      <c r="G47" s="1540" t="s">
        <v>818</v>
      </c>
      <c r="H47" s="1545"/>
      <c r="I47" s="1298"/>
      <c r="J47" s="1298"/>
      <c r="K47" s="865"/>
      <c r="L47" s="865"/>
      <c r="M47" s="621"/>
      <c r="N47" s="621"/>
      <c r="O47" s="621"/>
      <c r="P47" s="1742"/>
      <c r="Q47" s="1743"/>
    </row>
    <row r="48" spans="1:22" s="239" customFormat="1" ht="15.75" customHeight="1">
      <c r="A48" s="235" t="s">
        <v>36</v>
      </c>
      <c r="B48" s="618" t="s">
        <v>43</v>
      </c>
      <c r="C48" s="867">
        <v>40428</v>
      </c>
      <c r="D48" s="1536">
        <v>35896.78</v>
      </c>
      <c r="E48" s="1536">
        <v>52999.9</v>
      </c>
      <c r="F48" s="554">
        <v>-11.208123083011778</v>
      </c>
      <c r="G48" s="1540">
        <v>47.645276261547707</v>
      </c>
      <c r="H48" s="1545">
        <v>7044</v>
      </c>
      <c r="I48" s="1298">
        <v>5309</v>
      </c>
      <c r="J48" s="1298">
        <v>0</v>
      </c>
      <c r="K48" s="864">
        <v>-24.630891538898354</v>
      </c>
      <c r="L48" s="864">
        <v>-100</v>
      </c>
      <c r="M48" s="621">
        <v>738042.37</v>
      </c>
      <c r="N48" s="621">
        <v>750015.8600000001</v>
      </c>
      <c r="O48" s="621">
        <v>783159.2</v>
      </c>
      <c r="P48" s="1745">
        <v>1.6223309780981907</v>
      </c>
      <c r="Q48" s="1509">
        <v>4.4190185524876568</v>
      </c>
      <c r="U48" s="1144"/>
      <c r="V48" s="1144"/>
    </row>
    <row r="49" spans="1:22" s="239" customFormat="1" ht="15.75" customHeight="1">
      <c r="A49" s="235" t="s">
        <v>37</v>
      </c>
      <c r="B49" s="618" t="s">
        <v>338</v>
      </c>
      <c r="C49" s="867">
        <v>43.8</v>
      </c>
      <c r="D49" s="1536">
        <v>46.27</v>
      </c>
      <c r="E49" s="1536">
        <v>59.41</v>
      </c>
      <c r="F49" s="554">
        <v>5.6392694063926996</v>
      </c>
      <c r="G49" s="1540">
        <v>28.398530365247442</v>
      </c>
      <c r="H49" s="1545">
        <v>11</v>
      </c>
      <c r="I49" s="1298">
        <v>11</v>
      </c>
      <c r="J49" s="1298">
        <v>0</v>
      </c>
      <c r="K49" s="864">
        <v>0</v>
      </c>
      <c r="L49" s="864">
        <v>-100</v>
      </c>
      <c r="M49" s="621">
        <v>1915.1899999999998</v>
      </c>
      <c r="N49" s="621">
        <v>1889.21</v>
      </c>
      <c r="O49" s="621">
        <v>2478.46</v>
      </c>
      <c r="P49" s="1745">
        <v>-1.3565233736600391</v>
      </c>
      <c r="Q49" s="1509">
        <v>31.190285886693374</v>
      </c>
      <c r="U49" s="1144"/>
      <c r="V49" s="1144"/>
    </row>
    <row r="50" spans="1:22" s="239" customFormat="1" ht="15.75" customHeight="1">
      <c r="A50" s="235" t="s">
        <v>38</v>
      </c>
      <c r="B50" s="618" t="s">
        <v>40</v>
      </c>
      <c r="C50" s="867">
        <v>929.2</v>
      </c>
      <c r="D50" s="1548">
        <v>760.30200000000002</v>
      </c>
      <c r="E50" s="1548">
        <v>819.25</v>
      </c>
      <c r="F50" s="554">
        <v>-18.176711149375812</v>
      </c>
      <c r="G50" s="1540">
        <v>7.7532348987639166</v>
      </c>
      <c r="H50" s="1545">
        <v>22.6</v>
      </c>
      <c r="I50" s="1298">
        <v>166</v>
      </c>
      <c r="J50" s="1298">
        <v>0</v>
      </c>
      <c r="K50" s="864">
        <v>634.51327433628308</v>
      </c>
      <c r="L50" s="864">
        <v>-100</v>
      </c>
      <c r="M50" s="621">
        <v>1448.28</v>
      </c>
      <c r="N50" s="621">
        <v>1207.0720000000001</v>
      </c>
      <c r="O50" s="621">
        <v>1249.46</v>
      </c>
      <c r="P50" s="1745">
        <v>-16.654790510122339</v>
      </c>
      <c r="Q50" s="1509">
        <v>3.5116380795843014</v>
      </c>
      <c r="U50" s="1144"/>
      <c r="V50" s="1144"/>
    </row>
    <row r="51" spans="1:22" s="239" customFormat="1" ht="15.75" customHeight="1" thickBot="1">
      <c r="A51" s="240" t="s">
        <v>39</v>
      </c>
      <c r="B51" s="241" t="s">
        <v>40</v>
      </c>
      <c r="C51" s="1030">
        <v>3373.1</v>
      </c>
      <c r="D51" s="2181">
        <v>3192.92</v>
      </c>
      <c r="E51" s="2181">
        <v>2653.65</v>
      </c>
      <c r="F51" s="2188">
        <v>-5.3416738311938499</v>
      </c>
      <c r="G51" s="2189">
        <v>-16.889555641857612</v>
      </c>
      <c r="H51" s="2190"/>
      <c r="I51" s="2187"/>
      <c r="J51" s="2187"/>
      <c r="K51" s="869"/>
      <c r="L51" s="869"/>
      <c r="M51" s="210">
        <v>3648.09</v>
      </c>
      <c r="N51" s="210">
        <v>3977.4170000000004</v>
      </c>
      <c r="O51" s="210">
        <v>2657.79</v>
      </c>
      <c r="P51" s="1766">
        <v>9.0273814516637572</v>
      </c>
      <c r="Q51" s="1767">
        <v>-33.177989634981714</v>
      </c>
      <c r="U51" s="1144"/>
      <c r="V51" s="1144"/>
    </row>
    <row r="52" spans="1:22" ht="20.25" customHeight="1" thickTop="1">
      <c r="A52" s="2645" t="s">
        <v>693</v>
      </c>
      <c r="B52" s="2645"/>
      <c r="C52" s="2645"/>
      <c r="D52" s="2645"/>
      <c r="E52" s="2645"/>
      <c r="F52" s="2645"/>
      <c r="G52" s="2645"/>
      <c r="H52" s="2645"/>
      <c r="I52" s="2645"/>
      <c r="J52" s="2645"/>
      <c r="K52" s="2645"/>
      <c r="L52" s="2645"/>
      <c r="M52" s="2645"/>
      <c r="N52" s="2645"/>
      <c r="O52" s="2645"/>
      <c r="P52" s="2645"/>
      <c r="Q52" s="2645"/>
    </row>
    <row r="59" spans="1:22" s="245" customFormat="1">
      <c r="B59" s="246"/>
      <c r="F59" s="1089"/>
      <c r="G59" s="1089"/>
      <c r="K59" s="1089"/>
      <c r="L59" s="1089"/>
      <c r="P59" s="1089"/>
      <c r="Q59" s="1089"/>
      <c r="U59" s="1089"/>
      <c r="V59" s="1089"/>
    </row>
    <row r="60" spans="1:22" s="245" customFormat="1">
      <c r="B60" s="246"/>
      <c r="F60" s="1089"/>
      <c r="G60" s="1089"/>
      <c r="K60" s="1089"/>
      <c r="L60" s="1089"/>
      <c r="P60" s="1089"/>
      <c r="Q60" s="1089"/>
      <c r="U60" s="1089"/>
      <c r="V60" s="1089"/>
    </row>
    <row r="61" spans="1:22" s="245" customFormat="1">
      <c r="B61" s="246"/>
      <c r="F61" s="1089"/>
      <c r="G61" s="1089"/>
      <c r="K61" s="1089"/>
      <c r="L61" s="1089"/>
      <c r="P61" s="1089"/>
      <c r="Q61" s="1089"/>
      <c r="U61" s="1089"/>
      <c r="V61" s="1089"/>
    </row>
    <row r="62" spans="1:22" s="245" customFormat="1">
      <c r="B62" s="246"/>
      <c r="F62" s="1089"/>
      <c r="G62" s="1089"/>
      <c r="K62" s="1089"/>
      <c r="L62" s="1089"/>
      <c r="P62" s="1089"/>
      <c r="Q62" s="1089"/>
      <c r="U62" s="1089"/>
      <c r="V62" s="1089"/>
    </row>
    <row r="63" spans="1:22" s="245" customFormat="1">
      <c r="A63" s="247"/>
      <c r="B63" s="246"/>
      <c r="F63" s="1089"/>
      <c r="G63" s="1089"/>
      <c r="K63" s="1089"/>
      <c r="L63" s="1089"/>
      <c r="P63" s="1089"/>
      <c r="Q63" s="1089"/>
      <c r="U63" s="1089"/>
      <c r="V63" s="1089"/>
    </row>
  </sheetData>
  <mergeCells count="26">
    <mergeCell ref="C3:G3"/>
    <mergeCell ref="H3:L3"/>
    <mergeCell ref="F4:F5"/>
    <mergeCell ref="A52:Q52"/>
    <mergeCell ref="L4:L5"/>
    <mergeCell ref="P4:P5"/>
    <mergeCell ref="Q4:Q5"/>
    <mergeCell ref="A28:A30"/>
    <mergeCell ref="B28:B30"/>
    <mergeCell ref="C28:G28"/>
    <mergeCell ref="G4:G5"/>
    <mergeCell ref="K4:K5"/>
    <mergeCell ref="H28:L28"/>
    <mergeCell ref="L29:L30"/>
    <mergeCell ref="F29:F30"/>
    <mergeCell ref="G29:G30"/>
    <mergeCell ref="K29:K30"/>
    <mergeCell ref="A3:A5"/>
    <mergeCell ref="B3:B5"/>
    <mergeCell ref="R3:V3"/>
    <mergeCell ref="U4:U5"/>
    <mergeCell ref="V4:V5"/>
    <mergeCell ref="M28:Q28"/>
    <mergeCell ref="P29:P30"/>
    <mergeCell ref="Q29:Q30"/>
    <mergeCell ref="M3:Q3"/>
  </mergeCells>
  <hyperlinks>
    <hyperlink ref="H5"/>
    <hyperlink ref="M5"/>
    <hyperlink ref="R5"/>
    <hyperlink ref="C30"/>
    <hyperlink ref="H30"/>
    <hyperlink ref="M30"/>
    <hyperlink ref="C5" display="cf=j= @)&amp;#÷&amp;$&#10;-;fpg–c;f/_                "/>
    <hyperlink ref="I5:J5"/>
    <hyperlink ref="N5:O5"/>
    <hyperlink ref="S5:T5"/>
    <hyperlink ref="D30:E30"/>
    <hyperlink ref="I30:J30"/>
    <hyperlink ref="N30:O30"/>
  </hyperlinks>
  <printOptions horizontalCentered="1"/>
  <pageMargins left="0.39370078740157483" right="0.39370078740157483" top="0.78740157480314965" bottom="0" header="0" footer="0"/>
  <pageSetup paperSize="9" scale="48" orientation="landscape" r:id="rId1"/>
</worksheet>
</file>

<file path=xl/worksheets/sheet1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6"/>
  <sheetViews>
    <sheetView view="pageBreakPreview" zoomScale="70" zoomScaleSheetLayoutView="70" workbookViewId="0">
      <selection activeCell="M13" sqref="M13"/>
    </sheetView>
  </sheetViews>
  <sheetFormatPr defaultColWidth="14.5703125" defaultRowHeight="12.75"/>
  <cols>
    <col min="1" max="1" width="16.5703125" style="51" customWidth="1"/>
    <col min="2" max="4" width="13.28515625" style="51" customWidth="1"/>
    <col min="5" max="6" width="13.28515625" style="1080" customWidth="1"/>
    <col min="7" max="9" width="13.28515625" style="51" customWidth="1"/>
    <col min="10" max="11" width="13.28515625" style="1084" customWidth="1"/>
    <col min="12" max="14" width="13.28515625" style="51" customWidth="1"/>
    <col min="15" max="16" width="13.28515625" style="1080" customWidth="1"/>
    <col min="17" max="19" width="13.28515625" style="51" customWidth="1"/>
    <col min="20" max="21" width="13.28515625" style="1080" customWidth="1"/>
    <col min="22" max="246" width="8.7109375" style="51" customWidth="1"/>
    <col min="247" max="247" width="22.85546875" style="51" customWidth="1"/>
    <col min="248" max="248" width="14.5703125" style="51" customWidth="1"/>
    <col min="249" max="249" width="15.140625" style="51" customWidth="1"/>
    <col min="250" max="250" width="15.42578125" style="51" customWidth="1"/>
    <col min="251" max="251" width="14.28515625" style="51" customWidth="1"/>
    <col min="252" max="252" width="15.5703125" style="51" customWidth="1"/>
    <col min="253" max="253" width="14.5703125" style="51" customWidth="1"/>
    <col min="254" max="254" width="14.85546875" style="51" customWidth="1"/>
    <col min="255" max="255" width="15.85546875" style="51" customWidth="1"/>
    <col min="256" max="16384" width="14.5703125" style="51"/>
  </cols>
  <sheetData>
    <row r="1" spans="1:34" s="1891" customFormat="1" ht="30">
      <c r="A1" s="2146" t="s">
        <v>304</v>
      </c>
      <c r="B1" s="2146"/>
      <c r="C1" s="2146"/>
      <c r="D1" s="2146"/>
      <c r="E1" s="2146"/>
      <c r="F1" s="2146"/>
      <c r="G1" s="2146"/>
      <c r="H1" s="2146"/>
      <c r="I1" s="2146"/>
      <c r="J1" s="2146"/>
      <c r="K1" s="2146"/>
      <c r="L1" s="2146"/>
      <c r="M1" s="2146"/>
      <c r="N1" s="2146"/>
      <c r="O1" s="2146"/>
      <c r="P1" s="2146"/>
      <c r="Q1" s="2147"/>
      <c r="R1" s="2147"/>
      <c r="S1" s="2147"/>
      <c r="T1" s="2133"/>
      <c r="U1" s="2133"/>
    </row>
    <row r="2" spans="1:34" s="2054" customFormat="1" ht="33">
      <c r="A2" s="2144" t="s">
        <v>232</v>
      </c>
      <c r="B2" s="2144"/>
      <c r="C2" s="2144"/>
      <c r="D2" s="2144"/>
      <c r="E2" s="2144"/>
      <c r="F2" s="2144"/>
      <c r="G2" s="2144"/>
      <c r="H2" s="2144"/>
      <c r="I2" s="2144"/>
      <c r="J2" s="2144"/>
      <c r="K2" s="2144"/>
      <c r="L2" s="2144"/>
      <c r="M2" s="2144"/>
      <c r="N2" s="2144"/>
      <c r="O2" s="2144"/>
      <c r="P2" s="2144"/>
      <c r="Q2" s="2145"/>
      <c r="R2" s="2145"/>
      <c r="S2" s="2145"/>
      <c r="T2" s="2130"/>
      <c r="U2" s="2130"/>
    </row>
    <row r="3" spans="1:34" ht="18.75" thickBot="1">
      <c r="A3" s="52"/>
      <c r="B3" s="52"/>
      <c r="C3" s="52"/>
      <c r="D3" s="52"/>
      <c r="E3" s="1096"/>
      <c r="F3" s="1096"/>
      <c r="G3" s="52"/>
      <c r="H3" s="52"/>
      <c r="I3" s="52"/>
      <c r="J3" s="252"/>
      <c r="K3" s="252"/>
      <c r="O3" s="1100"/>
      <c r="P3" s="1100"/>
      <c r="T3" s="1100"/>
      <c r="U3" s="1100" t="s">
        <v>132</v>
      </c>
    </row>
    <row r="4" spans="1:34" s="1064" customFormat="1" ht="18" customHeight="1" thickTop="1">
      <c r="A4" s="2414" t="s">
        <v>68</v>
      </c>
      <c r="B4" s="2683" t="s">
        <v>397</v>
      </c>
      <c r="C4" s="2683"/>
      <c r="D4" s="2683"/>
      <c r="E4" s="2683"/>
      <c r="F4" s="2683"/>
      <c r="G4" s="2683" t="s">
        <v>266</v>
      </c>
      <c r="H4" s="2683"/>
      <c r="I4" s="2683"/>
      <c r="J4" s="2683"/>
      <c r="K4" s="2683"/>
      <c r="L4" s="2683" t="s">
        <v>268</v>
      </c>
      <c r="M4" s="2683"/>
      <c r="N4" s="2683"/>
      <c r="O4" s="2683"/>
      <c r="P4" s="2683"/>
      <c r="Q4" s="2683" t="s">
        <v>267</v>
      </c>
      <c r="R4" s="2683"/>
      <c r="S4" s="2683"/>
      <c r="T4" s="2683"/>
      <c r="U4" s="2684"/>
      <c r="V4" s="1067"/>
      <c r="W4" s="1067"/>
      <c r="X4" s="1067"/>
      <c r="Y4" s="1067"/>
      <c r="Z4" s="1067"/>
      <c r="AA4" s="1067"/>
      <c r="AB4" s="1067"/>
      <c r="AC4" s="1067"/>
      <c r="AD4" s="1067"/>
      <c r="AE4" s="1067"/>
      <c r="AF4" s="1067"/>
      <c r="AG4" s="1067"/>
      <c r="AH4" s="1067"/>
    </row>
    <row r="5" spans="1:34" s="1064" customFormat="1" ht="18" customHeight="1">
      <c r="A5" s="2415"/>
      <c r="B5" s="1060" t="s">
        <v>87</v>
      </c>
      <c r="C5" s="1060" t="s">
        <v>90</v>
      </c>
      <c r="D5" s="1060" t="s">
        <v>91</v>
      </c>
      <c r="E5" s="2342" t="s">
        <v>88</v>
      </c>
      <c r="F5" s="2342" t="s">
        <v>89</v>
      </c>
      <c r="G5" s="1060" t="s">
        <v>87</v>
      </c>
      <c r="H5" s="1060" t="s">
        <v>90</v>
      </c>
      <c r="I5" s="1060" t="s">
        <v>91</v>
      </c>
      <c r="J5" s="2342" t="s">
        <v>88</v>
      </c>
      <c r="K5" s="2342" t="s">
        <v>89</v>
      </c>
      <c r="L5" s="1060" t="s">
        <v>87</v>
      </c>
      <c r="M5" s="1060" t="s">
        <v>90</v>
      </c>
      <c r="N5" s="1060" t="s">
        <v>91</v>
      </c>
      <c r="O5" s="2342" t="s">
        <v>88</v>
      </c>
      <c r="P5" s="2342" t="s">
        <v>89</v>
      </c>
      <c r="Q5" s="1060" t="s">
        <v>87</v>
      </c>
      <c r="R5" s="1060" t="s">
        <v>90</v>
      </c>
      <c r="S5" s="1060" t="s">
        <v>91</v>
      </c>
      <c r="T5" s="2342" t="s">
        <v>88</v>
      </c>
      <c r="U5" s="2345" t="s">
        <v>89</v>
      </c>
      <c r="V5" s="1067"/>
      <c r="W5" s="1067"/>
      <c r="X5" s="1067"/>
      <c r="Y5" s="1067"/>
      <c r="Z5" s="1067"/>
      <c r="AA5" s="1067"/>
      <c r="AB5" s="1067"/>
      <c r="AC5" s="1067"/>
      <c r="AD5" s="1067"/>
      <c r="AE5" s="1067"/>
      <c r="AF5" s="1067"/>
      <c r="AG5" s="1067"/>
      <c r="AH5" s="1067"/>
    </row>
    <row r="6" spans="1:34" s="1064" customFormat="1" ht="33.75" customHeight="1">
      <c r="A6" s="2415"/>
      <c r="B6" s="1896" t="s">
        <v>669</v>
      </c>
      <c r="C6" s="1896" t="s">
        <v>725</v>
      </c>
      <c r="D6" s="1896" t="s">
        <v>737</v>
      </c>
      <c r="E6" s="2342"/>
      <c r="F6" s="2342"/>
      <c r="G6" s="1896" t="str">
        <f>B6</f>
        <v xml:space="preserve">cf=j= @)&amp;#÷&amp;$
-;fpg–c;f/_                </v>
      </c>
      <c r="H6" s="1896" t="str">
        <f t="shared" ref="H6:I6" si="0">C6</f>
        <v xml:space="preserve">cf=j= @)&amp;$÷&amp;%
-;fpg–c;f/_                </v>
      </c>
      <c r="I6" s="1896" t="str">
        <f t="shared" si="0"/>
        <v xml:space="preserve">cf=j= @)&amp;%÷&amp;^
-;fpg–c;f/_                </v>
      </c>
      <c r="J6" s="2342"/>
      <c r="K6" s="2342"/>
      <c r="L6" s="1896" t="str">
        <f>B6</f>
        <v xml:space="preserve">cf=j= @)&amp;#÷&amp;$
-;fpg–c;f/_                </v>
      </c>
      <c r="M6" s="1896" t="str">
        <f t="shared" ref="M6:N6" si="1">C6</f>
        <v xml:space="preserve">cf=j= @)&amp;$÷&amp;%
-;fpg–c;f/_                </v>
      </c>
      <c r="N6" s="1896" t="str">
        <f t="shared" si="1"/>
        <v xml:space="preserve">cf=j= @)&amp;%÷&amp;^
-;fpg–c;f/_                </v>
      </c>
      <c r="O6" s="2342"/>
      <c r="P6" s="2342"/>
      <c r="Q6" s="1896" t="str">
        <f>B6</f>
        <v xml:space="preserve">cf=j= @)&amp;#÷&amp;$
-;fpg–c;f/_                </v>
      </c>
      <c r="R6" s="1896" t="str">
        <f t="shared" ref="R6:S6" si="2">C6</f>
        <v xml:space="preserve">cf=j= @)&amp;$÷&amp;%
-;fpg–c;f/_                </v>
      </c>
      <c r="S6" s="1896" t="str">
        <f t="shared" si="2"/>
        <v xml:space="preserve">cf=j= @)&amp;%÷&amp;^
-;fpg–c;f/_                </v>
      </c>
      <c r="T6" s="2342"/>
      <c r="U6" s="2345"/>
      <c r="V6" s="1067"/>
      <c r="W6" s="1067"/>
      <c r="X6" s="1067"/>
      <c r="Y6" s="1067"/>
      <c r="Z6" s="1067"/>
      <c r="AA6" s="1067"/>
      <c r="AB6" s="1067"/>
      <c r="AC6" s="1067"/>
      <c r="AD6" s="1067"/>
      <c r="AE6" s="1067"/>
      <c r="AF6" s="1067"/>
      <c r="AG6" s="1067"/>
      <c r="AH6" s="1067"/>
    </row>
    <row r="7" spans="1:34" ht="17.25" customHeight="1">
      <c r="A7" s="228" t="s">
        <v>69</v>
      </c>
      <c r="B7" s="1553">
        <v>4080</v>
      </c>
      <c r="C7" s="1700">
        <v>4080</v>
      </c>
      <c r="D7" s="1700">
        <v>4080</v>
      </c>
      <c r="E7" s="682">
        <v>0</v>
      </c>
      <c r="F7" s="1554">
        <v>0</v>
      </c>
      <c r="G7" s="140">
        <v>4345</v>
      </c>
      <c r="H7" s="1700">
        <v>5438</v>
      </c>
      <c r="I7" s="1700">
        <v>6638</v>
      </c>
      <c r="J7" s="682">
        <v>25.155350978135793</v>
      </c>
      <c r="K7" s="1555">
        <v>22.066936373666792</v>
      </c>
      <c r="L7" s="140">
        <v>42371</v>
      </c>
      <c r="M7" s="1700">
        <v>44473</v>
      </c>
      <c r="N7" s="1700">
        <v>45106</v>
      </c>
      <c r="O7" s="682">
        <v>4.9609402657478041</v>
      </c>
      <c r="P7" s="1554">
        <v>1.4233355069367848</v>
      </c>
      <c r="Q7" s="1563">
        <v>17804</v>
      </c>
      <c r="R7" s="1336">
        <v>19043</v>
      </c>
      <c r="S7" s="1336">
        <v>19593</v>
      </c>
      <c r="T7" s="1863">
        <v>6.9591103122893685</v>
      </c>
      <c r="U7" s="1864">
        <v>2.8882003885942282</v>
      </c>
    </row>
    <row r="8" spans="1:34" ht="17.25" customHeight="1">
      <c r="A8" s="228" t="s">
        <v>70</v>
      </c>
      <c r="B8" s="140">
        <v>4920</v>
      </c>
      <c r="C8" s="1700">
        <v>5365</v>
      </c>
      <c r="D8" s="1700">
        <v>5635</v>
      </c>
      <c r="E8" s="682">
        <v>9.0447154471544611</v>
      </c>
      <c r="F8" s="1554">
        <v>5.0326188257222793</v>
      </c>
      <c r="G8" s="1553">
        <v>40063</v>
      </c>
      <c r="H8" s="1700">
        <v>42580</v>
      </c>
      <c r="I8" s="1700">
        <v>75763</v>
      </c>
      <c r="J8" s="682">
        <v>6.282604897286781</v>
      </c>
      <c r="K8" s="1555">
        <v>77.930953499295441</v>
      </c>
      <c r="L8" s="140">
        <v>6937</v>
      </c>
      <c r="M8" s="1700">
        <v>7332</v>
      </c>
      <c r="N8" s="1700">
        <v>7332</v>
      </c>
      <c r="O8" s="682">
        <v>5.6941040795732922</v>
      </c>
      <c r="P8" s="1554">
        <v>0</v>
      </c>
      <c r="Q8" s="617">
        <v>460</v>
      </c>
      <c r="R8" s="1336">
        <v>580</v>
      </c>
      <c r="S8" s="1336">
        <v>665</v>
      </c>
      <c r="T8" s="1863">
        <v>26.08695652173914</v>
      </c>
      <c r="U8" s="1864">
        <v>14.65517241379311</v>
      </c>
    </row>
    <row r="9" spans="1:34" ht="17.25" customHeight="1">
      <c r="A9" s="228" t="s">
        <v>71</v>
      </c>
      <c r="B9" s="140">
        <v>76</v>
      </c>
      <c r="C9" s="1700">
        <v>86</v>
      </c>
      <c r="D9" s="1700">
        <v>86</v>
      </c>
      <c r="E9" s="682">
        <v>13.157894736842103</v>
      </c>
      <c r="F9" s="1554">
        <v>0</v>
      </c>
      <c r="G9" s="140">
        <v>77</v>
      </c>
      <c r="H9" s="1700">
        <v>94</v>
      </c>
      <c r="I9" s="1700">
        <v>91</v>
      </c>
      <c r="J9" s="682">
        <v>22.077922077922075</v>
      </c>
      <c r="K9" s="1555">
        <v>-3.1914893617021267</v>
      </c>
      <c r="L9" s="140">
        <v>30</v>
      </c>
      <c r="M9" s="140">
        <v>30</v>
      </c>
      <c r="N9" s="140">
        <v>30</v>
      </c>
      <c r="O9" s="682">
        <v>0</v>
      </c>
      <c r="P9" s="1554">
        <v>0</v>
      </c>
      <c r="Q9" s="617">
        <v>155</v>
      </c>
      <c r="R9" s="1336">
        <v>134</v>
      </c>
      <c r="S9" s="1336">
        <v>194</v>
      </c>
      <c r="T9" s="1863">
        <v>-13.548387096774192</v>
      </c>
      <c r="U9" s="1864">
        <v>44.776119402985074</v>
      </c>
    </row>
    <row r="10" spans="1:34" ht="17.25" customHeight="1">
      <c r="A10" s="228" t="s">
        <v>72</v>
      </c>
      <c r="B10" s="140">
        <v>11546</v>
      </c>
      <c r="C10" s="1700">
        <v>11773.5</v>
      </c>
      <c r="D10" s="1700">
        <v>12008.5</v>
      </c>
      <c r="E10" s="682">
        <v>1.9703793521565816</v>
      </c>
      <c r="F10" s="1554">
        <v>1.9960079840319445</v>
      </c>
      <c r="G10" s="140">
        <v>5415</v>
      </c>
      <c r="H10" s="1700">
        <v>5927.5</v>
      </c>
      <c r="I10" s="1700">
        <v>5565</v>
      </c>
      <c r="J10" s="682">
        <v>9.4644506001846818</v>
      </c>
      <c r="K10" s="1555">
        <v>-6.1155630535638998</v>
      </c>
      <c r="L10" s="140">
        <v>727.5</v>
      </c>
      <c r="M10" s="140">
        <v>727.5</v>
      </c>
      <c r="N10" s="140">
        <v>727.5</v>
      </c>
      <c r="O10" s="682">
        <v>0</v>
      </c>
      <c r="P10" s="1554">
        <v>0</v>
      </c>
      <c r="Q10" s="617">
        <v>402</v>
      </c>
      <c r="R10" s="1336">
        <v>595.5</v>
      </c>
      <c r="S10" s="1336">
        <v>595.5</v>
      </c>
      <c r="T10" s="1863">
        <v>48.134328358208933</v>
      </c>
      <c r="U10" s="1864">
        <v>0</v>
      </c>
    </row>
    <row r="11" spans="1:34" s="113" customFormat="1" ht="17.25" customHeight="1">
      <c r="A11" s="226" t="s">
        <v>73</v>
      </c>
      <c r="B11" s="1558">
        <v>20622</v>
      </c>
      <c r="C11" s="1558">
        <v>21304.5</v>
      </c>
      <c r="D11" s="1558">
        <v>21809.5</v>
      </c>
      <c r="E11" s="744">
        <v>3.3095723014256562</v>
      </c>
      <c r="F11" s="1559">
        <v>2.3703912318993714</v>
      </c>
      <c r="G11" s="1560">
        <v>49900</v>
      </c>
      <c r="H11" s="1560">
        <v>54039.5</v>
      </c>
      <c r="I11" s="1560">
        <v>102857</v>
      </c>
      <c r="J11" s="744">
        <v>8.2955911823647366</v>
      </c>
      <c r="K11" s="1561">
        <v>90.336698155978496</v>
      </c>
      <c r="L11" s="1562">
        <v>50065.5</v>
      </c>
      <c r="M11" s="1562">
        <v>52562.5</v>
      </c>
      <c r="N11" s="1562">
        <v>53195.5</v>
      </c>
      <c r="O11" s="744">
        <v>4.9874664189911266</v>
      </c>
      <c r="P11" s="1559">
        <v>1.2042806183115262</v>
      </c>
      <c r="Q11" s="745">
        <v>18821</v>
      </c>
      <c r="R11" s="745">
        <v>20352.5</v>
      </c>
      <c r="S11" s="745">
        <v>21047.5</v>
      </c>
      <c r="T11" s="689">
        <v>8.1371871845279173</v>
      </c>
      <c r="U11" s="690">
        <v>3.4148139049256798</v>
      </c>
    </row>
    <row r="12" spans="1:34" ht="17.25" customHeight="1">
      <c r="A12" s="228" t="s">
        <v>137</v>
      </c>
      <c r="B12" s="1556">
        <v>117392</v>
      </c>
      <c r="C12" s="1700">
        <v>117392</v>
      </c>
      <c r="D12" s="1700">
        <v>117392</v>
      </c>
      <c r="E12" s="682">
        <v>0</v>
      </c>
      <c r="F12" s="1554">
        <v>0</v>
      </c>
      <c r="G12" s="1557">
        <v>75000</v>
      </c>
      <c r="H12" s="140">
        <v>75000</v>
      </c>
      <c r="I12" s="140">
        <v>125800</v>
      </c>
      <c r="J12" s="682">
        <v>0</v>
      </c>
      <c r="K12" s="1555">
        <v>67.733333333333334</v>
      </c>
      <c r="L12" s="140">
        <v>69950</v>
      </c>
      <c r="M12" s="140">
        <v>69950</v>
      </c>
      <c r="N12" s="140">
        <v>69950</v>
      </c>
      <c r="O12" s="682">
        <v>0</v>
      </c>
      <c r="P12" s="1554">
        <v>0</v>
      </c>
      <c r="Q12" s="1564">
        <v>52200</v>
      </c>
      <c r="R12" s="1336">
        <v>52200</v>
      </c>
      <c r="S12" s="1336">
        <v>52200</v>
      </c>
      <c r="T12" s="1863">
        <v>0</v>
      </c>
      <c r="U12" s="1864">
        <v>0</v>
      </c>
    </row>
    <row r="13" spans="1:34" ht="17.25" customHeight="1" thickBot="1">
      <c r="A13" s="230" t="s">
        <v>138</v>
      </c>
      <c r="B13" s="2191">
        <v>54752</v>
      </c>
      <c r="C13" s="2192">
        <v>54752</v>
      </c>
      <c r="D13" s="2192">
        <v>54752</v>
      </c>
      <c r="E13" s="1947">
        <v>0</v>
      </c>
      <c r="F13" s="2193">
        <v>0</v>
      </c>
      <c r="G13" s="2122">
        <v>60100</v>
      </c>
      <c r="H13" s="141">
        <v>60100</v>
      </c>
      <c r="I13" s="141">
        <v>110900</v>
      </c>
      <c r="J13" s="1947">
        <v>0</v>
      </c>
      <c r="K13" s="2194">
        <v>84.525790349417633</v>
      </c>
      <c r="L13" s="141">
        <v>65980</v>
      </c>
      <c r="M13" s="141">
        <v>65980</v>
      </c>
      <c r="N13" s="141">
        <v>65980</v>
      </c>
      <c r="O13" s="1947">
        <v>0</v>
      </c>
      <c r="P13" s="2193">
        <v>0</v>
      </c>
      <c r="Q13" s="2195">
        <v>37444</v>
      </c>
      <c r="R13" s="2182">
        <v>37444</v>
      </c>
      <c r="S13" s="2182">
        <v>37444</v>
      </c>
      <c r="T13" s="693">
        <v>0</v>
      </c>
      <c r="U13" s="694">
        <v>0</v>
      </c>
    </row>
    <row r="14" spans="1:34" ht="18" thickTop="1" thickBot="1">
      <c r="A14" s="248"/>
      <c r="B14" s="249"/>
      <c r="C14" s="249"/>
      <c r="D14" s="249"/>
      <c r="E14" s="1098"/>
      <c r="F14" s="1098"/>
      <c r="G14" s="250"/>
      <c r="H14" s="250"/>
      <c r="I14" s="250"/>
      <c r="J14" s="1099"/>
      <c r="K14" s="1099"/>
      <c r="L14" s="250"/>
      <c r="M14" s="250"/>
      <c r="N14" s="250"/>
      <c r="O14" s="1098"/>
      <c r="P14" s="1098"/>
      <c r="Q14" s="250"/>
      <c r="R14" s="250"/>
      <c r="S14" s="250"/>
      <c r="T14" s="1098"/>
      <c r="U14" s="1098"/>
    </row>
    <row r="15" spans="1:34" ht="18" customHeight="1" thickTop="1">
      <c r="A15" s="2414" t="s">
        <v>68</v>
      </c>
      <c r="B15" s="2683" t="s">
        <v>690</v>
      </c>
      <c r="C15" s="2683"/>
      <c r="D15" s="2683"/>
      <c r="E15" s="2683"/>
      <c r="F15" s="2683"/>
      <c r="G15" s="2683" t="s">
        <v>691</v>
      </c>
      <c r="H15" s="2683"/>
      <c r="I15" s="2683"/>
      <c r="J15" s="2683"/>
      <c r="K15" s="2683"/>
      <c r="L15" s="2683" t="s">
        <v>82</v>
      </c>
      <c r="M15" s="2683"/>
      <c r="N15" s="2683"/>
      <c r="O15" s="2683"/>
      <c r="P15" s="2684"/>
      <c r="Q15" s="2685"/>
      <c r="R15" s="2685"/>
      <c r="S15" s="2685"/>
      <c r="T15" s="2685"/>
      <c r="U15" s="2685"/>
    </row>
    <row r="16" spans="1:34" ht="18" customHeight="1">
      <c r="A16" s="2415"/>
      <c r="B16" s="1060" t="s">
        <v>87</v>
      </c>
      <c r="C16" s="1060" t="s">
        <v>90</v>
      </c>
      <c r="D16" s="1060" t="s">
        <v>91</v>
      </c>
      <c r="E16" s="2342" t="s">
        <v>88</v>
      </c>
      <c r="F16" s="2342" t="s">
        <v>89</v>
      </c>
      <c r="G16" s="1060" t="s">
        <v>87</v>
      </c>
      <c r="H16" s="1060" t="s">
        <v>90</v>
      </c>
      <c r="I16" s="1060" t="s">
        <v>91</v>
      </c>
      <c r="J16" s="2342" t="s">
        <v>88</v>
      </c>
      <c r="K16" s="2342" t="s">
        <v>89</v>
      </c>
      <c r="L16" s="1060" t="s">
        <v>87</v>
      </c>
      <c r="M16" s="1060" t="s">
        <v>90</v>
      </c>
      <c r="N16" s="1060" t="s">
        <v>91</v>
      </c>
      <c r="O16" s="2342" t="s">
        <v>88</v>
      </c>
      <c r="P16" s="2345" t="s">
        <v>89</v>
      </c>
      <c r="Q16" s="267"/>
      <c r="R16" s="267"/>
      <c r="S16" s="289"/>
      <c r="T16" s="2694"/>
      <c r="U16" s="2694"/>
    </row>
    <row r="17" spans="1:21" ht="33.75" customHeight="1">
      <c r="A17" s="2415"/>
      <c r="B17" s="1896" t="str">
        <f>B6</f>
        <v xml:space="preserve">cf=j= @)&amp;#÷&amp;$
-;fpg–c;f/_                </v>
      </c>
      <c r="C17" s="1896" t="s">
        <v>669</v>
      </c>
      <c r="D17" s="1896" t="s">
        <v>725</v>
      </c>
      <c r="E17" s="2342"/>
      <c r="F17" s="2342"/>
      <c r="G17" s="1896" t="str">
        <f>B6</f>
        <v xml:space="preserve">cf=j= @)&amp;#÷&amp;$
-;fpg–c;f/_                </v>
      </c>
      <c r="H17" s="1896" t="str">
        <f t="shared" ref="H17:I17" si="3">C6</f>
        <v xml:space="preserve">cf=j= @)&amp;$÷&amp;%
-;fpg–c;f/_                </v>
      </c>
      <c r="I17" s="1896" t="str">
        <f t="shared" si="3"/>
        <v xml:space="preserve">cf=j= @)&amp;%÷&amp;^
-;fpg–c;f/_                </v>
      </c>
      <c r="J17" s="2342"/>
      <c r="K17" s="2342"/>
      <c r="L17" s="1896" t="str">
        <f>B6</f>
        <v xml:space="preserve">cf=j= @)&amp;#÷&amp;$
-;fpg–c;f/_                </v>
      </c>
      <c r="M17" s="1896" t="str">
        <f t="shared" ref="M17:N17" si="4">C6</f>
        <v xml:space="preserve">cf=j= @)&amp;$÷&amp;%
-;fpg–c;f/_                </v>
      </c>
      <c r="N17" s="1896" t="str">
        <f t="shared" si="4"/>
        <v xml:space="preserve">cf=j= @)&amp;%÷&amp;^
-;fpg–c;f/_                </v>
      </c>
      <c r="O17" s="2342"/>
      <c r="P17" s="2345"/>
      <c r="Q17" s="639"/>
      <c r="R17" s="639"/>
      <c r="S17" s="639"/>
      <c r="T17" s="2694"/>
      <c r="U17" s="2694"/>
    </row>
    <row r="18" spans="1:21" ht="17.25" customHeight="1">
      <c r="A18" s="228" t="s">
        <v>69</v>
      </c>
      <c r="B18" s="1336">
        <v>2734</v>
      </c>
      <c r="C18" s="1336">
        <v>2859</v>
      </c>
      <c r="D18" s="1336">
        <v>2859</v>
      </c>
      <c r="E18" s="1532">
        <v>4.5720555961960452</v>
      </c>
      <c r="F18" s="1533">
        <v>0</v>
      </c>
      <c r="G18" s="1336">
        <v>700</v>
      </c>
      <c r="H18" s="1336">
        <v>1200</v>
      </c>
      <c r="I18" s="1336">
        <v>1400</v>
      </c>
      <c r="J18" s="1082">
        <v>71.428571428571416</v>
      </c>
      <c r="K18" s="1082">
        <v>16.666666666666675</v>
      </c>
      <c r="L18" s="132">
        <v>72034</v>
      </c>
      <c r="M18" s="132">
        <v>77093</v>
      </c>
      <c r="N18" s="132">
        <v>79676</v>
      </c>
      <c r="O18" s="1082">
        <v>7.0230724380153875</v>
      </c>
      <c r="P18" s="1513">
        <v>3.3504987482650739</v>
      </c>
      <c r="Q18" s="289"/>
      <c r="R18" s="289"/>
      <c r="S18" s="289"/>
      <c r="T18" s="1125"/>
      <c r="U18" s="1125"/>
    </row>
    <row r="19" spans="1:21" ht="17.25" customHeight="1">
      <c r="A19" s="228" t="s">
        <v>70</v>
      </c>
      <c r="B19" s="1336">
        <v>1165</v>
      </c>
      <c r="C19" s="1336">
        <v>1165</v>
      </c>
      <c r="D19" s="1336">
        <v>1165</v>
      </c>
      <c r="E19" s="1532"/>
      <c r="F19" s="1533"/>
      <c r="G19" s="1336"/>
      <c r="H19" s="1336"/>
      <c r="I19" s="1336"/>
      <c r="J19" s="1082"/>
      <c r="K19" s="1082"/>
      <c r="L19" s="132">
        <v>53545</v>
      </c>
      <c r="M19" s="132">
        <v>57022</v>
      </c>
      <c r="N19" s="132">
        <v>90560</v>
      </c>
      <c r="O19" s="1082">
        <v>6.4936035110654489</v>
      </c>
      <c r="P19" s="1513">
        <v>58.815895619234681</v>
      </c>
      <c r="Q19" s="289"/>
      <c r="R19" s="289"/>
      <c r="S19" s="289"/>
      <c r="T19" s="1125"/>
      <c r="U19" s="1125"/>
    </row>
    <row r="20" spans="1:21" ht="17.25" customHeight="1">
      <c r="A20" s="228" t="s">
        <v>71</v>
      </c>
      <c r="B20" s="1336">
        <v>55</v>
      </c>
      <c r="C20" s="1336">
        <v>85</v>
      </c>
      <c r="D20" s="1336">
        <v>85</v>
      </c>
      <c r="E20" s="1532">
        <v>54.54545454545454</v>
      </c>
      <c r="F20" s="1533">
        <v>0</v>
      </c>
      <c r="G20" s="1336">
        <v>55</v>
      </c>
      <c r="H20" s="1336">
        <v>57</v>
      </c>
      <c r="I20" s="1336">
        <v>71</v>
      </c>
      <c r="J20" s="1082">
        <v>3.6363636363636376</v>
      </c>
      <c r="K20" s="1082">
        <v>24.561403508771939</v>
      </c>
      <c r="L20" s="132">
        <v>448</v>
      </c>
      <c r="M20" s="132">
        <v>486</v>
      </c>
      <c r="N20" s="132">
        <v>557</v>
      </c>
      <c r="O20" s="1082">
        <v>8.4821428571428612</v>
      </c>
      <c r="P20" s="1513">
        <v>14.609053497942392</v>
      </c>
      <c r="Q20" s="289"/>
      <c r="R20" s="289"/>
      <c r="S20" s="289"/>
      <c r="T20" s="1125"/>
      <c r="U20" s="1125"/>
    </row>
    <row r="21" spans="1:21" ht="17.25" customHeight="1">
      <c r="A21" s="228" t="s">
        <v>72</v>
      </c>
      <c r="B21" s="1336"/>
      <c r="C21" s="1336"/>
      <c r="D21" s="1336"/>
      <c r="E21" s="1532"/>
      <c r="F21" s="1533"/>
      <c r="G21" s="1336"/>
      <c r="H21" s="1336"/>
      <c r="I21" s="1336"/>
      <c r="J21" s="1082"/>
      <c r="K21" s="1082"/>
      <c r="L21" s="132">
        <v>18090.5</v>
      </c>
      <c r="M21" s="132">
        <v>19024</v>
      </c>
      <c r="N21" s="132">
        <v>18896.5</v>
      </c>
      <c r="O21" s="1082">
        <v>5.1601669384483628</v>
      </c>
      <c r="P21" s="1513">
        <v>-0.67020605550882628</v>
      </c>
      <c r="Q21" s="289"/>
      <c r="R21" s="289"/>
      <c r="S21" s="289"/>
      <c r="T21" s="1125"/>
      <c r="U21" s="1125"/>
    </row>
    <row r="22" spans="1:21" s="113" customFormat="1" ht="17.25" customHeight="1">
      <c r="A22" s="226" t="s">
        <v>73</v>
      </c>
      <c r="B22" s="1566">
        <v>3954</v>
      </c>
      <c r="C22" s="1566">
        <v>4109</v>
      </c>
      <c r="D22" s="1566">
        <v>4109</v>
      </c>
      <c r="E22" s="1534">
        <v>3.9200809307030848</v>
      </c>
      <c r="F22" s="1535">
        <v>0</v>
      </c>
      <c r="G22" s="1566">
        <v>755</v>
      </c>
      <c r="H22" s="1566">
        <v>1257</v>
      </c>
      <c r="I22" s="1566">
        <v>1560</v>
      </c>
      <c r="J22" s="1081">
        <v>66.490066225165549</v>
      </c>
      <c r="K22" s="1081">
        <v>24.105011933174225</v>
      </c>
      <c r="L22" s="142">
        <v>144117.5</v>
      </c>
      <c r="M22" s="142">
        <v>153625</v>
      </c>
      <c r="N22" s="142">
        <v>204578.5</v>
      </c>
      <c r="O22" s="1081">
        <v>6.5970475480076951</v>
      </c>
      <c r="P22" s="1512">
        <v>33.167453213995124</v>
      </c>
      <c r="Q22" s="290"/>
      <c r="R22" s="290"/>
      <c r="S22" s="290"/>
      <c r="T22" s="1126"/>
      <c r="U22" s="1126"/>
    </row>
    <row r="23" spans="1:21" ht="17.25" customHeight="1">
      <c r="A23" s="228" t="s">
        <v>137</v>
      </c>
      <c r="B23" s="1336">
        <v>45546</v>
      </c>
      <c r="C23" s="1336">
        <v>45546</v>
      </c>
      <c r="D23" s="1336">
        <v>45546</v>
      </c>
      <c r="E23" s="1532">
        <v>0</v>
      </c>
      <c r="F23" s="1533">
        <v>0</v>
      </c>
      <c r="G23" s="1565">
        <v>38486</v>
      </c>
      <c r="H23" s="1565">
        <v>38486</v>
      </c>
      <c r="I23" s="1565">
        <v>38486</v>
      </c>
      <c r="J23" s="1082">
        <v>0</v>
      </c>
      <c r="K23" s="1082">
        <v>0</v>
      </c>
      <c r="L23" s="132">
        <v>398574</v>
      </c>
      <c r="M23" s="132">
        <v>398574</v>
      </c>
      <c r="N23" s="132">
        <v>449374</v>
      </c>
      <c r="O23" s="1082">
        <v>0</v>
      </c>
      <c r="P23" s="1513">
        <v>12.745437484632705</v>
      </c>
      <c r="Q23" s="289"/>
      <c r="R23" s="289"/>
      <c r="S23" s="289"/>
      <c r="T23" s="1125"/>
      <c r="U23" s="1125"/>
    </row>
    <row r="24" spans="1:21" ht="17.25" customHeight="1" thickBot="1">
      <c r="A24" s="230" t="s">
        <v>138</v>
      </c>
      <c r="B24" s="2182">
        <v>39005</v>
      </c>
      <c r="C24" s="2182">
        <v>39050</v>
      </c>
      <c r="D24" s="2182">
        <v>39050</v>
      </c>
      <c r="E24" s="1345">
        <v>0.1153698243814949</v>
      </c>
      <c r="F24" s="2120">
        <v>0</v>
      </c>
      <c r="G24" s="2196">
        <v>26435</v>
      </c>
      <c r="H24" s="2182">
        <v>25000</v>
      </c>
      <c r="I24" s="2182">
        <v>25000</v>
      </c>
      <c r="J24" s="1083">
        <v>-5.4284093058445286</v>
      </c>
      <c r="K24" s="1083">
        <v>0</v>
      </c>
      <c r="L24" s="139">
        <v>283716</v>
      </c>
      <c r="M24" s="139">
        <v>282326</v>
      </c>
      <c r="N24" s="139">
        <v>333126</v>
      </c>
      <c r="O24" s="1083">
        <v>-0.4899265462645741</v>
      </c>
      <c r="P24" s="1734">
        <v>17.993383535345675</v>
      </c>
      <c r="Q24" s="289"/>
      <c r="R24" s="289"/>
      <c r="S24" s="289"/>
      <c r="T24" s="1125"/>
      <c r="U24" s="1125"/>
    </row>
    <row r="25" spans="1:21" ht="15.75" thickTop="1">
      <c r="A25" s="2645" t="s">
        <v>329</v>
      </c>
      <c r="B25" s="2645"/>
      <c r="C25" s="2645"/>
      <c r="D25" s="2645"/>
      <c r="E25" s="2645"/>
      <c r="F25" s="2645"/>
      <c r="G25" s="2645"/>
      <c r="H25" s="2645"/>
      <c r="I25" s="2645"/>
      <c r="J25" s="2645"/>
      <c r="K25" s="2645"/>
      <c r="L25" s="2645"/>
      <c r="M25" s="2645"/>
      <c r="N25" s="2645"/>
      <c r="O25" s="2645"/>
      <c r="P25" s="2645"/>
    </row>
    <row r="26" spans="1:21" ht="15">
      <c r="A26" s="2645" t="s">
        <v>718</v>
      </c>
      <c r="B26" s="2645"/>
      <c r="C26" s="2645"/>
      <c r="D26" s="2645"/>
      <c r="E26" s="2645"/>
      <c r="F26" s="2645"/>
      <c r="G26" s="2645"/>
      <c r="H26" s="2645"/>
      <c r="I26" s="2645"/>
      <c r="J26" s="2645"/>
      <c r="K26" s="2645"/>
      <c r="L26" s="2645"/>
      <c r="M26" s="2645"/>
      <c r="N26" s="2645"/>
      <c r="O26" s="2645"/>
      <c r="P26" s="2645"/>
    </row>
  </sheetData>
  <mergeCells count="28">
    <mergeCell ref="J16:J17"/>
    <mergeCell ref="K16:K17"/>
    <mergeCell ref="A4:A6"/>
    <mergeCell ref="B4:F4"/>
    <mergeCell ref="G4:K4"/>
    <mergeCell ref="L4:P4"/>
    <mergeCell ref="E5:E6"/>
    <mergeCell ref="F5:F6"/>
    <mergeCell ref="J5:J6"/>
    <mergeCell ref="K5:K6"/>
    <mergeCell ref="O5:O6"/>
    <mergeCell ref="P5:P6"/>
    <mergeCell ref="A26:P26"/>
    <mergeCell ref="Q4:U4"/>
    <mergeCell ref="T5:T6"/>
    <mergeCell ref="U5:U6"/>
    <mergeCell ref="Q15:U15"/>
    <mergeCell ref="T16:T17"/>
    <mergeCell ref="U16:U17"/>
    <mergeCell ref="O16:O17"/>
    <mergeCell ref="P16:P17"/>
    <mergeCell ref="A25:P25"/>
    <mergeCell ref="A15:A17"/>
    <mergeCell ref="B15:F15"/>
    <mergeCell ref="G15:K15"/>
    <mergeCell ref="L15:P15"/>
    <mergeCell ref="E16:E17"/>
    <mergeCell ref="F16:F17"/>
  </mergeCells>
  <hyperlinks>
    <hyperlink ref="G6"/>
    <hyperlink ref="L6"/>
    <hyperlink ref="Q6"/>
    <hyperlink ref="B17"/>
    <hyperlink ref="C17" display="cf=j= @)&amp;#÷&amp;$&#10;-;fpg–c;f/_                "/>
    <hyperlink ref="G17"/>
    <hyperlink ref="L17"/>
    <hyperlink ref="B6" display="cf=j= @)&amp;#÷&amp;$&#10;-;fpg–c;f/_                "/>
    <hyperlink ref="H6:I6"/>
    <hyperlink ref="M6:N6"/>
    <hyperlink ref="R6:S6"/>
    <hyperlink ref="H17:I17"/>
    <hyperlink ref="M17:N17"/>
  </hyperlinks>
  <printOptions horizontalCentered="1"/>
  <pageMargins left="0.39370078740157483" right="0.39370078740157483" top="0.78740157480314965" bottom="0.31496062992125984" header="0" footer="0.31496062992125984"/>
  <pageSetup paperSize="9" scale="50" orientation="landscape" r:id="rId1"/>
</worksheet>
</file>

<file path=xl/worksheets/sheet1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45"/>
  <sheetViews>
    <sheetView view="pageBreakPreview" topLeftCell="A16" zoomScale="70" zoomScaleSheetLayoutView="70" workbookViewId="0">
      <selection activeCell="A24" sqref="A24:P42"/>
    </sheetView>
  </sheetViews>
  <sheetFormatPr defaultColWidth="13.28515625" defaultRowHeight="12.75"/>
  <cols>
    <col min="1" max="1" width="23.140625" style="61" customWidth="1"/>
    <col min="2" max="2" width="11.7109375" style="61" customWidth="1"/>
    <col min="3" max="3" width="11.42578125" style="61" customWidth="1"/>
    <col min="4" max="4" width="10.7109375" style="61" customWidth="1"/>
    <col min="5" max="5" width="12.7109375" style="1084" customWidth="1"/>
    <col min="6" max="6" width="13.28515625" style="1084" customWidth="1"/>
    <col min="7" max="7" width="10.7109375" style="61" customWidth="1"/>
    <col min="8" max="8" width="11.140625" style="61" customWidth="1"/>
    <col min="9" max="9" width="10.7109375" style="61" customWidth="1"/>
    <col min="10" max="10" width="12.85546875" style="1084" customWidth="1"/>
    <col min="11" max="11" width="13.28515625" style="1084" customWidth="1"/>
    <col min="12" max="14" width="10.7109375" style="61" customWidth="1"/>
    <col min="15" max="15" width="13.42578125" style="1084" customWidth="1"/>
    <col min="16" max="16" width="13.28515625" style="1084" customWidth="1"/>
    <col min="17" max="19" width="10.7109375" style="61" customWidth="1"/>
    <col min="20" max="20" width="13.42578125" style="1084" customWidth="1"/>
    <col min="21" max="21" width="13.28515625" style="1084" customWidth="1"/>
    <col min="22" max="243" width="8.7109375" style="61" customWidth="1"/>
    <col min="244" max="244" width="27.42578125" style="61" customWidth="1"/>
    <col min="245" max="245" width="11.7109375" style="61" bestFit="1" customWidth="1"/>
    <col min="246" max="246" width="11.7109375" style="61" customWidth="1"/>
    <col min="247" max="248" width="11.85546875" style="61" customWidth="1"/>
    <col min="249" max="249" width="12.5703125" style="61" customWidth="1"/>
    <col min="250" max="250" width="13.28515625" style="61" customWidth="1"/>
    <col min="251" max="251" width="11.7109375" style="61" bestFit="1" customWidth="1"/>
    <col min="252" max="252" width="11.7109375" style="61" customWidth="1"/>
    <col min="253" max="254" width="11.85546875" style="61" customWidth="1"/>
    <col min="255" max="255" width="12.28515625" style="61" customWidth="1"/>
    <col min="256" max="16384" width="13.28515625" style="61"/>
  </cols>
  <sheetData>
    <row r="1" spans="1:41" s="2062" customFormat="1" ht="30">
      <c r="A1" s="2132" t="s">
        <v>305</v>
      </c>
      <c r="B1" s="2132"/>
      <c r="C1" s="2132"/>
      <c r="D1" s="2132"/>
      <c r="E1" s="2132"/>
      <c r="F1" s="2132"/>
      <c r="G1" s="2132"/>
      <c r="H1" s="2132"/>
      <c r="I1" s="2132"/>
      <c r="J1" s="2132"/>
      <c r="K1" s="2132"/>
      <c r="L1" s="2132"/>
      <c r="M1" s="2132"/>
      <c r="N1" s="2132"/>
      <c r="O1" s="2132"/>
      <c r="P1" s="2132"/>
      <c r="Q1" s="2132"/>
      <c r="R1" s="2132"/>
      <c r="S1" s="2132"/>
      <c r="T1" s="2197"/>
      <c r="U1" s="2197"/>
    </row>
    <row r="2" spans="1:41" s="2064" customFormat="1" ht="33">
      <c r="A2" s="2131" t="s">
        <v>830</v>
      </c>
      <c r="B2" s="2131"/>
      <c r="C2" s="2131"/>
      <c r="D2" s="2131"/>
      <c r="E2" s="2131"/>
      <c r="F2" s="2131"/>
      <c r="G2" s="2131"/>
      <c r="H2" s="2131"/>
      <c r="I2" s="2131"/>
      <c r="J2" s="2131"/>
      <c r="K2" s="2131"/>
      <c r="L2" s="2131"/>
      <c r="M2" s="2131"/>
      <c r="N2" s="2131"/>
      <c r="O2" s="2131"/>
      <c r="P2" s="2131"/>
      <c r="Q2" s="2131"/>
      <c r="R2" s="2131"/>
      <c r="S2" s="2131"/>
      <c r="T2" s="2139"/>
      <c r="U2" s="2139"/>
    </row>
    <row r="3" spans="1:41" ht="13.5" customHeight="1" thickBo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1145"/>
      <c r="Q3" s="252"/>
      <c r="R3" s="252"/>
      <c r="S3" s="252"/>
      <c r="U3" s="1145" t="s">
        <v>264</v>
      </c>
    </row>
    <row r="4" spans="1:41" s="1064" customFormat="1" ht="18" customHeight="1" thickTop="1">
      <c r="A4" s="2662" t="s">
        <v>81</v>
      </c>
      <c r="B4" s="2683" t="s">
        <v>397</v>
      </c>
      <c r="C4" s="2683"/>
      <c r="D4" s="2683"/>
      <c r="E4" s="2683"/>
      <c r="F4" s="2683"/>
      <c r="G4" s="2683" t="s">
        <v>266</v>
      </c>
      <c r="H4" s="2683"/>
      <c r="I4" s="2683"/>
      <c r="J4" s="2683"/>
      <c r="K4" s="2683"/>
      <c r="L4" s="2683" t="s">
        <v>268</v>
      </c>
      <c r="M4" s="2683"/>
      <c r="N4" s="2683"/>
      <c r="O4" s="2683"/>
      <c r="P4" s="2683"/>
      <c r="Q4" s="2683" t="s">
        <v>267</v>
      </c>
      <c r="R4" s="2683"/>
      <c r="S4" s="2683"/>
      <c r="T4" s="2683"/>
      <c r="U4" s="2684"/>
      <c r="V4" s="1067"/>
      <c r="W4" s="1067"/>
      <c r="X4" s="1067"/>
      <c r="Y4" s="1067"/>
      <c r="Z4" s="1067"/>
      <c r="AA4" s="1067"/>
      <c r="AB4" s="1067"/>
      <c r="AC4" s="1067"/>
    </row>
    <row r="5" spans="1:41" s="1247" customFormat="1" ht="18" customHeight="1">
      <c r="A5" s="2663"/>
      <c r="B5" s="2038" t="s">
        <v>87</v>
      </c>
      <c r="C5" s="2038" t="s">
        <v>90</v>
      </c>
      <c r="D5" s="2038" t="s">
        <v>91</v>
      </c>
      <c r="E5" s="2358" t="s">
        <v>340</v>
      </c>
      <c r="F5" s="2358"/>
      <c r="G5" s="2038" t="s">
        <v>87</v>
      </c>
      <c r="H5" s="2038" t="s">
        <v>90</v>
      </c>
      <c r="I5" s="2038" t="s">
        <v>91</v>
      </c>
      <c r="J5" s="2358" t="s">
        <v>340</v>
      </c>
      <c r="K5" s="2358"/>
      <c r="L5" s="2038" t="s">
        <v>87</v>
      </c>
      <c r="M5" s="2038" t="s">
        <v>90</v>
      </c>
      <c r="N5" s="2038" t="s">
        <v>91</v>
      </c>
      <c r="O5" s="2358" t="s">
        <v>340</v>
      </c>
      <c r="P5" s="2358"/>
      <c r="Q5" s="2038" t="s">
        <v>87</v>
      </c>
      <c r="R5" s="2038" t="s">
        <v>90</v>
      </c>
      <c r="S5" s="2038" t="s">
        <v>91</v>
      </c>
      <c r="T5" s="2358" t="s">
        <v>340</v>
      </c>
      <c r="U5" s="2359"/>
      <c r="V5" s="1246"/>
      <c r="W5" s="1246"/>
      <c r="X5" s="1246"/>
      <c r="Y5" s="1246"/>
      <c r="Z5" s="1246"/>
      <c r="AA5" s="1246"/>
      <c r="AB5" s="1246"/>
      <c r="AC5" s="1246"/>
      <c r="AD5" s="1246"/>
      <c r="AE5" s="1246"/>
      <c r="AF5" s="1246"/>
      <c r="AG5" s="1246"/>
      <c r="AH5" s="1246"/>
      <c r="AI5" s="1246"/>
      <c r="AJ5" s="1246"/>
      <c r="AK5" s="1246"/>
      <c r="AL5" s="1246"/>
      <c r="AM5" s="1246"/>
      <c r="AN5" s="1246"/>
      <c r="AO5" s="1246"/>
    </row>
    <row r="6" spans="1:41" s="1250" customFormat="1" ht="29.25" customHeight="1">
      <c r="A6" s="2663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308" t="str">
        <f t="shared" si="2"/>
        <v>cf=j=@)&amp;%÷&amp;^</v>
      </c>
      <c r="V6" s="1249"/>
      <c r="W6" s="1249"/>
      <c r="X6" s="1249"/>
      <c r="Y6" s="1249"/>
      <c r="Z6" s="1249"/>
      <c r="AA6" s="1249"/>
      <c r="AB6" s="1249"/>
      <c r="AC6" s="1249"/>
      <c r="AD6" s="1249"/>
      <c r="AE6" s="1249"/>
      <c r="AF6" s="1249"/>
      <c r="AG6" s="1249"/>
      <c r="AH6" s="1249"/>
      <c r="AI6" s="1249"/>
      <c r="AJ6" s="1249"/>
      <c r="AK6" s="1249"/>
      <c r="AL6" s="1249"/>
      <c r="AM6" s="1249"/>
      <c r="AN6" s="1249"/>
      <c r="AO6" s="1249"/>
    </row>
    <row r="7" spans="1:41" ht="17.25" customHeight="1">
      <c r="A7" s="254" t="s">
        <v>341</v>
      </c>
      <c r="B7" s="1283">
        <v>127.02</v>
      </c>
      <c r="C7" s="1568">
        <v>133.04</v>
      </c>
      <c r="D7" s="1082">
        <v>210.04</v>
      </c>
      <c r="E7" s="1568">
        <v>4.7394111163596264</v>
      </c>
      <c r="F7" s="1568">
        <v>57.877330126277805</v>
      </c>
      <c r="G7" s="1283">
        <v>58.78</v>
      </c>
      <c r="H7" s="1568">
        <v>71.599999999999994</v>
      </c>
      <c r="I7" s="133">
        <v>199.41</v>
      </c>
      <c r="J7" s="1568">
        <v>21.810139503232385</v>
      </c>
      <c r="K7" s="1568">
        <v>178.50558659217879</v>
      </c>
      <c r="L7" s="1568">
        <v>63.9</v>
      </c>
      <c r="M7" s="1568">
        <v>145.61000000000001</v>
      </c>
      <c r="N7" s="1082">
        <v>259.77</v>
      </c>
      <c r="O7" s="1863">
        <v>127.87167449139281</v>
      </c>
      <c r="P7" s="1863">
        <v>78.401208708193082</v>
      </c>
      <c r="Q7" s="1567">
        <v>72.06</v>
      </c>
      <c r="R7" s="1568">
        <v>57.43</v>
      </c>
      <c r="S7" s="133">
        <v>88.21</v>
      </c>
      <c r="T7" s="1863">
        <v>-20.302525673050241</v>
      </c>
      <c r="U7" s="1864">
        <v>53.595681699460215</v>
      </c>
    </row>
    <row r="8" spans="1:41" ht="17.25" customHeight="1">
      <c r="A8" s="254" t="s">
        <v>342</v>
      </c>
      <c r="B8" s="1283">
        <v>41.29</v>
      </c>
      <c r="C8" s="1568">
        <v>52.55</v>
      </c>
      <c r="D8" s="1082">
        <v>124.37</v>
      </c>
      <c r="E8" s="1568">
        <v>27.270525550980864</v>
      </c>
      <c r="F8" s="1568">
        <v>136.66983824928641</v>
      </c>
      <c r="G8" s="1283">
        <v>29.96</v>
      </c>
      <c r="H8" s="1568">
        <v>33.94</v>
      </c>
      <c r="I8" s="133">
        <v>74.599999999999994</v>
      </c>
      <c r="J8" s="1568">
        <v>13.28437917222962</v>
      </c>
      <c r="K8" s="1568">
        <v>119.79964643488508</v>
      </c>
      <c r="L8" s="1568">
        <v>24.48</v>
      </c>
      <c r="M8" s="1568">
        <v>122.56</v>
      </c>
      <c r="N8" s="1082">
        <v>220.21</v>
      </c>
      <c r="O8" s="1863">
        <v>400.65359477124184</v>
      </c>
      <c r="P8" s="1863">
        <v>79.675261096605738</v>
      </c>
      <c r="Q8" s="1283">
        <v>49.99</v>
      </c>
      <c r="R8" s="1568">
        <v>53.94</v>
      </c>
      <c r="S8" s="133">
        <v>73.680000000000007</v>
      </c>
      <c r="T8" s="1863">
        <v>7.9015803160632032</v>
      </c>
      <c r="U8" s="1864">
        <v>36.596218020022263</v>
      </c>
    </row>
    <row r="9" spans="1:41" ht="17.25" customHeight="1">
      <c r="A9" s="254" t="s">
        <v>343</v>
      </c>
      <c r="B9" s="1283" t="s">
        <v>805</v>
      </c>
      <c r="C9" s="1568" t="s">
        <v>805</v>
      </c>
      <c r="D9" s="1082" t="s">
        <v>809</v>
      </c>
      <c r="E9" s="1568" t="s">
        <v>818</v>
      </c>
      <c r="F9" s="1568" t="s">
        <v>818</v>
      </c>
      <c r="G9" s="1283" t="s">
        <v>806</v>
      </c>
      <c r="H9" s="1568">
        <v>0.08</v>
      </c>
      <c r="I9" s="133">
        <v>1.28</v>
      </c>
      <c r="J9" s="1568" t="s">
        <v>818</v>
      </c>
      <c r="K9" s="1568">
        <v>1500</v>
      </c>
      <c r="L9" s="1568">
        <v>4.83</v>
      </c>
      <c r="M9" s="1568">
        <v>0.22</v>
      </c>
      <c r="N9" s="1082">
        <v>19.96</v>
      </c>
      <c r="O9" s="1863">
        <v>-95.445134575569355</v>
      </c>
      <c r="P9" s="1863">
        <v>8972.7272727272739</v>
      </c>
      <c r="Q9" s="1283" t="s">
        <v>806</v>
      </c>
      <c r="R9" s="1568" t="s">
        <v>806</v>
      </c>
      <c r="S9" s="133" t="s">
        <v>806</v>
      </c>
      <c r="T9" s="1863"/>
      <c r="U9" s="1864"/>
    </row>
    <row r="10" spans="1:41" ht="17.25" customHeight="1">
      <c r="A10" s="254" t="s">
        <v>76</v>
      </c>
      <c r="B10" s="1283" t="s">
        <v>805</v>
      </c>
      <c r="C10" s="1568" t="s">
        <v>805</v>
      </c>
      <c r="D10" s="1082">
        <v>4.08</v>
      </c>
      <c r="E10" s="1568" t="s">
        <v>818</v>
      </c>
      <c r="F10" s="1568" t="s">
        <v>818</v>
      </c>
      <c r="G10" s="1283" t="s">
        <v>806</v>
      </c>
      <c r="H10" s="1568" t="s">
        <v>805</v>
      </c>
      <c r="I10" s="133">
        <v>2.06</v>
      </c>
      <c r="J10" s="1568" t="s">
        <v>818</v>
      </c>
      <c r="K10" s="1568" t="s">
        <v>818</v>
      </c>
      <c r="L10" s="1568" t="s">
        <v>805</v>
      </c>
      <c r="M10" s="1568">
        <v>1.3</v>
      </c>
      <c r="N10" s="1082">
        <v>1.53</v>
      </c>
      <c r="O10" s="1863"/>
      <c r="P10" s="1863"/>
      <c r="Q10" s="1283" t="s">
        <v>806</v>
      </c>
      <c r="R10" s="1568" t="s">
        <v>806</v>
      </c>
      <c r="S10" s="133" t="s">
        <v>806</v>
      </c>
      <c r="T10" s="1863"/>
      <c r="U10" s="1864"/>
    </row>
    <row r="11" spans="1:41" ht="17.25" customHeight="1">
      <c r="A11" s="254" t="s">
        <v>77</v>
      </c>
      <c r="B11" s="1283" t="s">
        <v>805</v>
      </c>
      <c r="C11" s="1568" t="s">
        <v>805</v>
      </c>
      <c r="D11" s="1082" t="s">
        <v>809</v>
      </c>
      <c r="E11" s="1568" t="s">
        <v>818</v>
      </c>
      <c r="F11" s="1568" t="s">
        <v>818</v>
      </c>
      <c r="G11" s="1283" t="s">
        <v>806</v>
      </c>
      <c r="H11" s="1568" t="s">
        <v>805</v>
      </c>
      <c r="I11" s="133">
        <v>2.0099999999999998</v>
      </c>
      <c r="J11" s="1568" t="s">
        <v>818</v>
      </c>
      <c r="K11" s="1568" t="s">
        <v>818</v>
      </c>
      <c r="L11" s="1568" t="s">
        <v>805</v>
      </c>
      <c r="M11" s="1568" t="s">
        <v>809</v>
      </c>
      <c r="N11" s="1082">
        <v>0.41</v>
      </c>
      <c r="O11" s="1863"/>
      <c r="P11" s="1863"/>
      <c r="Q11" s="1283" t="s">
        <v>806</v>
      </c>
      <c r="R11" s="1568" t="s">
        <v>806</v>
      </c>
      <c r="S11" s="133" t="s">
        <v>806</v>
      </c>
      <c r="T11" s="1863"/>
      <c r="U11" s="1864"/>
    </row>
    <row r="12" spans="1:41" ht="17.25" customHeight="1">
      <c r="A12" s="254" t="s">
        <v>344</v>
      </c>
      <c r="B12" s="1283">
        <v>32.32</v>
      </c>
      <c r="C12" s="1568">
        <v>30.92</v>
      </c>
      <c r="D12" s="1082">
        <v>33.270000000000003</v>
      </c>
      <c r="E12" s="1568">
        <v>-4.3316831683168244</v>
      </c>
      <c r="F12" s="1568">
        <v>7.6002587322121729</v>
      </c>
      <c r="G12" s="1283">
        <v>128.24</v>
      </c>
      <c r="H12" s="1568">
        <v>176.62</v>
      </c>
      <c r="I12" s="133">
        <v>133.76</v>
      </c>
      <c r="J12" s="1568">
        <v>37.726138490330619</v>
      </c>
      <c r="K12" s="1568">
        <v>-24.266787453289552</v>
      </c>
      <c r="L12" s="1568">
        <v>65.81</v>
      </c>
      <c r="M12" s="1568">
        <v>68.77</v>
      </c>
      <c r="N12" s="1082">
        <v>50.86</v>
      </c>
      <c r="O12" s="1863">
        <v>4.4977966874335067</v>
      </c>
      <c r="P12" s="1863">
        <v>-26.043332848625852</v>
      </c>
      <c r="Q12" s="1283">
        <v>7.0000000000000007E-2</v>
      </c>
      <c r="R12" s="1568">
        <v>3.62</v>
      </c>
      <c r="S12" s="133">
        <v>7.5</v>
      </c>
      <c r="T12" s="1863"/>
      <c r="U12" s="1864"/>
    </row>
    <row r="13" spans="1:41" ht="17.25" customHeight="1">
      <c r="A13" s="254" t="s">
        <v>345</v>
      </c>
      <c r="B13" s="1283">
        <v>8.24</v>
      </c>
      <c r="C13" s="1568">
        <v>13.14</v>
      </c>
      <c r="D13" s="1082">
        <v>29.83</v>
      </c>
      <c r="E13" s="1568">
        <v>59.466019417475735</v>
      </c>
      <c r="F13" s="1568">
        <v>127.01674277016738</v>
      </c>
      <c r="G13" s="1283">
        <v>1.9</v>
      </c>
      <c r="H13" s="1568">
        <v>7.37</v>
      </c>
      <c r="I13" s="133">
        <v>8.9499999999999993</v>
      </c>
      <c r="J13" s="1568">
        <v>287.89473684210532</v>
      </c>
      <c r="K13" s="1568">
        <v>21.438263229307996</v>
      </c>
      <c r="L13" s="1568">
        <v>11.86</v>
      </c>
      <c r="M13" s="1568">
        <v>16.52</v>
      </c>
      <c r="N13" s="1082">
        <v>7.86</v>
      </c>
      <c r="O13" s="1863">
        <v>39.291736930860026</v>
      </c>
      <c r="P13" s="1863">
        <v>-52.421307506053267</v>
      </c>
      <c r="Q13" s="1283">
        <v>1.33</v>
      </c>
      <c r="R13" s="1568">
        <v>1.32</v>
      </c>
      <c r="S13" s="133">
        <v>4.59</v>
      </c>
      <c r="T13" s="1863"/>
      <c r="U13" s="1864">
        <v>247.72727272727269</v>
      </c>
    </row>
    <row r="14" spans="1:41" ht="17.25" customHeight="1">
      <c r="A14" s="254" t="s">
        <v>346</v>
      </c>
      <c r="B14" s="1283">
        <v>20.5</v>
      </c>
      <c r="C14" s="1568">
        <v>21.25</v>
      </c>
      <c r="D14" s="1082">
        <v>54.46</v>
      </c>
      <c r="E14" s="1568">
        <v>3.6585365853658569</v>
      </c>
      <c r="F14" s="1568">
        <v>156.2823529411765</v>
      </c>
      <c r="G14" s="1283">
        <v>15.99</v>
      </c>
      <c r="H14" s="1568">
        <v>31.71</v>
      </c>
      <c r="I14" s="133">
        <v>22.58</v>
      </c>
      <c r="J14" s="1568">
        <v>98.311444652908065</v>
      </c>
      <c r="K14" s="1568">
        <v>-28.792179123304962</v>
      </c>
      <c r="L14" s="1568">
        <v>25.86</v>
      </c>
      <c r="M14" s="1568">
        <v>82.69</v>
      </c>
      <c r="N14" s="1082">
        <v>101.83</v>
      </c>
      <c r="O14" s="1863">
        <v>219.76024748646557</v>
      </c>
      <c r="P14" s="1863">
        <v>23.146692465836253</v>
      </c>
      <c r="Q14" s="1283" t="s">
        <v>806</v>
      </c>
      <c r="R14" s="1568">
        <v>0.5</v>
      </c>
      <c r="S14" s="133">
        <v>1.37</v>
      </c>
      <c r="T14" s="1863"/>
      <c r="U14" s="1864"/>
    </row>
    <row r="15" spans="1:41" ht="17.25" customHeight="1">
      <c r="A15" s="254" t="s">
        <v>347</v>
      </c>
      <c r="B15" s="1283">
        <v>1.1599999999999999</v>
      </c>
      <c r="C15" s="1568">
        <v>3.74</v>
      </c>
      <c r="D15" s="1082">
        <v>30.71</v>
      </c>
      <c r="E15" s="1568">
        <v>222.41379310344831</v>
      </c>
      <c r="F15" s="1568">
        <v>721.12299465240642</v>
      </c>
      <c r="G15" s="1283">
        <v>1.75</v>
      </c>
      <c r="H15" s="1568">
        <v>2.25</v>
      </c>
      <c r="I15" s="133">
        <v>1.76</v>
      </c>
      <c r="J15" s="1568">
        <v>28.57142857142858</v>
      </c>
      <c r="K15" s="1568">
        <v>-21.777777777777775</v>
      </c>
      <c r="L15" s="1568">
        <v>0.2</v>
      </c>
      <c r="M15" s="1568">
        <v>7.91</v>
      </c>
      <c r="N15" s="1082">
        <v>22.34</v>
      </c>
      <c r="O15" s="1863">
        <v>3854.9999999999995</v>
      </c>
      <c r="P15" s="1863">
        <v>182.42730720606824</v>
      </c>
      <c r="Q15" s="1283">
        <v>1.32</v>
      </c>
      <c r="R15" s="1568">
        <v>4.12</v>
      </c>
      <c r="S15" s="133">
        <v>8.2899999999999991</v>
      </c>
      <c r="T15" s="1863">
        <v>212.12121212121212</v>
      </c>
      <c r="U15" s="1864">
        <v>101.21359223300971</v>
      </c>
    </row>
    <row r="16" spans="1:41" ht="17.25" customHeight="1">
      <c r="A16" s="254" t="s">
        <v>348</v>
      </c>
      <c r="B16" s="1283">
        <v>223.81</v>
      </c>
      <c r="C16" s="1568">
        <v>288.41000000000003</v>
      </c>
      <c r="D16" s="1082">
        <v>464.27</v>
      </c>
      <c r="E16" s="1568">
        <v>28.86376837496092</v>
      </c>
      <c r="F16" s="1568">
        <v>60.97569432405254</v>
      </c>
      <c r="G16" s="1283">
        <v>76.98</v>
      </c>
      <c r="H16" s="1568">
        <v>129.44</v>
      </c>
      <c r="I16" s="133">
        <v>163.78</v>
      </c>
      <c r="J16" s="1568">
        <v>68.14757079760976</v>
      </c>
      <c r="K16" s="1568">
        <v>26.529666254635352</v>
      </c>
      <c r="L16" s="1568">
        <v>317.42</v>
      </c>
      <c r="M16" s="1568">
        <v>450.95</v>
      </c>
      <c r="N16" s="1082">
        <v>604.39</v>
      </c>
      <c r="O16" s="1863">
        <v>42.067292546153368</v>
      </c>
      <c r="P16" s="1863">
        <v>34.025945226743545</v>
      </c>
      <c r="Q16" s="1283">
        <v>96.17</v>
      </c>
      <c r="R16" s="1568">
        <v>103.22</v>
      </c>
      <c r="S16" s="133">
        <v>184.24</v>
      </c>
      <c r="T16" s="1863">
        <v>7.3307684309036176</v>
      </c>
      <c r="U16" s="1864">
        <v>78.492540205386575</v>
      </c>
    </row>
    <row r="17" spans="1:21" ht="17.25" customHeight="1">
      <c r="A17" s="254" t="s">
        <v>349</v>
      </c>
      <c r="B17" s="1283">
        <v>592.91</v>
      </c>
      <c r="C17" s="1568">
        <v>685.63</v>
      </c>
      <c r="D17" s="1082">
        <v>628.91999999999996</v>
      </c>
      <c r="E17" s="1568">
        <v>15.6381238299236</v>
      </c>
      <c r="F17" s="1568">
        <v>-8.2712250047401685</v>
      </c>
      <c r="G17" s="1283">
        <v>87.22</v>
      </c>
      <c r="H17" s="1568">
        <v>104.63</v>
      </c>
      <c r="I17" s="133">
        <v>154.97999999999999</v>
      </c>
      <c r="J17" s="1568">
        <v>19.961018115111216</v>
      </c>
      <c r="K17" s="1568">
        <v>48.121953550606889</v>
      </c>
      <c r="L17" s="1568">
        <v>421.1</v>
      </c>
      <c r="M17" s="1568">
        <v>545.61</v>
      </c>
      <c r="N17" s="1082">
        <v>957.08</v>
      </c>
      <c r="O17" s="1863">
        <v>29.567798622654948</v>
      </c>
      <c r="P17" s="1863">
        <v>75.414673484723522</v>
      </c>
      <c r="Q17" s="1283">
        <v>114.98</v>
      </c>
      <c r="R17" s="1568">
        <v>124.27</v>
      </c>
      <c r="S17" s="133">
        <v>183.19</v>
      </c>
      <c r="T17" s="1863">
        <v>8.0796660288745841</v>
      </c>
      <c r="U17" s="1864">
        <v>47.412891285105019</v>
      </c>
    </row>
    <row r="18" spans="1:21" ht="17.25" customHeight="1">
      <c r="A18" s="254" t="s">
        <v>350</v>
      </c>
      <c r="B18" s="1283">
        <v>2.2799999999999998</v>
      </c>
      <c r="C18" s="1568">
        <v>5.45</v>
      </c>
      <c r="D18" s="1082">
        <v>13.05</v>
      </c>
      <c r="E18" s="1568">
        <v>139.0350877192983</v>
      </c>
      <c r="F18" s="1568">
        <v>139.44954128440367</v>
      </c>
      <c r="G18" s="1283">
        <v>5.39</v>
      </c>
      <c r="H18" s="1568">
        <v>1.94</v>
      </c>
      <c r="I18" s="133">
        <v>7.45</v>
      </c>
      <c r="J18" s="1568">
        <v>-64.00742115027829</v>
      </c>
      <c r="K18" s="1568">
        <v>284.02061855670104</v>
      </c>
      <c r="L18" s="1568">
        <v>7.28</v>
      </c>
      <c r="M18" s="1568">
        <v>25.84</v>
      </c>
      <c r="N18" s="1082">
        <v>72.23</v>
      </c>
      <c r="O18" s="1863">
        <v>254.94505494505495</v>
      </c>
      <c r="P18" s="1863">
        <v>179.52786377708981</v>
      </c>
      <c r="Q18" s="1283">
        <v>2.74</v>
      </c>
      <c r="R18" s="1568">
        <v>3.33</v>
      </c>
      <c r="S18" s="133">
        <v>7.04</v>
      </c>
      <c r="T18" s="1863"/>
      <c r="U18" s="1864">
        <v>111.41141141141139</v>
      </c>
    </row>
    <row r="19" spans="1:21" ht="17.25" customHeight="1">
      <c r="A19" s="254" t="s">
        <v>78</v>
      </c>
      <c r="B19" s="1283">
        <v>798</v>
      </c>
      <c r="C19" s="1568">
        <v>951.51</v>
      </c>
      <c r="D19" s="1082">
        <v>1151.3900000000001</v>
      </c>
      <c r="E19" s="1568">
        <v>19.23684210526315</v>
      </c>
      <c r="F19" s="1568">
        <v>21.006610545343719</v>
      </c>
      <c r="G19" s="1283">
        <v>379.27</v>
      </c>
      <c r="H19" s="1568">
        <v>537.88</v>
      </c>
      <c r="I19" s="133">
        <v>487.7</v>
      </c>
      <c r="J19" s="1568">
        <v>41.819811743612732</v>
      </c>
      <c r="K19" s="1568">
        <v>-9.3292184130289275</v>
      </c>
      <c r="L19" s="1568">
        <v>707.05</v>
      </c>
      <c r="M19" s="1568">
        <v>1193.56</v>
      </c>
      <c r="N19" s="1082">
        <v>1289.96</v>
      </c>
      <c r="O19" s="1863">
        <v>68.808429389717844</v>
      </c>
      <c r="P19" s="1863">
        <v>8.0766781728610226</v>
      </c>
      <c r="Q19" s="1283">
        <v>247.67</v>
      </c>
      <c r="R19" s="1508">
        <v>223.9</v>
      </c>
      <c r="S19" s="133">
        <v>294.27999999999997</v>
      </c>
      <c r="T19" s="1863">
        <v>-9.5974482173860309</v>
      </c>
      <c r="U19" s="1864">
        <v>31.43367574810182</v>
      </c>
    </row>
    <row r="20" spans="1:21" ht="17.25" customHeight="1">
      <c r="A20" s="254" t="s">
        <v>351</v>
      </c>
      <c r="B20" s="1283">
        <v>1.45</v>
      </c>
      <c r="C20" s="1568">
        <v>1.3</v>
      </c>
      <c r="D20" s="1082">
        <v>1.46</v>
      </c>
      <c r="E20" s="1568">
        <v>-10.344827586206895</v>
      </c>
      <c r="F20" s="1568">
        <v>12.307692307692308</v>
      </c>
      <c r="G20" s="1283" t="s">
        <v>806</v>
      </c>
      <c r="H20" s="1568" t="s">
        <v>805</v>
      </c>
      <c r="I20" s="133">
        <v>0.4</v>
      </c>
      <c r="J20" s="1568" t="s">
        <v>818</v>
      </c>
      <c r="K20" s="1568" t="s">
        <v>818</v>
      </c>
      <c r="L20" s="1568" t="s">
        <v>805</v>
      </c>
      <c r="M20" s="1568" t="s">
        <v>809</v>
      </c>
      <c r="N20" s="1082" t="s">
        <v>805</v>
      </c>
      <c r="O20" s="1863"/>
      <c r="P20" s="1863"/>
      <c r="Q20" s="1283" t="s">
        <v>806</v>
      </c>
      <c r="R20" s="1568">
        <v>0.44</v>
      </c>
      <c r="S20" s="1569">
        <v>0.25</v>
      </c>
      <c r="T20" s="1863"/>
      <c r="U20" s="1864"/>
    </row>
    <row r="21" spans="1:21" ht="17.25" customHeight="1">
      <c r="A21" s="254" t="s">
        <v>318</v>
      </c>
      <c r="B21" s="1283">
        <v>87.11</v>
      </c>
      <c r="C21" s="1568">
        <v>379.73</v>
      </c>
      <c r="D21" s="1082">
        <v>118.9</v>
      </c>
      <c r="E21" s="1568">
        <v>335.92010102169672</v>
      </c>
      <c r="F21" s="1568">
        <v>-68.688278513680785</v>
      </c>
      <c r="G21" s="1283">
        <v>46.38</v>
      </c>
      <c r="H21" s="1568">
        <v>69.650000000000006</v>
      </c>
      <c r="I21" s="133">
        <v>58.23</v>
      </c>
      <c r="J21" s="1568">
        <v>50.172488141440283</v>
      </c>
      <c r="K21" s="1568">
        <v>-16.396267049533396</v>
      </c>
      <c r="L21" s="1568">
        <v>52.6</v>
      </c>
      <c r="M21" s="1568">
        <v>82.25</v>
      </c>
      <c r="N21" s="1082">
        <v>119</v>
      </c>
      <c r="O21" s="1863">
        <v>56.368821292775664</v>
      </c>
      <c r="P21" s="1863">
        <v>44.680851063829806</v>
      </c>
      <c r="Q21" s="1283">
        <v>7.86</v>
      </c>
      <c r="R21" s="1568">
        <v>9.6</v>
      </c>
      <c r="S21" s="133">
        <v>15.63</v>
      </c>
      <c r="T21" s="1863">
        <v>22.137404580152648</v>
      </c>
      <c r="U21" s="1864">
        <v>62.8125</v>
      </c>
    </row>
    <row r="22" spans="1:21" s="257" customFormat="1" ht="17.25" customHeight="1" thickBot="1">
      <c r="A22" s="255" t="s">
        <v>82</v>
      </c>
      <c r="B22" s="776">
        <v>1936.09</v>
      </c>
      <c r="C22" s="776">
        <v>2566.67</v>
      </c>
      <c r="D22" s="776">
        <v>2864.75</v>
      </c>
      <c r="E22" s="774">
        <v>32.569766901332066</v>
      </c>
      <c r="F22" s="774">
        <v>11.613491411050102</v>
      </c>
      <c r="G22" s="776">
        <v>831.86</v>
      </c>
      <c r="H22" s="776">
        <v>1167.1100000000001</v>
      </c>
      <c r="I22" s="776">
        <v>1318.95</v>
      </c>
      <c r="J22" s="774">
        <v>40.301252614622676</v>
      </c>
      <c r="K22" s="774">
        <v>13.009913375774351</v>
      </c>
      <c r="L22" s="776">
        <v>1702.3899999999999</v>
      </c>
      <c r="M22" s="776">
        <v>2743.79</v>
      </c>
      <c r="N22" s="776">
        <v>3727.4300000000003</v>
      </c>
      <c r="O22" s="774">
        <v>61.172821738849507</v>
      </c>
      <c r="P22" s="774">
        <v>35.849682373651049</v>
      </c>
      <c r="Q22" s="776">
        <v>594.19000000000005</v>
      </c>
      <c r="R22" s="776">
        <v>585.69000000000005</v>
      </c>
      <c r="S22" s="776">
        <v>868.26999999999987</v>
      </c>
      <c r="T22" s="774">
        <v>-1.4305188576044681</v>
      </c>
      <c r="U22" s="775">
        <v>48.247366354214648</v>
      </c>
    </row>
    <row r="23" spans="1:21" ht="16.5" thickTop="1" thickBot="1">
      <c r="A23" s="258"/>
      <c r="P23" s="1112"/>
      <c r="U23" s="1112"/>
    </row>
    <row r="24" spans="1:21" s="51" customFormat="1" ht="18" customHeight="1" thickTop="1">
      <c r="A24" s="2657" t="s">
        <v>81</v>
      </c>
      <c r="B24" s="2683" t="s">
        <v>690</v>
      </c>
      <c r="C24" s="2683"/>
      <c r="D24" s="2683"/>
      <c r="E24" s="2683"/>
      <c r="F24" s="2683"/>
      <c r="G24" s="2683" t="s">
        <v>691</v>
      </c>
      <c r="H24" s="2683"/>
      <c r="I24" s="2683"/>
      <c r="J24" s="2683"/>
      <c r="K24" s="2683"/>
      <c r="L24" s="2683" t="s">
        <v>82</v>
      </c>
      <c r="M24" s="2683"/>
      <c r="N24" s="2683"/>
      <c r="O24" s="2683"/>
      <c r="P24" s="2684"/>
      <c r="Q24" s="2685"/>
      <c r="R24" s="2685"/>
      <c r="S24" s="2685"/>
      <c r="T24" s="2685"/>
      <c r="U24" s="2685"/>
    </row>
    <row r="25" spans="1:21" ht="14.25" customHeight="1">
      <c r="A25" s="2658"/>
      <c r="B25" s="2038" t="s">
        <v>87</v>
      </c>
      <c r="C25" s="2038" t="s">
        <v>90</v>
      </c>
      <c r="D25" s="2038" t="s">
        <v>91</v>
      </c>
      <c r="E25" s="2358" t="s">
        <v>340</v>
      </c>
      <c r="F25" s="2358"/>
      <c r="G25" s="2038" t="s">
        <v>87</v>
      </c>
      <c r="H25" s="2038" t="s">
        <v>90</v>
      </c>
      <c r="I25" s="2038" t="s">
        <v>91</v>
      </c>
      <c r="J25" s="2358" t="s">
        <v>340</v>
      </c>
      <c r="K25" s="2358"/>
      <c r="L25" s="2038" t="s">
        <v>87</v>
      </c>
      <c r="M25" s="2038" t="s">
        <v>90</v>
      </c>
      <c r="N25" s="2038" t="s">
        <v>91</v>
      </c>
      <c r="O25" s="2358" t="s">
        <v>340</v>
      </c>
      <c r="P25" s="2359"/>
      <c r="Q25" s="2686"/>
      <c r="R25" s="2686"/>
      <c r="S25" s="638"/>
      <c r="T25" s="2686"/>
      <c r="U25" s="2686"/>
    </row>
    <row r="26" spans="1:21" ht="29.25" customHeight="1">
      <c r="A26" s="2658"/>
      <c r="B26" s="1232" t="str">
        <f>B6</f>
        <v xml:space="preserve">@)&amp;$
c;f/ d;fGt </v>
      </c>
      <c r="C26" s="1232" t="str">
        <f t="shared" ref="C26:F26" si="3">C6</f>
        <v xml:space="preserve">@)&amp;%
c;f/ d;fGt </v>
      </c>
      <c r="D26" s="1232" t="str">
        <f t="shared" si="3"/>
        <v xml:space="preserve">@)&amp;^
c;f/ d;fGt </v>
      </c>
      <c r="E26" s="1232" t="str">
        <f t="shared" si="3"/>
        <v>cf=j=@)&amp;$÷&amp;%</v>
      </c>
      <c r="F26" s="1232" t="str">
        <f t="shared" si="3"/>
        <v>cf=j=@)&amp;%÷&amp;^</v>
      </c>
      <c r="G26" s="1232" t="str">
        <f>B6</f>
        <v xml:space="preserve">@)&amp;$
c;f/ d;fGt </v>
      </c>
      <c r="H26" s="1232" t="str">
        <f t="shared" ref="H26:K26" si="4">C6</f>
        <v xml:space="preserve">@)&amp;%
c;f/ d;fGt </v>
      </c>
      <c r="I26" s="1232" t="str">
        <f t="shared" si="4"/>
        <v xml:space="preserve">@)&amp;^
c;f/ d;fGt </v>
      </c>
      <c r="J26" s="1232" t="str">
        <f t="shared" si="4"/>
        <v>cf=j=@)&amp;$÷&amp;%</v>
      </c>
      <c r="K26" s="1232" t="str">
        <f t="shared" si="4"/>
        <v>cf=j=@)&amp;%÷&amp;^</v>
      </c>
      <c r="L26" s="1232" t="str">
        <f>B6</f>
        <v xml:space="preserve">@)&amp;$
c;f/ d;fGt </v>
      </c>
      <c r="M26" s="1232" t="str">
        <f t="shared" ref="M26:P26" si="5">C6</f>
        <v xml:space="preserve">@)&amp;%
c;f/ d;fGt </v>
      </c>
      <c r="N26" s="1232" t="str">
        <f t="shared" si="5"/>
        <v xml:space="preserve">@)&amp;^
c;f/ d;fGt </v>
      </c>
      <c r="O26" s="1232" t="str">
        <f t="shared" si="5"/>
        <v>cf=j=@)&amp;$÷&amp;%</v>
      </c>
      <c r="P26" s="1308" t="str">
        <f t="shared" si="5"/>
        <v>cf=j=@)&amp;%÷&amp;^</v>
      </c>
      <c r="Q26" s="283"/>
      <c r="R26" s="283"/>
      <c r="S26" s="283"/>
      <c r="T26" s="283"/>
      <c r="U26" s="283"/>
    </row>
    <row r="27" spans="1:21" ht="17.25" customHeight="1">
      <c r="A27" s="254" t="s">
        <v>341</v>
      </c>
      <c r="B27" s="1568">
        <v>20.86</v>
      </c>
      <c r="C27" s="1568">
        <v>13.26</v>
      </c>
      <c r="D27" s="1570">
        <v>23.15</v>
      </c>
      <c r="E27" s="1568">
        <v>-36.433365292425691</v>
      </c>
      <c r="F27" s="1568">
        <v>74.58521870286576</v>
      </c>
      <c r="G27" s="1798">
        <v>10.62</v>
      </c>
      <c r="H27" s="1568">
        <v>8.48</v>
      </c>
      <c r="I27" s="1571">
        <v>12.51</v>
      </c>
      <c r="J27" s="1863">
        <v>-20.150659133709965</v>
      </c>
      <c r="K27" s="1863">
        <v>47.523584905660385</v>
      </c>
      <c r="L27" s="674">
        <v>353.24</v>
      </c>
      <c r="M27" s="674">
        <v>429.42</v>
      </c>
      <c r="N27" s="674">
        <v>793.09</v>
      </c>
      <c r="O27" s="1863">
        <v>21.566074057298152</v>
      </c>
      <c r="P27" s="1864">
        <v>84.688649806716057</v>
      </c>
      <c r="Q27" s="284"/>
      <c r="R27" s="284"/>
      <c r="S27" s="284"/>
      <c r="T27" s="1121"/>
      <c r="U27" s="1121"/>
    </row>
    <row r="28" spans="1:21" ht="17.25" customHeight="1">
      <c r="A28" s="254" t="s">
        <v>342</v>
      </c>
      <c r="B28" s="1568">
        <v>36.6</v>
      </c>
      <c r="C28" s="1568">
        <v>37.369999999999997</v>
      </c>
      <c r="D28" s="1570">
        <v>47.65</v>
      </c>
      <c r="E28" s="1568">
        <v>2.1038251366120031</v>
      </c>
      <c r="F28" s="1568">
        <v>27.508696815627509</v>
      </c>
      <c r="G28" s="1798">
        <v>23.35</v>
      </c>
      <c r="H28" s="1568">
        <v>23.25</v>
      </c>
      <c r="I28" s="1571">
        <v>23.18</v>
      </c>
      <c r="J28" s="1863">
        <v>-0.42826552462527445</v>
      </c>
      <c r="K28" s="1863">
        <v>-0.30107526881721469</v>
      </c>
      <c r="L28" s="674">
        <v>205.67</v>
      </c>
      <c r="M28" s="674">
        <v>323.61</v>
      </c>
      <c r="N28" s="674">
        <v>563.68999999999994</v>
      </c>
      <c r="O28" s="1863">
        <v>57.344289395633808</v>
      </c>
      <c r="P28" s="1864">
        <v>74.188065881771251</v>
      </c>
      <c r="Q28" s="284"/>
      <c r="R28" s="284"/>
      <c r="S28" s="284"/>
      <c r="T28" s="1121"/>
      <c r="U28" s="1121"/>
    </row>
    <row r="29" spans="1:21" ht="17.25" customHeight="1">
      <c r="A29" s="254" t="s">
        <v>343</v>
      </c>
      <c r="B29" s="1568" t="s">
        <v>804</v>
      </c>
      <c r="C29" s="1568" t="s">
        <v>806</v>
      </c>
      <c r="D29" s="1570" t="s">
        <v>804</v>
      </c>
      <c r="E29" s="1568" t="s">
        <v>818</v>
      </c>
      <c r="F29" s="1568" t="s">
        <v>818</v>
      </c>
      <c r="G29" s="1798" t="s">
        <v>804</v>
      </c>
      <c r="H29" s="1568" t="s">
        <v>804</v>
      </c>
      <c r="I29" s="1571" t="s">
        <v>806</v>
      </c>
      <c r="J29" s="1863"/>
      <c r="K29" s="1863"/>
      <c r="L29" s="674">
        <v>4.83</v>
      </c>
      <c r="M29" s="674">
        <v>0.3</v>
      </c>
      <c r="N29" s="674">
        <v>21.240000000000002</v>
      </c>
      <c r="O29" s="1863">
        <v>-93.788819875776397</v>
      </c>
      <c r="P29" s="1864">
        <v>6980.0000000000009</v>
      </c>
      <c r="Q29" s="284"/>
      <c r="R29" s="284"/>
      <c r="S29" s="284"/>
      <c r="T29" s="1121"/>
      <c r="U29" s="1121"/>
    </row>
    <row r="30" spans="1:21" ht="17.25" customHeight="1">
      <c r="A30" s="254" t="s">
        <v>76</v>
      </c>
      <c r="B30" s="1568" t="s">
        <v>804</v>
      </c>
      <c r="C30" s="1568" t="s">
        <v>806</v>
      </c>
      <c r="D30" s="1570" t="s">
        <v>804</v>
      </c>
      <c r="E30" s="1568" t="s">
        <v>818</v>
      </c>
      <c r="F30" s="1568" t="s">
        <v>818</v>
      </c>
      <c r="G30" s="1798" t="s">
        <v>804</v>
      </c>
      <c r="H30" s="1568" t="s">
        <v>804</v>
      </c>
      <c r="I30" s="1571" t="s">
        <v>806</v>
      </c>
      <c r="J30" s="1863"/>
      <c r="K30" s="1863"/>
      <c r="L30" s="674">
        <v>0</v>
      </c>
      <c r="M30" s="674">
        <v>1.3</v>
      </c>
      <c r="N30" s="674">
        <v>7.6700000000000008</v>
      </c>
      <c r="O30" s="1863"/>
      <c r="P30" s="1864"/>
      <c r="Q30" s="284"/>
      <c r="R30" s="284"/>
      <c r="S30" s="284"/>
      <c r="T30" s="1121"/>
      <c r="U30" s="1121"/>
    </row>
    <row r="31" spans="1:21" ht="17.25" customHeight="1">
      <c r="A31" s="254" t="s">
        <v>77</v>
      </c>
      <c r="B31" s="1568" t="s">
        <v>804</v>
      </c>
      <c r="C31" s="1568" t="s">
        <v>806</v>
      </c>
      <c r="D31" s="1570" t="s">
        <v>804</v>
      </c>
      <c r="E31" s="1568" t="s">
        <v>818</v>
      </c>
      <c r="F31" s="1568" t="s">
        <v>818</v>
      </c>
      <c r="G31" s="1798" t="s">
        <v>804</v>
      </c>
      <c r="H31" s="1568" t="s">
        <v>804</v>
      </c>
      <c r="I31" s="1571" t="s">
        <v>806</v>
      </c>
      <c r="J31" s="1863"/>
      <c r="K31" s="1863"/>
      <c r="L31" s="674">
        <v>0</v>
      </c>
      <c r="M31" s="674">
        <v>0</v>
      </c>
      <c r="N31" s="674">
        <v>2.42</v>
      </c>
      <c r="O31" s="1863"/>
      <c r="P31" s="1864"/>
      <c r="Q31" s="284"/>
      <c r="R31" s="284"/>
      <c r="S31" s="284"/>
      <c r="T31" s="1121"/>
      <c r="U31" s="1121"/>
    </row>
    <row r="32" spans="1:21" ht="17.25" customHeight="1">
      <c r="A32" s="254" t="s">
        <v>344</v>
      </c>
      <c r="B32" s="1568">
        <v>1.6</v>
      </c>
      <c r="C32" s="1568">
        <v>1.3</v>
      </c>
      <c r="D32" s="1570">
        <v>3.95</v>
      </c>
      <c r="E32" s="1568">
        <v>-18.75</v>
      </c>
      <c r="F32" s="1568">
        <v>203.84615384615384</v>
      </c>
      <c r="G32" s="1798" t="s">
        <v>804</v>
      </c>
      <c r="H32" s="1568" t="s">
        <v>804</v>
      </c>
      <c r="I32" s="1571" t="s">
        <v>806</v>
      </c>
      <c r="J32" s="1863"/>
      <c r="K32" s="1863"/>
      <c r="L32" s="674">
        <v>228.04</v>
      </c>
      <c r="M32" s="674">
        <v>281.23</v>
      </c>
      <c r="N32" s="674">
        <v>229.33999999999997</v>
      </c>
      <c r="O32" s="1863">
        <v>23.324855288545891</v>
      </c>
      <c r="P32" s="1864">
        <v>-18.45108985527861</v>
      </c>
      <c r="Q32" s="284"/>
      <c r="R32" s="284"/>
      <c r="S32" s="284"/>
      <c r="T32" s="1121"/>
      <c r="U32" s="1121"/>
    </row>
    <row r="33" spans="1:21" ht="17.25" customHeight="1">
      <c r="A33" s="254" t="s">
        <v>345</v>
      </c>
      <c r="B33" s="1568">
        <v>3.12</v>
      </c>
      <c r="C33" s="1568">
        <v>11.67</v>
      </c>
      <c r="D33" s="1570">
        <v>17.12</v>
      </c>
      <c r="E33" s="1568">
        <v>274.03846153846155</v>
      </c>
      <c r="F33" s="1568">
        <v>46.70094258783206</v>
      </c>
      <c r="G33" s="1798">
        <v>1.01</v>
      </c>
      <c r="H33" s="1568">
        <v>0.9</v>
      </c>
      <c r="I33" s="1571">
        <v>5.86</v>
      </c>
      <c r="J33" s="1863">
        <v>-10.89108910891089</v>
      </c>
      <c r="K33" s="1863">
        <v>551.11111111111109</v>
      </c>
      <c r="L33" s="674">
        <v>27.46</v>
      </c>
      <c r="M33" s="674">
        <v>50.92</v>
      </c>
      <c r="N33" s="674">
        <v>74.210000000000008</v>
      </c>
      <c r="O33" s="1863">
        <v>85.433357611070647</v>
      </c>
      <c r="P33" s="1864">
        <v>45.738413197172036</v>
      </c>
      <c r="Q33" s="284"/>
      <c r="R33" s="284"/>
      <c r="S33" s="284"/>
      <c r="T33" s="1121"/>
      <c r="U33" s="1121"/>
    </row>
    <row r="34" spans="1:21" ht="17.25" customHeight="1">
      <c r="A34" s="254" t="s">
        <v>346</v>
      </c>
      <c r="B34" s="1568" t="s">
        <v>804</v>
      </c>
      <c r="C34" s="1568" t="s">
        <v>806</v>
      </c>
      <c r="D34" s="1570" t="s">
        <v>804</v>
      </c>
      <c r="E34" s="1568" t="s">
        <v>818</v>
      </c>
      <c r="F34" s="1568" t="s">
        <v>818</v>
      </c>
      <c r="G34" s="1798" t="s">
        <v>804</v>
      </c>
      <c r="H34" s="1568" t="s">
        <v>804</v>
      </c>
      <c r="I34" s="1571">
        <v>46.93</v>
      </c>
      <c r="J34" s="1863"/>
      <c r="K34" s="1863"/>
      <c r="L34" s="674">
        <v>62.35</v>
      </c>
      <c r="M34" s="674">
        <v>136.15</v>
      </c>
      <c r="N34" s="674">
        <v>227.17000000000002</v>
      </c>
      <c r="O34" s="1863">
        <v>118.36407377706496</v>
      </c>
      <c r="P34" s="1864">
        <v>66.852735952993044</v>
      </c>
      <c r="Q34" s="284"/>
      <c r="R34" s="284"/>
      <c r="S34" s="284"/>
      <c r="T34" s="1121"/>
      <c r="U34" s="1121"/>
    </row>
    <row r="35" spans="1:21" ht="17.25" customHeight="1">
      <c r="A35" s="254" t="s">
        <v>347</v>
      </c>
      <c r="B35" s="1568">
        <v>1.1399999999999999</v>
      </c>
      <c r="C35" s="1568">
        <v>3.57</v>
      </c>
      <c r="D35" s="1570">
        <v>22.28</v>
      </c>
      <c r="E35" s="1568">
        <v>213.15789473684214</v>
      </c>
      <c r="F35" s="1568">
        <v>524.08963585434185</v>
      </c>
      <c r="G35" s="1798" t="s">
        <v>804</v>
      </c>
      <c r="H35" s="1568" t="s">
        <v>804</v>
      </c>
      <c r="I35" s="1571" t="s">
        <v>806</v>
      </c>
      <c r="J35" s="1863"/>
      <c r="K35" s="1863"/>
      <c r="L35" s="674">
        <v>5.57</v>
      </c>
      <c r="M35" s="674">
        <v>21.59</v>
      </c>
      <c r="N35" s="674">
        <v>85.38</v>
      </c>
      <c r="O35" s="1863">
        <v>287.6122082585278</v>
      </c>
      <c r="P35" s="1864">
        <v>295.46086150995831</v>
      </c>
      <c r="Q35" s="284"/>
      <c r="R35" s="284"/>
      <c r="S35" s="284"/>
      <c r="T35" s="1121"/>
      <c r="U35" s="1121"/>
    </row>
    <row r="36" spans="1:21" ht="17.25" customHeight="1">
      <c r="A36" s="254" t="s">
        <v>348</v>
      </c>
      <c r="B36" s="1568">
        <v>30.07</v>
      </c>
      <c r="C36" s="1568">
        <v>78.22</v>
      </c>
      <c r="D36" s="1570">
        <v>100.25</v>
      </c>
      <c r="E36" s="1568">
        <v>160.12637179913534</v>
      </c>
      <c r="F36" s="1568">
        <v>28.164152390692919</v>
      </c>
      <c r="G36" s="1798">
        <v>2.98</v>
      </c>
      <c r="H36" s="1568">
        <v>4.8600000000000003</v>
      </c>
      <c r="I36" s="1571">
        <v>4.63</v>
      </c>
      <c r="J36" s="1863">
        <v>63.087248322147673</v>
      </c>
      <c r="K36" s="1863">
        <v>-4.7325102880658534</v>
      </c>
      <c r="L36" s="674">
        <v>747.43000000000006</v>
      </c>
      <c r="M36" s="674">
        <v>1055.0999999999999</v>
      </c>
      <c r="N36" s="674">
        <v>1521.5600000000002</v>
      </c>
      <c r="O36" s="1863">
        <v>41.163721017352771</v>
      </c>
      <c r="P36" s="1864">
        <v>44.210027485546419</v>
      </c>
      <c r="Q36" s="284"/>
      <c r="R36" s="284"/>
      <c r="S36" s="284"/>
      <c r="T36" s="1121"/>
      <c r="U36" s="1121"/>
    </row>
    <row r="37" spans="1:21" ht="17.25" customHeight="1">
      <c r="A37" s="254" t="s">
        <v>349</v>
      </c>
      <c r="B37" s="1568">
        <v>26.29</v>
      </c>
      <c r="C37" s="1568">
        <v>40.020000000000003</v>
      </c>
      <c r="D37" s="1570">
        <v>39.65</v>
      </c>
      <c r="E37" s="1568">
        <v>52.225180677063541</v>
      </c>
      <c r="F37" s="1568">
        <v>-0.92453773113444493</v>
      </c>
      <c r="G37" s="1798">
        <v>3.19</v>
      </c>
      <c r="H37" s="1568">
        <v>2.5</v>
      </c>
      <c r="I37" s="1571">
        <v>3.5</v>
      </c>
      <c r="J37" s="1863">
        <v>-21.630094043887155</v>
      </c>
      <c r="K37" s="1863"/>
      <c r="L37" s="674">
        <v>1245.69</v>
      </c>
      <c r="M37" s="674">
        <v>1502.6599999999999</v>
      </c>
      <c r="N37" s="674">
        <v>1967.3200000000002</v>
      </c>
      <c r="O37" s="1863">
        <v>20.628727853639333</v>
      </c>
      <c r="P37" s="1864">
        <v>30.922497437876842</v>
      </c>
      <c r="Q37" s="284"/>
      <c r="R37" s="284"/>
      <c r="S37" s="284"/>
      <c r="T37" s="1121"/>
      <c r="U37" s="1121"/>
    </row>
    <row r="38" spans="1:21" ht="17.25" customHeight="1">
      <c r="A38" s="254" t="s">
        <v>350</v>
      </c>
      <c r="B38" s="1568" t="s">
        <v>804</v>
      </c>
      <c r="C38" s="1568">
        <v>0.13</v>
      </c>
      <c r="D38" s="1570">
        <v>1.1499999999999999</v>
      </c>
      <c r="E38" s="1568" t="s">
        <v>818</v>
      </c>
      <c r="F38" s="1568">
        <v>784.61538461538453</v>
      </c>
      <c r="G38" s="1798" t="s">
        <v>804</v>
      </c>
      <c r="H38" s="1568" t="s">
        <v>804</v>
      </c>
      <c r="I38" s="1571" t="s">
        <v>806</v>
      </c>
      <c r="J38" s="1863"/>
      <c r="K38" s="1863"/>
      <c r="L38" s="674">
        <v>17.689999999999998</v>
      </c>
      <c r="M38" s="674">
        <v>36.690000000000005</v>
      </c>
      <c r="N38" s="674">
        <v>100.92000000000002</v>
      </c>
      <c r="O38" s="1863">
        <v>107.40531373657439</v>
      </c>
      <c r="P38" s="1864">
        <v>175.06132461161081</v>
      </c>
      <c r="Q38" s="284"/>
      <c r="R38" s="284"/>
      <c r="S38" s="284"/>
      <c r="T38" s="1121"/>
      <c r="U38" s="1121"/>
    </row>
    <row r="39" spans="1:21" ht="17.25" customHeight="1">
      <c r="A39" s="254" t="s">
        <v>78</v>
      </c>
      <c r="B39" s="1508">
        <v>31.64</v>
      </c>
      <c r="C39" s="1508">
        <v>85.54</v>
      </c>
      <c r="D39" s="1570">
        <v>101.72</v>
      </c>
      <c r="E39" s="1568">
        <v>170.35398230088498</v>
      </c>
      <c r="F39" s="1568">
        <v>18.915127425765711</v>
      </c>
      <c r="G39" s="1798">
        <v>15</v>
      </c>
      <c r="H39" s="1568">
        <v>22.79</v>
      </c>
      <c r="I39" s="1571">
        <v>22.05</v>
      </c>
      <c r="J39" s="1863">
        <v>51.933333333333309</v>
      </c>
      <c r="K39" s="1863">
        <v>-3.2470381746379928</v>
      </c>
      <c r="L39" s="674">
        <v>2178.6299999999997</v>
      </c>
      <c r="M39" s="674">
        <v>3015.18</v>
      </c>
      <c r="N39" s="674">
        <v>3347.1</v>
      </c>
      <c r="O39" s="1863">
        <v>38.397984054199213</v>
      </c>
      <c r="P39" s="1864">
        <v>11.008298012058987</v>
      </c>
      <c r="Q39" s="284"/>
      <c r="R39" s="284"/>
      <c r="S39" s="284"/>
      <c r="T39" s="1121"/>
      <c r="U39" s="1121"/>
    </row>
    <row r="40" spans="1:21" ht="17.25" customHeight="1">
      <c r="A40" s="254" t="s">
        <v>351</v>
      </c>
      <c r="B40" s="1568" t="s">
        <v>804</v>
      </c>
      <c r="C40" s="1568" t="s">
        <v>806</v>
      </c>
      <c r="D40" s="1570">
        <v>0.11</v>
      </c>
      <c r="E40" s="1568" t="s">
        <v>818</v>
      </c>
      <c r="F40" s="1568" t="s">
        <v>818</v>
      </c>
      <c r="G40" s="1798" t="s">
        <v>804</v>
      </c>
      <c r="H40" s="1568" t="s">
        <v>804</v>
      </c>
      <c r="I40" s="1571" t="s">
        <v>806</v>
      </c>
      <c r="J40" s="1863"/>
      <c r="K40" s="1863"/>
      <c r="L40" s="674">
        <v>1.45</v>
      </c>
      <c r="M40" s="674">
        <v>1.74</v>
      </c>
      <c r="N40" s="674">
        <v>2.2199999999999998</v>
      </c>
      <c r="O40" s="1863">
        <v>20</v>
      </c>
      <c r="P40" s="1864">
        <v>27.586206896551715</v>
      </c>
      <c r="Q40" s="284"/>
      <c r="R40" s="284"/>
      <c r="S40" s="284"/>
      <c r="T40" s="1121"/>
      <c r="U40" s="1121"/>
    </row>
    <row r="41" spans="1:21" ht="17.25" customHeight="1">
      <c r="A41" s="254" t="s">
        <v>318</v>
      </c>
      <c r="B41" s="1568" t="s">
        <v>804</v>
      </c>
      <c r="C41" s="1568">
        <v>2.09</v>
      </c>
      <c r="D41" s="1570">
        <v>3.98</v>
      </c>
      <c r="E41" s="1568" t="s">
        <v>818</v>
      </c>
      <c r="F41" s="1568">
        <v>90.43062200956939</v>
      </c>
      <c r="G41" s="1798">
        <v>1.37</v>
      </c>
      <c r="H41" s="1568">
        <v>0.95</v>
      </c>
      <c r="I41" s="1571">
        <v>26.76</v>
      </c>
      <c r="J41" s="1863">
        <v>-30.656934306569354</v>
      </c>
      <c r="K41" s="1863">
        <v>2716.8421052631584</v>
      </c>
      <c r="L41" s="674">
        <v>195.32000000000002</v>
      </c>
      <c r="M41" s="674">
        <v>544.2700000000001</v>
      </c>
      <c r="N41" s="674">
        <v>342.5</v>
      </c>
      <c r="O41" s="1863">
        <v>178.65553962727836</v>
      </c>
      <c r="P41" s="1864">
        <v>-37.071673985338172</v>
      </c>
      <c r="Q41" s="284"/>
      <c r="R41" s="284"/>
      <c r="S41" s="284"/>
      <c r="T41" s="1121"/>
      <c r="U41" s="1121"/>
    </row>
    <row r="42" spans="1:21" s="257" customFormat="1" ht="17.25" customHeight="1" thickBot="1">
      <c r="A42" s="255" t="s">
        <v>82</v>
      </c>
      <c r="B42" s="776">
        <v>151.32</v>
      </c>
      <c r="C42" s="776">
        <v>273.16999999999996</v>
      </c>
      <c r="D42" s="776">
        <v>361.01000000000005</v>
      </c>
      <c r="E42" s="774">
        <v>80.524715833994151</v>
      </c>
      <c r="F42" s="774">
        <v>32.155800417322581</v>
      </c>
      <c r="G42" s="776">
        <v>57.519999999999989</v>
      </c>
      <c r="H42" s="776">
        <v>63.730000000000004</v>
      </c>
      <c r="I42" s="776">
        <v>145.41999999999999</v>
      </c>
      <c r="J42" s="774">
        <v>10.796244784422854</v>
      </c>
      <c r="K42" s="774">
        <v>128.1813902400753</v>
      </c>
      <c r="L42" s="776">
        <v>5273.37</v>
      </c>
      <c r="M42" s="776">
        <v>7400.16</v>
      </c>
      <c r="N42" s="776">
        <v>9285.83</v>
      </c>
      <c r="O42" s="774">
        <v>40.330756233679779</v>
      </c>
      <c r="P42" s="775">
        <v>25.481476076192962</v>
      </c>
      <c r="Q42" s="285"/>
      <c r="R42" s="285"/>
      <c r="S42" s="285"/>
      <c r="T42" s="1122"/>
      <c r="U42" s="1122"/>
    </row>
    <row r="43" spans="1:21" ht="15.75" thickTop="1">
      <c r="A43" s="2671" t="s">
        <v>353</v>
      </c>
      <c r="B43" s="2671"/>
      <c r="C43" s="2671"/>
      <c r="D43" s="2671"/>
      <c r="E43" s="2671"/>
      <c r="F43" s="2671"/>
      <c r="G43" s="2671"/>
      <c r="H43" s="2671"/>
      <c r="I43" s="2671"/>
      <c r="J43" s="2671"/>
      <c r="K43" s="2671"/>
      <c r="L43" s="2671"/>
      <c r="M43" s="2671"/>
      <c r="N43" s="2671"/>
      <c r="O43" s="2671"/>
      <c r="P43" s="2671"/>
    </row>
    <row r="44" spans="1:21">
      <c r="A44" s="2656" t="s">
        <v>330</v>
      </c>
      <c r="B44" s="2672"/>
      <c r="C44" s="2672"/>
      <c r="D44" s="2672"/>
      <c r="E44" s="2672"/>
      <c r="F44" s="2672"/>
    </row>
    <row r="45" spans="1:21" ht="14.25">
      <c r="A45" s="512" t="s">
        <v>532</v>
      </c>
    </row>
  </sheetData>
  <mergeCells count="21">
    <mergeCell ref="A4:A6"/>
    <mergeCell ref="B4:F4"/>
    <mergeCell ref="G4:K4"/>
    <mergeCell ref="L4:P4"/>
    <mergeCell ref="E5:F5"/>
    <mergeCell ref="J5:K5"/>
    <mergeCell ref="O5:P5"/>
    <mergeCell ref="A44:F44"/>
    <mergeCell ref="A24:A26"/>
    <mergeCell ref="B24:F24"/>
    <mergeCell ref="G24:K24"/>
    <mergeCell ref="L24:P24"/>
    <mergeCell ref="E25:F25"/>
    <mergeCell ref="J25:K25"/>
    <mergeCell ref="O25:P25"/>
    <mergeCell ref="A43:P43"/>
    <mergeCell ref="Q4:U4"/>
    <mergeCell ref="T5:U5"/>
    <mergeCell ref="Q24:U24"/>
    <mergeCell ref="Q25:R25"/>
    <mergeCell ref="T25:U25"/>
  </mergeCells>
  <printOptions horizontalCentered="1"/>
  <pageMargins left="0.39370078740157483" right="0.39370078740157483" top="0.78740157480314965" bottom="0.19685039370078741" header="0" footer="0"/>
  <pageSetup paperSize="9" scale="54" orientation="landscape" r:id="rId1"/>
</worksheet>
</file>

<file path=xl/worksheets/sheet1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view="pageBreakPreview" topLeftCell="A7" zoomScaleSheetLayoutView="100" workbookViewId="0">
      <selection activeCell="H19" sqref="H1:M1048576"/>
    </sheetView>
  </sheetViews>
  <sheetFormatPr defaultRowHeight="15"/>
  <cols>
    <col min="1" max="1" width="20" style="262" customWidth="1"/>
    <col min="2" max="2" width="12.5703125" style="51" customWidth="1"/>
    <col min="3" max="3" width="15.7109375" style="51" customWidth="1"/>
    <col min="4" max="4" width="16.140625" style="51" customWidth="1"/>
    <col min="5" max="5" width="14.7109375" style="51" customWidth="1"/>
    <col min="6" max="16384" width="9.140625" style="51"/>
  </cols>
  <sheetData>
    <row r="1" spans="1:5" s="69" customFormat="1" ht="18">
      <c r="A1" s="2348" t="s">
        <v>312</v>
      </c>
      <c r="B1" s="2348"/>
      <c r="C1" s="2348"/>
      <c r="D1" s="2348"/>
      <c r="E1" s="2348"/>
    </row>
    <row r="2" spans="1:5" s="69" customFormat="1" ht="24" customHeight="1" thickBot="1">
      <c r="A2" s="2664" t="s">
        <v>47</v>
      </c>
      <c r="B2" s="2664"/>
      <c r="C2" s="2664"/>
      <c r="D2" s="2664"/>
      <c r="E2" s="2664"/>
    </row>
    <row r="3" spans="1:5" ht="47.25" customHeight="1" thickTop="1">
      <c r="A3" s="1239" t="s">
        <v>49</v>
      </c>
      <c r="B3" s="1240" t="s">
        <v>26</v>
      </c>
      <c r="C3" s="1241" t="s">
        <v>313</v>
      </c>
      <c r="D3" s="1241" t="s">
        <v>314</v>
      </c>
      <c r="E3" s="1242" t="s">
        <v>315</v>
      </c>
    </row>
    <row r="4" spans="1:5" s="69" customFormat="1" ht="18" customHeight="1">
      <c r="A4" s="311" t="s">
        <v>50</v>
      </c>
      <c r="B4" s="666" t="s">
        <v>40</v>
      </c>
      <c r="C4" s="616"/>
      <c r="D4" s="2198"/>
      <c r="E4" s="803"/>
    </row>
    <row r="5" spans="1:5" s="69" customFormat="1" ht="18" customHeight="1">
      <c r="A5" s="1868" t="s">
        <v>355</v>
      </c>
      <c r="B5" s="659" t="s">
        <v>40</v>
      </c>
      <c r="C5" s="1146">
        <v>3903</v>
      </c>
      <c r="D5" s="2198">
        <v>12500</v>
      </c>
      <c r="E5" s="803">
        <v>31.224</v>
      </c>
    </row>
    <row r="6" spans="1:5" s="69" customFormat="1" ht="18" customHeight="1">
      <c r="A6" s="1868" t="s">
        <v>234</v>
      </c>
      <c r="B6" s="659" t="s">
        <v>40</v>
      </c>
      <c r="C6" s="1146">
        <v>351.69</v>
      </c>
      <c r="D6" s="2198">
        <v>4800</v>
      </c>
      <c r="E6" s="803">
        <v>7.3268749999999994</v>
      </c>
    </row>
    <row r="7" spans="1:5" s="69" customFormat="1" ht="18" customHeight="1">
      <c r="A7" s="1868" t="s">
        <v>235</v>
      </c>
      <c r="B7" s="659" t="s">
        <v>40</v>
      </c>
      <c r="C7" s="1146">
        <v>22326.5</v>
      </c>
      <c r="D7" s="2198">
        <v>39600</v>
      </c>
      <c r="E7" s="803">
        <v>56.380050505050505</v>
      </c>
    </row>
    <row r="8" spans="1:5" s="69" customFormat="1" ht="18" customHeight="1">
      <c r="A8" s="1868" t="s">
        <v>51</v>
      </c>
      <c r="B8" s="659" t="s">
        <v>40</v>
      </c>
      <c r="C8" s="1146"/>
      <c r="D8" s="2198"/>
      <c r="E8" s="803"/>
    </row>
    <row r="9" spans="1:5" s="69" customFormat="1" ht="18" customHeight="1">
      <c r="A9" s="1868" t="s">
        <v>52</v>
      </c>
      <c r="B9" s="659" t="s">
        <v>40</v>
      </c>
      <c r="C9" s="1146"/>
      <c r="D9" s="2198"/>
      <c r="E9" s="803"/>
    </row>
    <row r="10" spans="1:5" s="69" customFormat="1" ht="18" customHeight="1">
      <c r="A10" s="1868" t="s">
        <v>53</v>
      </c>
      <c r="B10" s="659" t="s">
        <v>40</v>
      </c>
      <c r="C10" s="1146">
        <v>7110.64</v>
      </c>
      <c r="D10" s="2198">
        <v>7500</v>
      </c>
      <c r="E10" s="803">
        <v>94.80853333333333</v>
      </c>
    </row>
    <row r="11" spans="1:5" s="69" customFormat="1" ht="18" customHeight="1">
      <c r="A11" s="1868" t="s">
        <v>111</v>
      </c>
      <c r="B11" s="659" t="s">
        <v>40</v>
      </c>
      <c r="C11" s="1146"/>
      <c r="D11" s="2198"/>
      <c r="E11" s="803"/>
    </row>
    <row r="12" spans="1:5" s="69" customFormat="1" ht="18" customHeight="1">
      <c r="A12" s="1868" t="s">
        <v>54</v>
      </c>
      <c r="B12" s="659" t="s">
        <v>40</v>
      </c>
      <c r="C12" s="1146"/>
      <c r="D12" s="2198"/>
      <c r="E12" s="803"/>
    </row>
    <row r="13" spans="1:5" s="69" customFormat="1" ht="18" customHeight="1">
      <c r="A13" s="1868" t="s">
        <v>378</v>
      </c>
      <c r="B13" s="659" t="s">
        <v>99</v>
      </c>
      <c r="C13" s="1146"/>
      <c r="D13" s="2198"/>
      <c r="E13" s="803"/>
    </row>
    <row r="14" spans="1:5" s="69" customFormat="1" ht="18" customHeight="1">
      <c r="A14" s="1868" t="s">
        <v>112</v>
      </c>
      <c r="B14" s="659" t="s">
        <v>99</v>
      </c>
      <c r="C14" s="1146">
        <v>11700798.119999999</v>
      </c>
      <c r="D14" s="2198">
        <v>14850000</v>
      </c>
      <c r="E14" s="803">
        <v>78.793253333333325</v>
      </c>
    </row>
    <row r="15" spans="1:5" s="69" customFormat="1" ht="18" customHeight="1">
      <c r="A15" s="1868" t="s">
        <v>254</v>
      </c>
      <c r="B15" s="659" t="s">
        <v>99</v>
      </c>
      <c r="C15" s="1146"/>
      <c r="D15" s="2198"/>
      <c r="E15" s="803"/>
    </row>
    <row r="16" spans="1:5" s="69" customFormat="1" ht="18" customHeight="1">
      <c r="A16" s="1868" t="s">
        <v>55</v>
      </c>
      <c r="B16" s="659" t="s">
        <v>103</v>
      </c>
      <c r="C16" s="1146"/>
      <c r="D16" s="2198"/>
      <c r="E16" s="803"/>
    </row>
    <row r="17" spans="1:5" s="69" customFormat="1" ht="18" customHeight="1">
      <c r="A17" s="1868" t="s">
        <v>56</v>
      </c>
      <c r="B17" s="659" t="s">
        <v>100</v>
      </c>
      <c r="C17" s="1146"/>
      <c r="D17" s="2198"/>
      <c r="E17" s="803"/>
    </row>
    <row r="18" spans="1:5" s="69" customFormat="1" ht="18" customHeight="1">
      <c r="A18" s="1868" t="s">
        <v>57</v>
      </c>
      <c r="B18" s="659" t="s">
        <v>357</v>
      </c>
      <c r="C18" s="1146"/>
      <c r="D18" s="2198"/>
      <c r="E18" s="803"/>
    </row>
    <row r="19" spans="1:5" s="69" customFormat="1" ht="18" customHeight="1">
      <c r="A19" s="1868" t="s">
        <v>58</v>
      </c>
      <c r="B19" s="659" t="s">
        <v>357</v>
      </c>
      <c r="C19" s="1146"/>
      <c r="D19" s="2198"/>
      <c r="E19" s="803"/>
    </row>
    <row r="20" spans="1:5" s="69" customFormat="1" ht="18" customHeight="1">
      <c r="A20" s="1868" t="s">
        <v>59</v>
      </c>
      <c r="B20" s="659" t="s">
        <v>101</v>
      </c>
      <c r="C20" s="1146"/>
      <c r="D20" s="2198"/>
      <c r="E20" s="803"/>
    </row>
    <row r="21" spans="1:5" s="69" customFormat="1" ht="18" customHeight="1">
      <c r="A21" s="1868" t="s">
        <v>60</v>
      </c>
      <c r="B21" s="659" t="s">
        <v>40</v>
      </c>
      <c r="C21" s="1146"/>
      <c r="D21" s="2198"/>
      <c r="E21" s="803"/>
    </row>
    <row r="22" spans="1:5" s="69" customFormat="1" ht="18" customHeight="1">
      <c r="A22" s="1868" t="s">
        <v>61</v>
      </c>
      <c r="B22" s="659" t="s">
        <v>40</v>
      </c>
      <c r="C22" s="1146">
        <v>63.78</v>
      </c>
      <c r="D22" s="2198">
        <v>193.8</v>
      </c>
      <c r="E22" s="803">
        <v>32.910216718266255</v>
      </c>
    </row>
    <row r="23" spans="1:5" s="69" customFormat="1" ht="18" customHeight="1">
      <c r="A23" s="1868" t="s">
        <v>62</v>
      </c>
      <c r="B23" s="659" t="s">
        <v>102</v>
      </c>
      <c r="C23" s="1146"/>
      <c r="D23" s="2198"/>
      <c r="E23" s="803"/>
    </row>
    <row r="24" spans="1:5" s="69" customFormat="1" ht="18" customHeight="1">
      <c r="A24" s="1868" t="s">
        <v>63</v>
      </c>
      <c r="B24" s="659" t="s">
        <v>40</v>
      </c>
      <c r="C24" s="1146">
        <v>633920.27</v>
      </c>
      <c r="D24" s="1147">
        <v>1133000</v>
      </c>
      <c r="E24" s="803">
        <v>55.950597528684909</v>
      </c>
    </row>
    <row r="25" spans="1:5" s="69" customFormat="1" ht="18" customHeight="1">
      <c r="A25" s="1868" t="s">
        <v>64</v>
      </c>
      <c r="B25" s="659" t="s">
        <v>40</v>
      </c>
      <c r="C25" s="1146">
        <v>6097.5</v>
      </c>
      <c r="D25" s="2198">
        <v>18000</v>
      </c>
      <c r="E25" s="803">
        <v>33.875</v>
      </c>
    </row>
    <row r="26" spans="1:5" s="69" customFormat="1" ht="18" customHeight="1">
      <c r="A26" s="1868" t="s">
        <v>65</v>
      </c>
      <c r="B26" s="659" t="s">
        <v>40</v>
      </c>
      <c r="C26" s="1146"/>
      <c r="D26" s="2198"/>
      <c r="E26" s="803"/>
    </row>
    <row r="27" spans="1:5" s="69" customFormat="1" ht="18" customHeight="1">
      <c r="A27" s="2070" t="s">
        <v>792</v>
      </c>
      <c r="B27" s="1955" t="s">
        <v>793</v>
      </c>
      <c r="C27" s="2199">
        <v>0</v>
      </c>
      <c r="D27" s="2200">
        <v>0</v>
      </c>
      <c r="E27" s="2135"/>
    </row>
    <row r="28" spans="1:5" s="69" customFormat="1" ht="18" customHeight="1">
      <c r="A28" s="2004" t="s">
        <v>172</v>
      </c>
      <c r="B28" s="2005" t="s">
        <v>40</v>
      </c>
      <c r="C28" s="2199">
        <v>911.6</v>
      </c>
      <c r="D28" s="2200">
        <v>1500</v>
      </c>
      <c r="E28" s="803">
        <v>60.773333333333333</v>
      </c>
    </row>
    <row r="29" spans="1:5" s="69" customFormat="1" ht="18" customHeight="1">
      <c r="A29" s="2004" t="s">
        <v>162</v>
      </c>
      <c r="B29" s="2005" t="s">
        <v>163</v>
      </c>
      <c r="C29" s="2199">
        <v>0</v>
      </c>
      <c r="D29" s="2200">
        <v>0</v>
      </c>
      <c r="E29" s="2135"/>
    </row>
    <row r="30" spans="1:5" s="69" customFormat="1" ht="18" customHeight="1">
      <c r="A30" s="2070" t="s">
        <v>154</v>
      </c>
      <c r="B30" s="1955" t="s">
        <v>40</v>
      </c>
      <c r="C30" s="2199">
        <v>0</v>
      </c>
      <c r="D30" s="2200">
        <v>0</v>
      </c>
      <c r="E30" s="2135"/>
    </row>
    <row r="31" spans="1:5" s="69" customFormat="1" ht="18" customHeight="1">
      <c r="A31" s="2070" t="s">
        <v>113</v>
      </c>
      <c r="B31" s="1955" t="s">
        <v>794</v>
      </c>
      <c r="C31" s="2199">
        <v>0</v>
      </c>
      <c r="D31" s="2200">
        <v>0</v>
      </c>
      <c r="E31" s="2135"/>
    </row>
    <row r="32" spans="1:5" s="69" customFormat="1" ht="18" customHeight="1">
      <c r="A32" s="2070" t="s">
        <v>114</v>
      </c>
      <c r="B32" s="1955" t="s">
        <v>40</v>
      </c>
      <c r="C32" s="2199">
        <v>0</v>
      </c>
      <c r="D32" s="2200">
        <v>0</v>
      </c>
      <c r="E32" s="2135"/>
    </row>
    <row r="33" spans="1:5" s="69" customFormat="1" ht="18" customHeight="1">
      <c r="A33" s="2070" t="s">
        <v>115</v>
      </c>
      <c r="B33" s="1955" t="s">
        <v>101</v>
      </c>
      <c r="C33" s="2199">
        <v>0</v>
      </c>
      <c r="D33" s="2200">
        <v>0</v>
      </c>
      <c r="E33" s="2135"/>
    </row>
    <row r="34" spans="1:5" s="69" customFormat="1" ht="18" customHeight="1">
      <c r="A34" s="2070" t="s">
        <v>116</v>
      </c>
      <c r="B34" s="1955" t="s">
        <v>795</v>
      </c>
      <c r="C34" s="2199"/>
      <c r="D34" s="2200"/>
      <c r="E34" s="2135"/>
    </row>
    <row r="35" spans="1:5" s="69" customFormat="1" ht="18" customHeight="1">
      <c r="A35" s="2070" t="s">
        <v>117</v>
      </c>
      <c r="B35" s="1955" t="s">
        <v>40</v>
      </c>
      <c r="C35" s="2199">
        <v>1350</v>
      </c>
      <c r="D35" s="2200">
        <v>1400</v>
      </c>
      <c r="E35" s="803">
        <v>96.428571428571431</v>
      </c>
    </row>
    <row r="36" spans="1:5" s="69" customFormat="1" ht="18" customHeight="1">
      <c r="A36" s="2070" t="s">
        <v>796</v>
      </c>
      <c r="B36" s="1955" t="s">
        <v>40</v>
      </c>
      <c r="C36" s="2199">
        <v>0</v>
      </c>
      <c r="D36" s="2200">
        <v>0</v>
      </c>
      <c r="E36" s="2135"/>
    </row>
    <row r="37" spans="1:5" s="69" customFormat="1" ht="18" customHeight="1">
      <c r="A37" s="2070" t="s">
        <v>816</v>
      </c>
      <c r="B37" s="1955" t="s">
        <v>40</v>
      </c>
      <c r="C37" s="2199"/>
      <c r="D37" s="2200"/>
      <c r="E37" s="2135"/>
    </row>
    <row r="38" spans="1:5" s="69" customFormat="1" ht="18" customHeight="1">
      <c r="A38" s="2070" t="s">
        <v>118</v>
      </c>
      <c r="B38" s="1955" t="s">
        <v>40</v>
      </c>
      <c r="C38" s="2199">
        <v>930</v>
      </c>
      <c r="D38" s="2200">
        <v>2330</v>
      </c>
      <c r="E38" s="803">
        <v>39.91416309012876</v>
      </c>
    </row>
    <row r="39" spans="1:5" s="69" customFormat="1" ht="18" customHeight="1">
      <c r="A39" s="2070" t="s">
        <v>797</v>
      </c>
      <c r="B39" s="1955" t="s">
        <v>41</v>
      </c>
      <c r="C39" s="2199">
        <v>0</v>
      </c>
      <c r="D39" s="2200">
        <v>0</v>
      </c>
      <c r="E39" s="2135"/>
    </row>
    <row r="40" spans="1:5" ht="20.100000000000001" customHeight="1" thickBot="1">
      <c r="A40" s="2665" t="s">
        <v>66</v>
      </c>
      <c r="B40" s="2666"/>
      <c r="C40" s="2666"/>
      <c r="D40" s="2666"/>
      <c r="E40" s="1787">
        <v>53.489508570063805</v>
      </c>
    </row>
    <row r="41" spans="1:5" ht="20.100000000000001" customHeight="1" thickTop="1">
      <c r="A41" s="2667" t="s">
        <v>324</v>
      </c>
      <c r="B41" s="2667"/>
      <c r="C41" s="2667"/>
      <c r="D41" s="2667"/>
      <c r="E41" s="2667"/>
    </row>
    <row r="42" spans="1:5" ht="18" customHeight="1">
      <c r="A42" s="60" t="s">
        <v>223</v>
      </c>
      <c r="B42" s="60"/>
    </row>
  </sheetData>
  <mergeCells count="4">
    <mergeCell ref="A1:E1"/>
    <mergeCell ref="A2:E2"/>
    <mergeCell ref="A40:D40"/>
    <mergeCell ref="A41:E41"/>
  </mergeCells>
  <printOptions horizontalCentered="1"/>
  <pageMargins left="0.62992125984251968" right="0.35433070866141736" top="0.78740157480314965" bottom="0.23622047244094491" header="0" footer="0"/>
  <pageSetup paperSize="9" orientation="portrait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92"/>
  <sheetViews>
    <sheetView view="pageBreakPreview" zoomScale="55" zoomScaleSheetLayoutView="55" workbookViewId="0">
      <pane xSplit="3" ySplit="6" topLeftCell="D55" activePane="bottomRight" state="frozen"/>
      <selection pane="topRight" activeCell="D1" sqref="D1"/>
      <selection pane="bottomLeft" activeCell="A7" sqref="A7"/>
      <selection pane="bottomRight" sqref="A1:W1"/>
    </sheetView>
  </sheetViews>
  <sheetFormatPr defaultColWidth="9.140625" defaultRowHeight="12.75"/>
  <cols>
    <col min="1" max="1" width="5.42578125" style="51" customWidth="1"/>
    <col min="2" max="2" width="23.85546875" style="51" customWidth="1"/>
    <col min="3" max="3" width="13.28515625" style="51" customWidth="1"/>
    <col min="4" max="6" width="19" style="51" bestFit="1" customWidth="1"/>
    <col min="7" max="8" width="13.7109375" style="1080" customWidth="1"/>
    <col min="9" max="11" width="13.7109375" style="51" customWidth="1"/>
    <col min="12" max="13" width="13.7109375" style="1080" customWidth="1"/>
    <col min="14" max="16" width="13.7109375" style="51" customWidth="1"/>
    <col min="17" max="18" width="13.7109375" style="1080" customWidth="1"/>
    <col min="19" max="21" width="13.7109375" style="51" customWidth="1"/>
    <col min="22" max="23" width="13.7109375" style="1080" customWidth="1"/>
    <col min="24" max="16384" width="9.140625" style="51"/>
  </cols>
  <sheetData>
    <row r="1" spans="1:23" s="2054" customFormat="1" ht="33">
      <c r="A1" s="2648" t="s">
        <v>306</v>
      </c>
      <c r="B1" s="2648"/>
      <c r="C1" s="2648"/>
      <c r="D1" s="2648"/>
      <c r="E1" s="2648"/>
      <c r="F1" s="2648"/>
      <c r="G1" s="2648"/>
      <c r="H1" s="2648"/>
      <c r="I1" s="2648"/>
      <c r="J1" s="2648"/>
      <c r="K1" s="2648"/>
      <c r="L1" s="2648"/>
      <c r="M1" s="2648"/>
      <c r="N1" s="2648"/>
      <c r="O1" s="2648"/>
      <c r="P1" s="2648"/>
      <c r="Q1" s="2648"/>
      <c r="R1" s="2648"/>
      <c r="S1" s="2648"/>
      <c r="T1" s="2648"/>
      <c r="U1" s="2648"/>
      <c r="V1" s="2648"/>
      <c r="W1" s="2648"/>
    </row>
    <row r="2" spans="1:23" s="2055" customFormat="1" ht="34.5">
      <c r="A2" s="2649" t="s">
        <v>45</v>
      </c>
      <c r="B2" s="2649"/>
      <c r="C2" s="2649"/>
      <c r="D2" s="2649"/>
      <c r="E2" s="2649"/>
      <c r="F2" s="2649"/>
      <c r="G2" s="2649"/>
      <c r="H2" s="2649"/>
      <c r="I2" s="2649"/>
      <c r="J2" s="2649"/>
      <c r="K2" s="2649"/>
      <c r="L2" s="2649"/>
      <c r="M2" s="2649"/>
      <c r="N2" s="2649"/>
      <c r="O2" s="2649"/>
      <c r="P2" s="2649"/>
      <c r="Q2" s="2649"/>
      <c r="R2" s="2649"/>
      <c r="S2" s="2649"/>
      <c r="T2" s="2649"/>
      <c r="U2" s="2649"/>
      <c r="V2" s="2649"/>
      <c r="W2" s="2649"/>
    </row>
    <row r="3" spans="1:23" s="263" customFormat="1" ht="7.5" customHeight="1" thickBot="1">
      <c r="G3" s="1096"/>
      <c r="H3" s="1096"/>
      <c r="L3" s="1096"/>
      <c r="M3" s="1096"/>
      <c r="Q3" s="1096"/>
      <c r="R3" s="1096"/>
      <c r="V3" s="1096"/>
      <c r="W3" s="1096"/>
    </row>
    <row r="4" spans="1:23" s="1065" customFormat="1" ht="15.75" customHeight="1" thickTop="1">
      <c r="A4" s="2414" t="s">
        <v>46</v>
      </c>
      <c r="B4" s="2416" t="s">
        <v>316</v>
      </c>
      <c r="C4" s="2416" t="s">
        <v>26</v>
      </c>
      <c r="D4" s="2683" t="s">
        <v>397</v>
      </c>
      <c r="E4" s="2683"/>
      <c r="F4" s="2683"/>
      <c r="G4" s="2683"/>
      <c r="H4" s="2683"/>
      <c r="I4" s="2683" t="s">
        <v>266</v>
      </c>
      <c r="J4" s="2683"/>
      <c r="K4" s="2683"/>
      <c r="L4" s="2683"/>
      <c r="M4" s="2683"/>
      <c r="N4" s="2584" t="s">
        <v>268</v>
      </c>
      <c r="O4" s="2584"/>
      <c r="P4" s="2584"/>
      <c r="Q4" s="2584"/>
      <c r="R4" s="2584"/>
      <c r="S4" s="2690" t="s">
        <v>212</v>
      </c>
      <c r="T4" s="2690"/>
      <c r="U4" s="2690"/>
      <c r="V4" s="2690"/>
      <c r="W4" s="2691"/>
    </row>
    <row r="5" spans="1:23" s="1064" customFormat="1" ht="15.75" customHeight="1">
      <c r="A5" s="2415"/>
      <c r="B5" s="2651"/>
      <c r="C5" s="2651"/>
      <c r="D5" s="1060" t="s">
        <v>87</v>
      </c>
      <c r="E5" s="1060" t="s">
        <v>90</v>
      </c>
      <c r="F5" s="1060" t="s">
        <v>91</v>
      </c>
      <c r="G5" s="2342" t="s">
        <v>88</v>
      </c>
      <c r="H5" s="2342" t="s">
        <v>89</v>
      </c>
      <c r="I5" s="1060" t="s">
        <v>87</v>
      </c>
      <c r="J5" s="1060" t="s">
        <v>90</v>
      </c>
      <c r="K5" s="1060" t="s">
        <v>91</v>
      </c>
      <c r="L5" s="2342" t="s">
        <v>88</v>
      </c>
      <c r="M5" s="2342" t="s">
        <v>89</v>
      </c>
      <c r="N5" s="1060" t="s">
        <v>87</v>
      </c>
      <c r="O5" s="1060" t="s">
        <v>90</v>
      </c>
      <c r="P5" s="1060" t="s">
        <v>91</v>
      </c>
      <c r="Q5" s="2342" t="s">
        <v>88</v>
      </c>
      <c r="R5" s="2342" t="s">
        <v>89</v>
      </c>
      <c r="S5" s="1060" t="s">
        <v>87</v>
      </c>
      <c r="T5" s="1060" t="s">
        <v>90</v>
      </c>
      <c r="U5" s="1060" t="s">
        <v>91</v>
      </c>
      <c r="V5" s="2670" t="s">
        <v>88</v>
      </c>
      <c r="W5" s="2669" t="s">
        <v>89</v>
      </c>
    </row>
    <row r="6" spans="1:23" s="1064" customFormat="1" ht="30.75" customHeight="1">
      <c r="A6" s="2415"/>
      <c r="B6" s="2651"/>
      <c r="C6" s="2651"/>
      <c r="D6" s="1896" t="s">
        <v>669</v>
      </c>
      <c r="E6" s="1896" t="s">
        <v>725</v>
      </c>
      <c r="F6" s="1896" t="s">
        <v>737</v>
      </c>
      <c r="G6" s="2342"/>
      <c r="H6" s="2342"/>
      <c r="I6" s="1896" t="str">
        <f>D6</f>
        <v xml:space="preserve">cf=j= @)&amp;#÷&amp;$
-;fpg–c;f/_                </v>
      </c>
      <c r="J6" s="1896" t="str">
        <f t="shared" ref="J6:K6" si="0">E6</f>
        <v xml:space="preserve">cf=j= @)&amp;$÷&amp;%
-;fpg–c;f/_                </v>
      </c>
      <c r="K6" s="1896" t="str">
        <f t="shared" si="0"/>
        <v xml:space="preserve">cf=j= @)&amp;%÷&amp;^
-;fpg–c;f/_                </v>
      </c>
      <c r="L6" s="2342"/>
      <c r="M6" s="2342"/>
      <c r="N6" s="1896" t="str">
        <f>D6</f>
        <v xml:space="preserve">cf=j= @)&amp;#÷&amp;$
-;fpg–c;f/_                </v>
      </c>
      <c r="O6" s="1896" t="str">
        <f t="shared" ref="O6:P6" si="1">E6</f>
        <v xml:space="preserve">cf=j= @)&amp;$÷&amp;%
-;fpg–c;f/_                </v>
      </c>
      <c r="P6" s="1896" t="str">
        <f t="shared" si="1"/>
        <v xml:space="preserve">cf=j= @)&amp;%÷&amp;^
-;fpg–c;f/_                </v>
      </c>
      <c r="Q6" s="2342"/>
      <c r="R6" s="2342"/>
      <c r="S6" s="1896" t="str">
        <f>D6</f>
        <v xml:space="preserve">cf=j= @)&amp;#÷&amp;$
-;fpg–c;f/_                </v>
      </c>
      <c r="T6" s="1896" t="str">
        <f t="shared" ref="T6:U6" si="2">E6</f>
        <v xml:space="preserve">cf=j= @)&amp;$÷&amp;%
-;fpg–c;f/_                </v>
      </c>
      <c r="U6" s="1896" t="str">
        <f t="shared" si="2"/>
        <v xml:space="preserve">cf=j= @)&amp;%÷&amp;^
-;fpg–c;f/_                </v>
      </c>
      <c r="V6" s="2670"/>
      <c r="W6" s="2669"/>
    </row>
    <row r="7" spans="1:23" s="113" customFormat="1" ht="13.5" customHeight="1">
      <c r="A7" s="2700">
        <v>1</v>
      </c>
      <c r="B7" s="649" t="s">
        <v>141</v>
      </c>
      <c r="C7" s="1318" t="s">
        <v>119</v>
      </c>
      <c r="D7" s="605">
        <v>3402</v>
      </c>
      <c r="E7" s="605">
        <v>3643</v>
      </c>
      <c r="F7" s="605">
        <v>3903</v>
      </c>
      <c r="G7" s="847">
        <v>7.0840681951792988</v>
      </c>
      <c r="H7" s="847">
        <v>7.1369750205874283</v>
      </c>
      <c r="I7" s="1319"/>
      <c r="J7" s="1319"/>
      <c r="K7" s="1319"/>
      <c r="L7" s="1320"/>
      <c r="M7" s="1320"/>
      <c r="N7" s="605"/>
      <c r="O7" s="605"/>
      <c r="P7" s="605"/>
      <c r="Q7" s="847"/>
      <c r="R7" s="847"/>
      <c r="S7" s="1321">
        <v>3402</v>
      </c>
      <c r="T7" s="1321">
        <v>3643</v>
      </c>
      <c r="U7" s="1321">
        <v>3903</v>
      </c>
      <c r="V7" s="1322">
        <v>7.0840681951792988</v>
      </c>
      <c r="W7" s="1323">
        <v>7.1369750205874283</v>
      </c>
    </row>
    <row r="8" spans="1:23" ht="13.5" customHeight="1">
      <c r="A8" s="2700"/>
      <c r="B8" s="652" t="s">
        <v>107</v>
      </c>
      <c r="C8" s="652" t="s">
        <v>119</v>
      </c>
      <c r="D8" s="28"/>
      <c r="E8" s="28"/>
      <c r="F8" s="28"/>
      <c r="G8" s="847"/>
      <c r="H8" s="847"/>
      <c r="I8" s="1324"/>
      <c r="J8" s="1324"/>
      <c r="K8" s="1324"/>
      <c r="L8" s="1148"/>
      <c r="M8" s="1148"/>
      <c r="N8" s="28"/>
      <c r="O8" s="28"/>
      <c r="P8" s="28"/>
      <c r="Q8" s="782"/>
      <c r="R8" s="782"/>
      <c r="S8" s="1325" t="s">
        <v>818</v>
      </c>
      <c r="T8" s="1325" t="s">
        <v>818</v>
      </c>
      <c r="U8" s="1325" t="s">
        <v>818</v>
      </c>
      <c r="V8" s="1322"/>
      <c r="W8" s="1323"/>
    </row>
    <row r="9" spans="1:23" ht="13.5" customHeight="1">
      <c r="A9" s="2700"/>
      <c r="B9" s="652" t="s">
        <v>108</v>
      </c>
      <c r="C9" s="652" t="s">
        <v>119</v>
      </c>
      <c r="D9" s="1572">
        <v>3402</v>
      </c>
      <c r="E9" s="1572">
        <v>3643</v>
      </c>
      <c r="F9" s="1572">
        <v>3903</v>
      </c>
      <c r="G9" s="782">
        <v>7.0840681951792988</v>
      </c>
      <c r="H9" s="782">
        <v>7.1369750205874283</v>
      </c>
      <c r="I9" s="1572"/>
      <c r="J9" s="1572"/>
      <c r="K9" s="1572"/>
      <c r="L9" s="1576" t="s">
        <v>818</v>
      </c>
      <c r="M9" s="1577" t="s">
        <v>818</v>
      </c>
      <c r="N9" s="1572"/>
      <c r="O9" s="1572"/>
      <c r="P9" s="1572"/>
      <c r="Q9" s="1576" t="s">
        <v>818</v>
      </c>
      <c r="R9" s="1577" t="s">
        <v>818</v>
      </c>
      <c r="S9" s="1325">
        <v>3402</v>
      </c>
      <c r="T9" s="1325">
        <v>3643</v>
      </c>
      <c r="U9" s="1325">
        <v>3903</v>
      </c>
      <c r="V9" s="1326">
        <v>7.0840681951792988</v>
      </c>
      <c r="W9" s="1327">
        <v>7.1369750205874283</v>
      </c>
    </row>
    <row r="10" spans="1:23" ht="13.15" customHeight="1">
      <c r="A10" s="2700"/>
      <c r="B10" s="652" t="s">
        <v>109</v>
      </c>
      <c r="C10" s="652" t="s">
        <v>119</v>
      </c>
      <c r="D10" s="1572"/>
      <c r="E10" s="1572"/>
      <c r="F10" s="1572"/>
      <c r="G10" s="782"/>
      <c r="H10" s="782"/>
      <c r="I10" s="1572"/>
      <c r="J10" s="1572"/>
      <c r="K10" s="1572"/>
      <c r="L10" s="1576" t="s">
        <v>818</v>
      </c>
      <c r="M10" s="1577" t="s">
        <v>818</v>
      </c>
      <c r="N10" s="1572"/>
      <c r="O10" s="1572"/>
      <c r="P10" s="1572"/>
      <c r="Q10" s="1576" t="s">
        <v>818</v>
      </c>
      <c r="R10" s="1577" t="s">
        <v>818</v>
      </c>
      <c r="S10" s="1325" t="s">
        <v>818</v>
      </c>
      <c r="T10" s="1325" t="s">
        <v>818</v>
      </c>
      <c r="U10" s="1325" t="s">
        <v>818</v>
      </c>
      <c r="V10" s="1322"/>
      <c r="W10" s="1323"/>
    </row>
    <row r="11" spans="1:23" s="113" customFormat="1" ht="13.5" customHeight="1">
      <c r="A11" s="2700">
        <v>2</v>
      </c>
      <c r="B11" s="649" t="s">
        <v>142</v>
      </c>
      <c r="C11" s="1318"/>
      <c r="D11" s="1573"/>
      <c r="E11" s="1573"/>
      <c r="F11" s="1573"/>
      <c r="G11" s="847"/>
      <c r="H11" s="847"/>
      <c r="I11" s="1573"/>
      <c r="J11" s="1573"/>
      <c r="K11" s="1573"/>
      <c r="L11" s="1831" t="s">
        <v>818</v>
      </c>
      <c r="M11" s="1853" t="s">
        <v>818</v>
      </c>
      <c r="N11" s="1573"/>
      <c r="O11" s="1573"/>
      <c r="P11" s="1573"/>
      <c r="Q11" s="1831" t="s">
        <v>818</v>
      </c>
      <c r="R11" s="1853" t="s">
        <v>818</v>
      </c>
      <c r="S11" s="1321" t="s">
        <v>818</v>
      </c>
      <c r="T11" s="1321" t="s">
        <v>818</v>
      </c>
      <c r="U11" s="1321" t="s">
        <v>818</v>
      </c>
      <c r="V11" s="1322"/>
      <c r="W11" s="1323"/>
    </row>
    <row r="12" spans="1:23" ht="13.5" customHeight="1">
      <c r="A12" s="2700"/>
      <c r="B12" s="655" t="s">
        <v>110</v>
      </c>
      <c r="C12" s="652" t="s">
        <v>99</v>
      </c>
      <c r="D12" s="1572"/>
      <c r="E12" s="1572"/>
      <c r="F12" s="1572"/>
      <c r="G12" s="782"/>
      <c r="H12" s="782"/>
      <c r="I12" s="1572"/>
      <c r="J12" s="1572"/>
      <c r="K12" s="1572"/>
      <c r="L12" s="1576" t="s">
        <v>818</v>
      </c>
      <c r="M12" s="1577" t="s">
        <v>818</v>
      </c>
      <c r="N12" s="1572"/>
      <c r="O12" s="1572"/>
      <c r="P12" s="1572"/>
      <c r="Q12" s="1576" t="s">
        <v>818</v>
      </c>
      <c r="R12" s="1577" t="s">
        <v>818</v>
      </c>
      <c r="S12" s="1325" t="s">
        <v>818</v>
      </c>
      <c r="T12" s="1325" t="s">
        <v>818</v>
      </c>
      <c r="U12" s="1325" t="s">
        <v>818</v>
      </c>
      <c r="V12" s="1322"/>
      <c r="W12" s="1323"/>
    </row>
    <row r="13" spans="1:23" s="113" customFormat="1" ht="13.5" customHeight="1">
      <c r="A13" s="2700">
        <v>3</v>
      </c>
      <c r="B13" s="656" t="s">
        <v>143</v>
      </c>
      <c r="C13" s="1328" t="s">
        <v>104</v>
      </c>
      <c r="D13" s="1573">
        <v>15065</v>
      </c>
      <c r="E13" s="1573">
        <v>17690.349999999999</v>
      </c>
      <c r="F13" s="1573">
        <v>22326.5</v>
      </c>
      <c r="G13" s="847">
        <v>17.426817125788247</v>
      </c>
      <c r="H13" s="847">
        <v>26.207225973482736</v>
      </c>
      <c r="I13" s="1573">
        <v>2087.34</v>
      </c>
      <c r="J13" s="1573">
        <v>668.84</v>
      </c>
      <c r="K13" s="1573">
        <v>351.69</v>
      </c>
      <c r="L13" s="1854">
        <v>-67.957304511962604</v>
      </c>
      <c r="M13" s="1855">
        <v>-47.417917588660963</v>
      </c>
      <c r="N13" s="1573"/>
      <c r="O13" s="1573"/>
      <c r="P13" s="1573"/>
      <c r="Q13" s="1831" t="s">
        <v>818</v>
      </c>
      <c r="R13" s="1853" t="s">
        <v>818</v>
      </c>
      <c r="S13" s="1321">
        <v>17152.34</v>
      </c>
      <c r="T13" s="1321">
        <v>18359.189999999999</v>
      </c>
      <c r="U13" s="1321">
        <v>22678.19</v>
      </c>
      <c r="V13" s="1322">
        <v>7.0360662160381651</v>
      </c>
      <c r="W13" s="1323">
        <v>23.525003009392023</v>
      </c>
    </row>
    <row r="14" spans="1:23" ht="13.5" customHeight="1">
      <c r="A14" s="2700"/>
      <c r="B14" s="659" t="s">
        <v>146</v>
      </c>
      <c r="C14" s="661" t="s">
        <v>104</v>
      </c>
      <c r="D14" s="1572"/>
      <c r="E14" s="1572"/>
      <c r="F14" s="1572"/>
      <c r="G14" s="782"/>
      <c r="H14" s="782"/>
      <c r="I14" s="1572">
        <v>2087.34</v>
      </c>
      <c r="J14" s="1572">
        <v>668.84</v>
      </c>
      <c r="K14" s="1572">
        <v>351.69</v>
      </c>
      <c r="L14" s="1578">
        <v>-67.957304511962604</v>
      </c>
      <c r="M14" s="1579">
        <v>-47.417917588660963</v>
      </c>
      <c r="N14" s="1572"/>
      <c r="O14" s="1572"/>
      <c r="P14" s="1572"/>
      <c r="Q14" s="1576" t="s">
        <v>818</v>
      </c>
      <c r="R14" s="1577" t="s">
        <v>818</v>
      </c>
      <c r="S14" s="1325">
        <v>2087.34</v>
      </c>
      <c r="T14" s="1325">
        <v>668.84</v>
      </c>
      <c r="U14" s="1325">
        <v>351.69</v>
      </c>
      <c r="V14" s="1326">
        <v>-67.957304511962604</v>
      </c>
      <c r="W14" s="1327">
        <v>-47.417917588660963</v>
      </c>
    </row>
    <row r="15" spans="1:23" ht="13.5" customHeight="1">
      <c r="A15" s="2700"/>
      <c r="B15" s="659" t="s">
        <v>147</v>
      </c>
      <c r="C15" s="661" t="s">
        <v>104</v>
      </c>
      <c r="D15" s="1572">
        <v>15065</v>
      </c>
      <c r="E15" s="1572">
        <v>17690.349999999999</v>
      </c>
      <c r="F15" s="1572">
        <v>22326.5</v>
      </c>
      <c r="G15" s="782">
        <v>17.426817125788247</v>
      </c>
      <c r="H15" s="782">
        <v>26.207225973482736</v>
      </c>
      <c r="I15" s="1572"/>
      <c r="J15" s="1572"/>
      <c r="K15" s="1572"/>
      <c r="L15" s="1576" t="s">
        <v>818</v>
      </c>
      <c r="M15" s="1577" t="s">
        <v>818</v>
      </c>
      <c r="N15" s="1572"/>
      <c r="O15" s="1572"/>
      <c r="P15" s="1572"/>
      <c r="Q15" s="1576" t="s">
        <v>818</v>
      </c>
      <c r="R15" s="1577" t="s">
        <v>818</v>
      </c>
      <c r="S15" s="1325">
        <v>15065</v>
      </c>
      <c r="T15" s="1325">
        <v>17690.349999999999</v>
      </c>
      <c r="U15" s="1325">
        <v>22326.5</v>
      </c>
      <c r="V15" s="1326">
        <v>17.426817125788247</v>
      </c>
      <c r="W15" s="1327">
        <v>26.207225973482736</v>
      </c>
    </row>
    <row r="16" spans="1:23" ht="13.5" customHeight="1">
      <c r="A16" s="2700"/>
      <c r="B16" s="659" t="s">
        <v>111</v>
      </c>
      <c r="C16" s="661" t="s">
        <v>104</v>
      </c>
      <c r="D16" s="1572"/>
      <c r="E16" s="1572"/>
      <c r="F16" s="1572"/>
      <c r="G16" s="782"/>
      <c r="H16" s="782"/>
      <c r="I16" s="1572"/>
      <c r="J16" s="1572"/>
      <c r="K16" s="1572"/>
      <c r="L16" s="1576" t="s">
        <v>818</v>
      </c>
      <c r="M16" s="1577" t="s">
        <v>818</v>
      </c>
      <c r="N16" s="1572"/>
      <c r="O16" s="1572"/>
      <c r="P16" s="1572"/>
      <c r="Q16" s="1576" t="s">
        <v>818</v>
      </c>
      <c r="R16" s="1577" t="s">
        <v>818</v>
      </c>
      <c r="S16" s="1325" t="s">
        <v>818</v>
      </c>
      <c r="T16" s="1325" t="s">
        <v>818</v>
      </c>
      <c r="U16" s="1325" t="s">
        <v>818</v>
      </c>
      <c r="V16" s="1322"/>
      <c r="W16" s="1323"/>
    </row>
    <row r="17" spans="1:23" s="113" customFormat="1" ht="13.5" customHeight="1">
      <c r="A17" s="2700">
        <v>4</v>
      </c>
      <c r="B17" s="649" t="s">
        <v>148</v>
      </c>
      <c r="C17" s="1318" t="s">
        <v>40</v>
      </c>
      <c r="D17" s="1573"/>
      <c r="E17" s="1573"/>
      <c r="F17" s="1573"/>
      <c r="G17" s="847"/>
      <c r="H17" s="847"/>
      <c r="I17" s="1573">
        <v>6985.07</v>
      </c>
      <c r="J17" s="1573">
        <v>6677.31</v>
      </c>
      <c r="K17" s="1573">
        <v>7110.64</v>
      </c>
      <c r="L17" s="1831">
        <v>-4.4059687304493611</v>
      </c>
      <c r="M17" s="1853">
        <v>6.4895893705698926</v>
      </c>
      <c r="N17" s="1573"/>
      <c r="O17" s="1573"/>
      <c r="P17" s="1573"/>
      <c r="Q17" s="1831" t="s">
        <v>818</v>
      </c>
      <c r="R17" s="1853" t="s">
        <v>818</v>
      </c>
      <c r="S17" s="1321">
        <v>6985.07</v>
      </c>
      <c r="T17" s="1321">
        <v>6677.31</v>
      </c>
      <c r="U17" s="1321">
        <v>7110.64</v>
      </c>
      <c r="V17" s="1322">
        <v>-4.4059687304493593</v>
      </c>
      <c r="W17" s="1323">
        <v>6.4895893705698882</v>
      </c>
    </row>
    <row r="18" spans="1:23" ht="13.5" customHeight="1">
      <c r="A18" s="2700"/>
      <c r="B18" s="655" t="s">
        <v>149</v>
      </c>
      <c r="C18" s="652" t="s">
        <v>40</v>
      </c>
      <c r="D18" s="1572"/>
      <c r="E18" s="1572"/>
      <c r="F18" s="1572"/>
      <c r="G18" s="782"/>
      <c r="H18" s="782"/>
      <c r="I18" s="1572"/>
      <c r="J18" s="1572"/>
      <c r="K18" s="1572"/>
      <c r="L18" s="1576" t="s">
        <v>818</v>
      </c>
      <c r="M18" s="1577" t="s">
        <v>818</v>
      </c>
      <c r="N18" s="1572"/>
      <c r="O18" s="1572"/>
      <c r="P18" s="1572"/>
      <c r="Q18" s="1576" t="s">
        <v>818</v>
      </c>
      <c r="R18" s="1577" t="s">
        <v>818</v>
      </c>
      <c r="S18" s="1325" t="s">
        <v>818</v>
      </c>
      <c r="T18" s="1325" t="s">
        <v>818</v>
      </c>
      <c r="U18" s="1325" t="s">
        <v>818</v>
      </c>
      <c r="V18" s="1322"/>
      <c r="W18" s="1323"/>
    </row>
    <row r="19" spans="1:23" ht="13.5" customHeight="1">
      <c r="A19" s="2700"/>
      <c r="B19" s="655" t="s">
        <v>144</v>
      </c>
      <c r="C19" s="652" t="s">
        <v>40</v>
      </c>
      <c r="D19" s="1572"/>
      <c r="E19" s="1572"/>
      <c r="F19" s="1572"/>
      <c r="G19" s="782"/>
      <c r="H19" s="782"/>
      <c r="I19" s="1572"/>
      <c r="J19" s="1572"/>
      <c r="K19" s="1572"/>
      <c r="L19" s="1576" t="s">
        <v>818</v>
      </c>
      <c r="M19" s="1577" t="s">
        <v>818</v>
      </c>
      <c r="N19" s="1572"/>
      <c r="O19" s="1572"/>
      <c r="P19" s="1572"/>
      <c r="Q19" s="1576" t="s">
        <v>818</v>
      </c>
      <c r="R19" s="1577" t="s">
        <v>818</v>
      </c>
      <c r="S19" s="1325" t="s">
        <v>818</v>
      </c>
      <c r="T19" s="1325" t="s">
        <v>818</v>
      </c>
      <c r="U19" s="1325" t="s">
        <v>818</v>
      </c>
      <c r="V19" s="1322"/>
      <c r="W19" s="1323"/>
    </row>
    <row r="20" spans="1:23" ht="13.5" customHeight="1">
      <c r="A20" s="2700"/>
      <c r="B20" s="655" t="s">
        <v>52</v>
      </c>
      <c r="C20" s="652" t="s">
        <v>40</v>
      </c>
      <c r="D20" s="1572"/>
      <c r="E20" s="1572"/>
      <c r="F20" s="1572"/>
      <c r="G20" s="782"/>
      <c r="H20" s="782"/>
      <c r="I20" s="1572"/>
      <c r="J20" s="1572"/>
      <c r="K20" s="1572"/>
      <c r="L20" s="1576" t="s">
        <v>818</v>
      </c>
      <c r="M20" s="1577" t="s">
        <v>818</v>
      </c>
      <c r="N20" s="1572"/>
      <c r="O20" s="1572"/>
      <c r="P20" s="1572"/>
      <c r="Q20" s="1576" t="s">
        <v>818</v>
      </c>
      <c r="R20" s="1577" t="s">
        <v>818</v>
      </c>
      <c r="S20" s="1325" t="s">
        <v>818</v>
      </c>
      <c r="T20" s="1325" t="s">
        <v>818</v>
      </c>
      <c r="U20" s="1325" t="s">
        <v>818</v>
      </c>
      <c r="V20" s="1322"/>
      <c r="W20" s="1323"/>
    </row>
    <row r="21" spans="1:23" ht="13.5" customHeight="1">
      <c r="A21" s="2700"/>
      <c r="B21" s="655" t="s">
        <v>145</v>
      </c>
      <c r="C21" s="652" t="s">
        <v>40</v>
      </c>
      <c r="D21" s="1572"/>
      <c r="E21" s="1572"/>
      <c r="F21" s="1572"/>
      <c r="G21" s="782"/>
      <c r="H21" s="782"/>
      <c r="I21" s="1572"/>
      <c r="J21" s="1572"/>
      <c r="K21" s="1572"/>
      <c r="L21" s="1576" t="s">
        <v>818</v>
      </c>
      <c r="M21" s="1577" t="s">
        <v>818</v>
      </c>
      <c r="N21" s="1572"/>
      <c r="O21" s="1572"/>
      <c r="P21" s="1572"/>
      <c r="Q21" s="1576" t="s">
        <v>818</v>
      </c>
      <c r="R21" s="1577" t="s">
        <v>818</v>
      </c>
      <c r="S21" s="1325" t="s">
        <v>818</v>
      </c>
      <c r="T21" s="1325" t="s">
        <v>818</v>
      </c>
      <c r="U21" s="1325" t="s">
        <v>818</v>
      </c>
      <c r="V21" s="1322"/>
      <c r="W21" s="1323"/>
    </row>
    <row r="22" spans="1:23" ht="13.5" customHeight="1">
      <c r="A22" s="2700"/>
      <c r="B22" s="655" t="s">
        <v>53</v>
      </c>
      <c r="C22" s="652" t="s">
        <v>40</v>
      </c>
      <c r="D22" s="1572"/>
      <c r="E22" s="1572"/>
      <c r="F22" s="1572"/>
      <c r="G22" s="782"/>
      <c r="H22" s="782"/>
      <c r="I22" s="1572">
        <v>6985.07</v>
      </c>
      <c r="J22" s="1572">
        <v>6677.31</v>
      </c>
      <c r="K22" s="1572">
        <v>7110.64</v>
      </c>
      <c r="L22" s="1576">
        <v>-4.4059687304493611</v>
      </c>
      <c r="M22" s="1577">
        <v>6.4895893705698926</v>
      </c>
      <c r="N22" s="1572"/>
      <c r="O22" s="1572"/>
      <c r="P22" s="1572"/>
      <c r="Q22" s="1576" t="s">
        <v>818</v>
      </c>
      <c r="R22" s="1577" t="s">
        <v>818</v>
      </c>
      <c r="S22" s="1325">
        <v>6985.07</v>
      </c>
      <c r="T22" s="1325">
        <v>6677.31</v>
      </c>
      <c r="U22" s="1325">
        <v>7110.64</v>
      </c>
      <c r="V22" s="1326">
        <v>-4.4059687304493593</v>
      </c>
      <c r="W22" s="1327">
        <v>6.4895893705698882</v>
      </c>
    </row>
    <row r="23" spans="1:23" ht="13.5" customHeight="1">
      <c r="A23" s="2700"/>
      <c r="B23" s="655" t="s">
        <v>54</v>
      </c>
      <c r="C23" s="652" t="s">
        <v>40</v>
      </c>
      <c r="D23" s="1572"/>
      <c r="E23" s="1572"/>
      <c r="F23" s="1572"/>
      <c r="G23" s="782"/>
      <c r="H23" s="782"/>
      <c r="I23" s="1572"/>
      <c r="J23" s="1572"/>
      <c r="K23" s="1572"/>
      <c r="L23" s="1576" t="s">
        <v>818</v>
      </c>
      <c r="M23" s="1577" t="s">
        <v>818</v>
      </c>
      <c r="N23" s="1572"/>
      <c r="O23" s="1572"/>
      <c r="P23" s="1572"/>
      <c r="Q23" s="1576" t="s">
        <v>818</v>
      </c>
      <c r="R23" s="1577" t="s">
        <v>818</v>
      </c>
      <c r="S23" s="1325" t="s">
        <v>818</v>
      </c>
      <c r="T23" s="1325" t="s">
        <v>818</v>
      </c>
      <c r="U23" s="1325" t="s">
        <v>818</v>
      </c>
      <c r="V23" s="1322"/>
      <c r="W23" s="1323"/>
    </row>
    <row r="24" spans="1:23" s="113" customFormat="1" ht="13.5" customHeight="1">
      <c r="A24" s="2700">
        <v>5</v>
      </c>
      <c r="B24" s="649" t="s">
        <v>150</v>
      </c>
      <c r="C24" s="1328" t="s">
        <v>99</v>
      </c>
      <c r="D24" s="1573">
        <v>10047097.470000001</v>
      </c>
      <c r="E24" s="1573">
        <v>10641318.84</v>
      </c>
      <c r="F24" s="1573">
        <v>11700798.119999999</v>
      </c>
      <c r="G24" s="847">
        <v>5.91435856747988</v>
      </c>
      <c r="H24" s="847">
        <v>9.9562779381958677</v>
      </c>
      <c r="I24" s="1573"/>
      <c r="J24" s="1573"/>
      <c r="K24" s="1573"/>
      <c r="L24" s="1831" t="s">
        <v>818</v>
      </c>
      <c r="M24" s="1853" t="s">
        <v>818</v>
      </c>
      <c r="N24" s="1573"/>
      <c r="O24" s="1573"/>
      <c r="P24" s="1573"/>
      <c r="Q24" s="1831" t="s">
        <v>818</v>
      </c>
      <c r="R24" s="1853" t="s">
        <v>818</v>
      </c>
      <c r="S24" s="1321">
        <v>10047097.470000001</v>
      </c>
      <c r="T24" s="1321">
        <v>10641318.84</v>
      </c>
      <c r="U24" s="1321">
        <v>11700798.119999999</v>
      </c>
      <c r="V24" s="1322">
        <v>5.91435856747988</v>
      </c>
      <c r="W24" s="1323">
        <v>9.9562779381958677</v>
      </c>
    </row>
    <row r="25" spans="1:23" ht="13.5" customHeight="1">
      <c r="A25" s="2700"/>
      <c r="B25" s="655" t="s">
        <v>112</v>
      </c>
      <c r="C25" s="661" t="s">
        <v>99</v>
      </c>
      <c r="D25" s="1572">
        <v>10047097.470000001</v>
      </c>
      <c r="E25" s="1572">
        <v>10641318.84</v>
      </c>
      <c r="F25" s="1572">
        <v>11700798.119999999</v>
      </c>
      <c r="G25" s="782">
        <v>5.91435856747988</v>
      </c>
      <c r="H25" s="782">
        <v>9.9562779381958677</v>
      </c>
      <c r="I25" s="1572"/>
      <c r="J25" s="1572"/>
      <c r="K25" s="1572"/>
      <c r="L25" s="1576" t="s">
        <v>818</v>
      </c>
      <c r="M25" s="1577" t="s">
        <v>818</v>
      </c>
      <c r="N25" s="1572"/>
      <c r="O25" s="1572"/>
      <c r="P25" s="1572"/>
      <c r="Q25" s="1576" t="s">
        <v>818</v>
      </c>
      <c r="R25" s="1577" t="s">
        <v>818</v>
      </c>
      <c r="S25" s="1325">
        <v>10047097.470000001</v>
      </c>
      <c r="T25" s="1325">
        <v>10641318.84</v>
      </c>
      <c r="U25" s="1325">
        <v>11700798.119999999</v>
      </c>
      <c r="V25" s="1326">
        <v>5.91435856747988</v>
      </c>
      <c r="W25" s="1327">
        <v>9.9562779381958677</v>
      </c>
    </row>
    <row r="26" spans="1:23" ht="13.5" customHeight="1">
      <c r="A26" s="2700"/>
      <c r="B26" s="655" t="s">
        <v>105</v>
      </c>
      <c r="C26" s="661" t="s">
        <v>99</v>
      </c>
      <c r="D26" s="1572"/>
      <c r="E26" s="1572"/>
      <c r="F26" s="1572"/>
      <c r="G26" s="782"/>
      <c r="H26" s="782"/>
      <c r="I26" s="1572"/>
      <c r="J26" s="1572"/>
      <c r="K26" s="1572"/>
      <c r="L26" s="1576" t="s">
        <v>818</v>
      </c>
      <c r="M26" s="1577" t="s">
        <v>818</v>
      </c>
      <c r="N26" s="1572"/>
      <c r="O26" s="1572"/>
      <c r="P26" s="1572"/>
      <c r="Q26" s="1576" t="s">
        <v>818</v>
      </c>
      <c r="R26" s="1577" t="s">
        <v>818</v>
      </c>
      <c r="S26" s="1325" t="s">
        <v>818</v>
      </c>
      <c r="T26" s="1325" t="s">
        <v>818</v>
      </c>
      <c r="U26" s="1325" t="s">
        <v>818</v>
      </c>
      <c r="V26" s="1322"/>
      <c r="W26" s="1323"/>
    </row>
    <row r="27" spans="1:23" ht="13.5" customHeight="1">
      <c r="A27" s="2700"/>
      <c r="B27" s="655" t="s">
        <v>151</v>
      </c>
      <c r="C27" s="661" t="s">
        <v>99</v>
      </c>
      <c r="D27" s="1572"/>
      <c r="E27" s="1572"/>
      <c r="F27" s="1572"/>
      <c r="G27" s="782"/>
      <c r="H27" s="782"/>
      <c r="I27" s="1572"/>
      <c r="J27" s="1572"/>
      <c r="K27" s="1572"/>
      <c r="L27" s="1576" t="s">
        <v>818</v>
      </c>
      <c r="M27" s="1577" t="s">
        <v>818</v>
      </c>
      <c r="N27" s="1572"/>
      <c r="O27" s="1572"/>
      <c r="P27" s="1572"/>
      <c r="Q27" s="1576" t="s">
        <v>818</v>
      </c>
      <c r="R27" s="1577" t="s">
        <v>818</v>
      </c>
      <c r="S27" s="1325" t="s">
        <v>818</v>
      </c>
      <c r="T27" s="1325" t="s">
        <v>818</v>
      </c>
      <c r="U27" s="1325" t="s">
        <v>818</v>
      </c>
      <c r="V27" s="1322"/>
      <c r="W27" s="1323"/>
    </row>
    <row r="28" spans="1:23" ht="13.5" customHeight="1">
      <c r="A28" s="2700">
        <v>6</v>
      </c>
      <c r="B28" s="649" t="s">
        <v>152</v>
      </c>
      <c r="C28" s="652"/>
      <c r="D28" s="28"/>
      <c r="E28" s="28"/>
      <c r="F28" s="28"/>
      <c r="G28" s="782"/>
      <c r="H28" s="782"/>
      <c r="I28" s="1572"/>
      <c r="J28" s="1572"/>
      <c r="K28" s="1572"/>
      <c r="L28" s="1576" t="s">
        <v>818</v>
      </c>
      <c r="M28" s="1577" t="s">
        <v>818</v>
      </c>
      <c r="N28" s="1572"/>
      <c r="O28" s="1572"/>
      <c r="P28" s="1572"/>
      <c r="Q28" s="1576" t="s">
        <v>818</v>
      </c>
      <c r="R28" s="1577" t="s">
        <v>818</v>
      </c>
      <c r="S28" s="1325" t="s">
        <v>818</v>
      </c>
      <c r="T28" s="1325" t="s">
        <v>818</v>
      </c>
      <c r="U28" s="1325" t="s">
        <v>818</v>
      </c>
      <c r="V28" s="1322"/>
      <c r="W28" s="1323"/>
    </row>
    <row r="29" spans="1:23" ht="13.5" customHeight="1">
      <c r="A29" s="2700"/>
      <c r="B29" s="655" t="s">
        <v>55</v>
      </c>
      <c r="C29" s="661" t="s">
        <v>103</v>
      </c>
      <c r="D29" s="28"/>
      <c r="E29" s="28"/>
      <c r="F29" s="28"/>
      <c r="G29" s="782"/>
      <c r="H29" s="782"/>
      <c r="I29" s="1572"/>
      <c r="J29" s="1572"/>
      <c r="K29" s="1572"/>
      <c r="L29" s="1576" t="s">
        <v>818</v>
      </c>
      <c r="M29" s="1577" t="s">
        <v>818</v>
      </c>
      <c r="N29" s="1572"/>
      <c r="O29" s="1572"/>
      <c r="P29" s="1572"/>
      <c r="Q29" s="1576" t="s">
        <v>818</v>
      </c>
      <c r="R29" s="1577" t="s">
        <v>818</v>
      </c>
      <c r="S29" s="1325" t="s">
        <v>818</v>
      </c>
      <c r="T29" s="1325" t="s">
        <v>818</v>
      </c>
      <c r="U29" s="1325" t="s">
        <v>818</v>
      </c>
      <c r="V29" s="1322"/>
      <c r="W29" s="1323"/>
    </row>
    <row r="30" spans="1:23" ht="13.5" customHeight="1">
      <c r="A30" s="2700">
        <v>7</v>
      </c>
      <c r="B30" s="649" t="s">
        <v>153</v>
      </c>
      <c r="C30" s="661"/>
      <c r="D30" s="28"/>
      <c r="E30" s="28"/>
      <c r="F30" s="28"/>
      <c r="G30" s="782"/>
      <c r="H30" s="782"/>
      <c r="I30" s="1572"/>
      <c r="J30" s="1572"/>
      <c r="K30" s="1572"/>
      <c r="L30" s="1576" t="s">
        <v>818</v>
      </c>
      <c r="M30" s="1577" t="s">
        <v>818</v>
      </c>
      <c r="N30" s="1572"/>
      <c r="O30" s="1572"/>
      <c r="P30" s="1572"/>
      <c r="Q30" s="1576" t="s">
        <v>818</v>
      </c>
      <c r="R30" s="1577" t="s">
        <v>818</v>
      </c>
      <c r="S30" s="1325" t="s">
        <v>818</v>
      </c>
      <c r="T30" s="1325" t="s">
        <v>818</v>
      </c>
      <c r="U30" s="1325" t="s">
        <v>818</v>
      </c>
      <c r="V30" s="1322"/>
      <c r="W30" s="1323"/>
    </row>
    <row r="31" spans="1:23" ht="13.5" customHeight="1">
      <c r="A31" s="2700"/>
      <c r="B31" s="655" t="s">
        <v>154</v>
      </c>
      <c r="C31" s="661" t="s">
        <v>40</v>
      </c>
      <c r="D31" s="28"/>
      <c r="E31" s="28"/>
      <c r="F31" s="28"/>
      <c r="G31" s="782"/>
      <c r="H31" s="782"/>
      <c r="I31" s="1572"/>
      <c r="J31" s="1572"/>
      <c r="K31" s="1572"/>
      <c r="L31" s="1576" t="s">
        <v>818</v>
      </c>
      <c r="M31" s="1577" t="s">
        <v>818</v>
      </c>
      <c r="N31" s="1572"/>
      <c r="O31" s="1572"/>
      <c r="P31" s="1572"/>
      <c r="Q31" s="1576" t="s">
        <v>818</v>
      </c>
      <c r="R31" s="1577" t="s">
        <v>818</v>
      </c>
      <c r="S31" s="1325" t="s">
        <v>818</v>
      </c>
      <c r="T31" s="1325" t="s">
        <v>818</v>
      </c>
      <c r="U31" s="1325" t="s">
        <v>818</v>
      </c>
      <c r="V31" s="1322"/>
      <c r="W31" s="1323"/>
    </row>
    <row r="32" spans="1:23" ht="13.5" customHeight="1">
      <c r="A32" s="2700"/>
      <c r="B32" s="655" t="s">
        <v>113</v>
      </c>
      <c r="C32" s="652" t="s">
        <v>100</v>
      </c>
      <c r="D32" s="28"/>
      <c r="E32" s="28"/>
      <c r="F32" s="28"/>
      <c r="G32" s="782"/>
      <c r="H32" s="782"/>
      <c r="I32" s="1572"/>
      <c r="J32" s="1572"/>
      <c r="K32" s="1572"/>
      <c r="L32" s="1576" t="s">
        <v>818</v>
      </c>
      <c r="M32" s="1577" t="s">
        <v>818</v>
      </c>
      <c r="N32" s="1572"/>
      <c r="O32" s="1572"/>
      <c r="P32" s="1572"/>
      <c r="Q32" s="1576" t="s">
        <v>818</v>
      </c>
      <c r="R32" s="1577" t="s">
        <v>818</v>
      </c>
      <c r="S32" s="1325" t="s">
        <v>818</v>
      </c>
      <c r="T32" s="1325" t="s">
        <v>818</v>
      </c>
      <c r="U32" s="1325" t="s">
        <v>818</v>
      </c>
      <c r="V32" s="1322"/>
      <c r="W32" s="1323"/>
    </row>
    <row r="33" spans="1:23" ht="13.5" customHeight="1">
      <c r="A33" s="1902"/>
      <c r="B33" s="655" t="s">
        <v>321</v>
      </c>
      <c r="C33" s="652" t="s">
        <v>100</v>
      </c>
      <c r="D33" s="28"/>
      <c r="E33" s="28"/>
      <c r="F33" s="28"/>
      <c r="G33" s="782"/>
      <c r="H33" s="782"/>
      <c r="I33" s="1572"/>
      <c r="J33" s="1572"/>
      <c r="K33" s="1572"/>
      <c r="L33" s="1576" t="s">
        <v>818</v>
      </c>
      <c r="M33" s="1577" t="s">
        <v>818</v>
      </c>
      <c r="N33" s="1572"/>
      <c r="O33" s="1572"/>
      <c r="P33" s="1572"/>
      <c r="Q33" s="1576" t="s">
        <v>818</v>
      </c>
      <c r="R33" s="1577" t="s">
        <v>818</v>
      </c>
      <c r="S33" s="1325" t="s">
        <v>818</v>
      </c>
      <c r="T33" s="1325" t="s">
        <v>818</v>
      </c>
      <c r="U33" s="1325" t="s">
        <v>818</v>
      </c>
      <c r="V33" s="1322"/>
      <c r="W33" s="1323"/>
    </row>
    <row r="34" spans="1:23" ht="13.5" customHeight="1">
      <c r="A34" s="1902"/>
      <c r="B34" s="655" t="s">
        <v>58</v>
      </c>
      <c r="C34" s="661" t="s">
        <v>101</v>
      </c>
      <c r="D34" s="28"/>
      <c r="E34" s="28"/>
      <c r="F34" s="28"/>
      <c r="G34" s="782"/>
      <c r="H34" s="782"/>
      <c r="I34" s="1572"/>
      <c r="J34" s="1572"/>
      <c r="K34" s="1572"/>
      <c r="L34" s="1576" t="s">
        <v>818</v>
      </c>
      <c r="M34" s="1577" t="s">
        <v>818</v>
      </c>
      <c r="N34" s="1572"/>
      <c r="O34" s="1572"/>
      <c r="P34" s="1572"/>
      <c r="Q34" s="1576" t="s">
        <v>818</v>
      </c>
      <c r="R34" s="1577" t="s">
        <v>818</v>
      </c>
      <c r="S34" s="1325" t="s">
        <v>818</v>
      </c>
      <c r="T34" s="1325" t="s">
        <v>818</v>
      </c>
      <c r="U34" s="1325" t="s">
        <v>818</v>
      </c>
      <c r="V34" s="1322"/>
      <c r="W34" s="1323"/>
    </row>
    <row r="35" spans="1:23" ht="13.5" customHeight="1">
      <c r="A35" s="2700">
        <v>8</v>
      </c>
      <c r="B35" s="649" t="s">
        <v>359</v>
      </c>
      <c r="C35" s="661"/>
      <c r="D35" s="28"/>
      <c r="E35" s="28"/>
      <c r="F35" s="28"/>
      <c r="G35" s="782"/>
      <c r="H35" s="782"/>
      <c r="I35" s="1324"/>
      <c r="J35" s="1324"/>
      <c r="K35" s="1324"/>
      <c r="L35" s="1148"/>
      <c r="M35" s="1148"/>
      <c r="N35" s="28"/>
      <c r="O35" s="28"/>
      <c r="P35" s="28"/>
      <c r="Q35" s="782"/>
      <c r="R35" s="782"/>
      <c r="S35" s="1325" t="s">
        <v>818</v>
      </c>
      <c r="T35" s="1325" t="s">
        <v>818</v>
      </c>
      <c r="U35" s="1325" t="s">
        <v>818</v>
      </c>
      <c r="V35" s="1322"/>
      <c r="W35" s="1323"/>
    </row>
    <row r="36" spans="1:23" ht="13.5" customHeight="1">
      <c r="A36" s="2700"/>
      <c r="B36" s="655" t="s">
        <v>57</v>
      </c>
      <c r="C36" s="661" t="s">
        <v>106</v>
      </c>
      <c r="D36" s="28"/>
      <c r="E36" s="28"/>
      <c r="F36" s="28"/>
      <c r="G36" s="782"/>
      <c r="H36" s="782"/>
      <c r="I36" s="1324"/>
      <c r="J36" s="1324"/>
      <c r="K36" s="1324"/>
      <c r="L36" s="1148"/>
      <c r="M36" s="1148"/>
      <c r="N36" s="28"/>
      <c r="O36" s="28"/>
      <c r="P36" s="28"/>
      <c r="Q36" s="782"/>
      <c r="R36" s="782"/>
      <c r="S36" s="1325" t="s">
        <v>818</v>
      </c>
      <c r="T36" s="1325" t="s">
        <v>818</v>
      </c>
      <c r="U36" s="1325" t="s">
        <v>818</v>
      </c>
      <c r="V36" s="1322"/>
      <c r="W36" s="1323"/>
    </row>
    <row r="37" spans="1:23" ht="13.5" customHeight="1">
      <c r="A37" s="2700"/>
      <c r="B37" s="655" t="s">
        <v>114</v>
      </c>
      <c r="C37" s="661" t="s">
        <v>40</v>
      </c>
      <c r="D37" s="28"/>
      <c r="E37" s="28"/>
      <c r="F37" s="28"/>
      <c r="G37" s="782"/>
      <c r="H37" s="782"/>
      <c r="I37" s="1324"/>
      <c r="J37" s="1324"/>
      <c r="K37" s="1324"/>
      <c r="L37" s="1148"/>
      <c r="M37" s="1148"/>
      <c r="N37" s="28"/>
      <c r="O37" s="28"/>
      <c r="P37" s="28"/>
      <c r="Q37" s="782"/>
      <c r="R37" s="782"/>
      <c r="S37" s="1325" t="s">
        <v>818</v>
      </c>
      <c r="T37" s="1325" t="s">
        <v>818</v>
      </c>
      <c r="U37" s="1325" t="s">
        <v>818</v>
      </c>
      <c r="V37" s="1322"/>
      <c r="W37" s="1323"/>
    </row>
    <row r="38" spans="1:23" ht="13.5" customHeight="1">
      <c r="A38" s="2700">
        <v>9</v>
      </c>
      <c r="B38" s="649" t="s">
        <v>115</v>
      </c>
      <c r="C38" s="1328" t="s">
        <v>101</v>
      </c>
      <c r="D38" s="28"/>
      <c r="E38" s="28"/>
      <c r="F38" s="28"/>
      <c r="G38" s="782"/>
      <c r="H38" s="782"/>
      <c r="I38" s="1324"/>
      <c r="J38" s="1324"/>
      <c r="K38" s="1324"/>
      <c r="L38" s="1148"/>
      <c r="M38" s="1148"/>
      <c r="N38" s="28"/>
      <c r="O38" s="28"/>
      <c r="P38" s="28"/>
      <c r="Q38" s="782"/>
      <c r="R38" s="782"/>
      <c r="S38" s="1325" t="s">
        <v>818</v>
      </c>
      <c r="T38" s="1325" t="s">
        <v>818</v>
      </c>
      <c r="U38" s="1325" t="s">
        <v>818</v>
      </c>
      <c r="V38" s="1322"/>
      <c r="W38" s="1323"/>
    </row>
    <row r="39" spans="1:23" ht="13.5" customHeight="1">
      <c r="A39" s="2700"/>
      <c r="B39" s="655" t="s">
        <v>155</v>
      </c>
      <c r="C39" s="661" t="s">
        <v>101</v>
      </c>
      <c r="D39" s="28"/>
      <c r="E39" s="28"/>
      <c r="F39" s="28"/>
      <c r="G39" s="782"/>
      <c r="H39" s="782"/>
      <c r="I39" s="1324"/>
      <c r="J39" s="1324"/>
      <c r="K39" s="1324"/>
      <c r="L39" s="1148"/>
      <c r="M39" s="1148"/>
      <c r="N39" s="28"/>
      <c r="O39" s="28"/>
      <c r="P39" s="28"/>
      <c r="Q39" s="782"/>
      <c r="R39" s="782"/>
      <c r="S39" s="1325" t="s">
        <v>818</v>
      </c>
      <c r="T39" s="1325" t="s">
        <v>818</v>
      </c>
      <c r="U39" s="1325" t="s">
        <v>818</v>
      </c>
      <c r="V39" s="1322"/>
      <c r="W39" s="1323"/>
    </row>
    <row r="40" spans="1:23" ht="13.5" customHeight="1">
      <c r="A40" s="2700"/>
      <c r="B40" s="655" t="s">
        <v>156</v>
      </c>
      <c r="C40" s="661" t="s">
        <v>101</v>
      </c>
      <c r="D40" s="28"/>
      <c r="E40" s="28"/>
      <c r="F40" s="28"/>
      <c r="G40" s="782"/>
      <c r="H40" s="782"/>
      <c r="I40" s="1324"/>
      <c r="J40" s="1324"/>
      <c r="K40" s="1324"/>
      <c r="L40" s="1148"/>
      <c r="M40" s="1148"/>
      <c r="N40" s="28"/>
      <c r="O40" s="28"/>
      <c r="P40" s="28"/>
      <c r="Q40" s="782"/>
      <c r="R40" s="782"/>
      <c r="S40" s="1325" t="s">
        <v>818</v>
      </c>
      <c r="T40" s="1325" t="s">
        <v>818</v>
      </c>
      <c r="U40" s="1325" t="s">
        <v>818</v>
      </c>
      <c r="V40" s="1322"/>
      <c r="W40" s="1323"/>
    </row>
    <row r="41" spans="1:23" ht="13.5" customHeight="1">
      <c r="A41" s="2700"/>
      <c r="B41" s="655" t="s">
        <v>157</v>
      </c>
      <c r="C41" s="661" t="s">
        <v>101</v>
      </c>
      <c r="D41" s="28"/>
      <c r="E41" s="28"/>
      <c r="F41" s="28"/>
      <c r="G41" s="782"/>
      <c r="H41" s="782"/>
      <c r="I41" s="1324"/>
      <c r="J41" s="1324"/>
      <c r="K41" s="1324"/>
      <c r="L41" s="1148"/>
      <c r="M41" s="1148"/>
      <c r="N41" s="28"/>
      <c r="O41" s="28"/>
      <c r="P41" s="28"/>
      <c r="Q41" s="782"/>
      <c r="R41" s="782"/>
      <c r="S41" s="1325" t="s">
        <v>818</v>
      </c>
      <c r="T41" s="1325" t="s">
        <v>818</v>
      </c>
      <c r="U41" s="1325" t="s">
        <v>818</v>
      </c>
      <c r="V41" s="1322"/>
      <c r="W41" s="1323"/>
    </row>
    <row r="42" spans="1:23" ht="13.5" customHeight="1">
      <c r="A42" s="2700"/>
      <c r="B42" s="655" t="s">
        <v>158</v>
      </c>
      <c r="C42" s="661" t="s">
        <v>101</v>
      </c>
      <c r="D42" s="28"/>
      <c r="E42" s="28"/>
      <c r="F42" s="28"/>
      <c r="G42" s="782"/>
      <c r="H42" s="782"/>
      <c r="I42" s="1324"/>
      <c r="J42" s="1324"/>
      <c r="K42" s="1324"/>
      <c r="L42" s="1148"/>
      <c r="M42" s="1148"/>
      <c r="N42" s="28"/>
      <c r="O42" s="28"/>
      <c r="P42" s="28"/>
      <c r="Q42" s="782"/>
      <c r="R42" s="782"/>
      <c r="S42" s="1325" t="s">
        <v>818</v>
      </c>
      <c r="T42" s="1325" t="s">
        <v>818</v>
      </c>
      <c r="U42" s="1325" t="s">
        <v>818</v>
      </c>
      <c r="V42" s="1322"/>
      <c r="W42" s="1323"/>
    </row>
    <row r="43" spans="1:23" ht="13.5" customHeight="1">
      <c r="A43" s="2700">
        <v>10</v>
      </c>
      <c r="B43" s="649" t="s">
        <v>159</v>
      </c>
      <c r="C43" s="652"/>
      <c r="D43" s="28"/>
      <c r="E43" s="28"/>
      <c r="F43" s="28"/>
      <c r="G43" s="782"/>
      <c r="H43" s="782"/>
      <c r="I43" s="1324"/>
      <c r="J43" s="1324"/>
      <c r="K43" s="1324"/>
      <c r="L43" s="1148"/>
      <c r="M43" s="1148"/>
      <c r="N43" s="28"/>
      <c r="O43" s="28"/>
      <c r="P43" s="28"/>
      <c r="Q43" s="782"/>
      <c r="R43" s="782"/>
      <c r="S43" s="1325" t="s">
        <v>818</v>
      </c>
      <c r="T43" s="1325" t="s">
        <v>818</v>
      </c>
      <c r="U43" s="1325" t="s">
        <v>818</v>
      </c>
      <c r="V43" s="1322"/>
      <c r="W43" s="1323"/>
    </row>
    <row r="44" spans="1:23" ht="13.5" customHeight="1">
      <c r="A44" s="2700"/>
      <c r="B44" s="655" t="s">
        <v>116</v>
      </c>
      <c r="C44" s="652" t="s">
        <v>160</v>
      </c>
      <c r="D44" s="28"/>
      <c r="E44" s="28"/>
      <c r="F44" s="28"/>
      <c r="G44" s="782"/>
      <c r="H44" s="782"/>
      <c r="I44" s="1324"/>
      <c r="J44" s="1324"/>
      <c r="K44" s="1324"/>
      <c r="L44" s="1148"/>
      <c r="M44" s="1148"/>
      <c r="N44" s="28"/>
      <c r="O44" s="28"/>
      <c r="P44" s="28"/>
      <c r="Q44" s="782"/>
      <c r="R44" s="782"/>
      <c r="S44" s="1325" t="s">
        <v>818</v>
      </c>
      <c r="T44" s="1325" t="s">
        <v>818</v>
      </c>
      <c r="U44" s="1325" t="s">
        <v>818</v>
      </c>
      <c r="V44" s="1322"/>
      <c r="W44" s="1323"/>
    </row>
    <row r="45" spans="1:23" ht="13.5" customHeight="1">
      <c r="A45" s="2700">
        <v>11</v>
      </c>
      <c r="B45" s="649" t="s">
        <v>161</v>
      </c>
      <c r="C45" s="652"/>
      <c r="D45" s="28"/>
      <c r="E45" s="28"/>
      <c r="F45" s="28"/>
      <c r="G45" s="782"/>
      <c r="H45" s="782"/>
      <c r="I45" s="1324"/>
      <c r="J45" s="1324"/>
      <c r="K45" s="1324"/>
      <c r="L45" s="1148"/>
      <c r="M45" s="1148"/>
      <c r="N45" s="28"/>
      <c r="O45" s="28"/>
      <c r="P45" s="28"/>
      <c r="Q45" s="782"/>
      <c r="R45" s="782"/>
      <c r="S45" s="1325" t="s">
        <v>818</v>
      </c>
      <c r="T45" s="1325" t="s">
        <v>818</v>
      </c>
      <c r="U45" s="1325" t="s">
        <v>818</v>
      </c>
      <c r="V45" s="1322"/>
      <c r="W45" s="1323"/>
    </row>
    <row r="46" spans="1:23" ht="13.5" customHeight="1">
      <c r="A46" s="2700"/>
      <c r="B46" s="655" t="s">
        <v>162</v>
      </c>
      <c r="C46" s="652" t="s">
        <v>163</v>
      </c>
      <c r="D46" s="28"/>
      <c r="E46" s="28"/>
      <c r="F46" s="28"/>
      <c r="G46" s="782"/>
      <c r="H46" s="782"/>
      <c r="I46" s="1324"/>
      <c r="J46" s="1324"/>
      <c r="K46" s="1324"/>
      <c r="L46" s="1148"/>
      <c r="M46" s="1148"/>
      <c r="N46" s="28"/>
      <c r="O46" s="28"/>
      <c r="P46" s="28"/>
      <c r="Q46" s="782"/>
      <c r="R46" s="782"/>
      <c r="S46" s="1325" t="s">
        <v>818</v>
      </c>
      <c r="T46" s="1325" t="s">
        <v>818</v>
      </c>
      <c r="U46" s="1325" t="s">
        <v>818</v>
      </c>
      <c r="V46" s="1322"/>
      <c r="W46" s="1323"/>
    </row>
    <row r="47" spans="1:23" ht="13.5" customHeight="1">
      <c r="A47" s="2700">
        <v>12</v>
      </c>
      <c r="B47" s="649" t="s">
        <v>164</v>
      </c>
      <c r="C47" s="652"/>
      <c r="D47" s="28"/>
      <c r="E47" s="28"/>
      <c r="F47" s="28"/>
      <c r="G47" s="782"/>
      <c r="H47" s="782"/>
      <c r="I47" s="1324"/>
      <c r="J47" s="1324"/>
      <c r="K47" s="1324"/>
      <c r="L47" s="1148"/>
      <c r="M47" s="1148"/>
      <c r="N47" s="28"/>
      <c r="O47" s="28"/>
      <c r="P47" s="28"/>
      <c r="Q47" s="782"/>
      <c r="R47" s="782"/>
      <c r="S47" s="1325" t="s">
        <v>818</v>
      </c>
      <c r="T47" s="1325" t="s">
        <v>818</v>
      </c>
      <c r="U47" s="1325" t="s">
        <v>818</v>
      </c>
      <c r="V47" s="1322"/>
      <c r="W47" s="1323"/>
    </row>
    <row r="48" spans="1:23" ht="13.5" customHeight="1">
      <c r="A48" s="2700"/>
      <c r="B48" s="655" t="s">
        <v>165</v>
      </c>
      <c r="C48" s="652" t="s">
        <v>41</v>
      </c>
      <c r="D48" s="28"/>
      <c r="E48" s="28"/>
      <c r="F48" s="28"/>
      <c r="G48" s="782"/>
      <c r="H48" s="782"/>
      <c r="I48" s="1324"/>
      <c r="J48" s="1324"/>
      <c r="K48" s="1324"/>
      <c r="L48" s="1148"/>
      <c r="M48" s="1148"/>
      <c r="N48" s="28"/>
      <c r="O48" s="28"/>
      <c r="P48" s="28"/>
      <c r="Q48" s="782"/>
      <c r="R48" s="782"/>
      <c r="S48" s="1325" t="s">
        <v>818</v>
      </c>
      <c r="T48" s="1325" t="s">
        <v>818</v>
      </c>
      <c r="U48" s="1325" t="s">
        <v>818</v>
      </c>
      <c r="V48" s="1322"/>
      <c r="W48" s="1323"/>
    </row>
    <row r="49" spans="1:23" ht="13.5" customHeight="1">
      <c r="A49" s="2700">
        <v>13</v>
      </c>
      <c r="B49" s="649" t="s">
        <v>166</v>
      </c>
      <c r="C49" s="652"/>
      <c r="D49" s="28"/>
      <c r="E49" s="28"/>
      <c r="F49" s="28"/>
      <c r="G49" s="782"/>
      <c r="H49" s="782"/>
      <c r="I49" s="1324"/>
      <c r="J49" s="1324"/>
      <c r="K49" s="1324"/>
      <c r="L49" s="1148"/>
      <c r="M49" s="1148"/>
      <c r="N49" s="28"/>
      <c r="O49" s="28"/>
      <c r="P49" s="28"/>
      <c r="Q49" s="782"/>
      <c r="R49" s="782"/>
      <c r="S49" s="1325" t="s">
        <v>818</v>
      </c>
      <c r="T49" s="1325" t="s">
        <v>818</v>
      </c>
      <c r="U49" s="1325" t="s">
        <v>818</v>
      </c>
      <c r="V49" s="1322"/>
      <c r="W49" s="1323"/>
    </row>
    <row r="50" spans="1:23" ht="13.5" customHeight="1">
      <c r="A50" s="2700"/>
      <c r="B50" s="655" t="s">
        <v>167</v>
      </c>
      <c r="C50" s="661" t="s">
        <v>40</v>
      </c>
      <c r="D50" s="28"/>
      <c r="E50" s="28"/>
      <c r="F50" s="28"/>
      <c r="G50" s="782"/>
      <c r="H50" s="782"/>
      <c r="I50" s="1324"/>
      <c r="J50" s="1324"/>
      <c r="K50" s="1324"/>
      <c r="L50" s="1148"/>
      <c r="M50" s="1148"/>
      <c r="N50" s="28"/>
      <c r="O50" s="28"/>
      <c r="P50" s="28"/>
      <c r="Q50" s="782"/>
      <c r="R50" s="782"/>
      <c r="S50" s="1325" t="s">
        <v>818</v>
      </c>
      <c r="T50" s="1325" t="s">
        <v>818</v>
      </c>
      <c r="U50" s="1325" t="s">
        <v>818</v>
      </c>
      <c r="V50" s="1322"/>
      <c r="W50" s="1323"/>
    </row>
    <row r="51" spans="1:23" ht="13.15" customHeight="1">
      <c r="A51" s="2700"/>
      <c r="B51" s="655" t="s">
        <v>168</v>
      </c>
      <c r="C51" s="661" t="s">
        <v>40</v>
      </c>
      <c r="D51" s="28"/>
      <c r="E51" s="28"/>
      <c r="F51" s="28"/>
      <c r="G51" s="782"/>
      <c r="H51" s="782"/>
      <c r="I51" s="1324"/>
      <c r="J51" s="1324"/>
      <c r="K51" s="1324"/>
      <c r="L51" s="1148"/>
      <c r="M51" s="1148"/>
      <c r="N51" s="28"/>
      <c r="O51" s="28"/>
      <c r="P51" s="28"/>
      <c r="Q51" s="782"/>
      <c r="R51" s="782"/>
      <c r="S51" s="1325" t="s">
        <v>818</v>
      </c>
      <c r="T51" s="1325" t="s">
        <v>818</v>
      </c>
      <c r="U51" s="1325" t="s">
        <v>818</v>
      </c>
      <c r="V51" s="1322"/>
      <c r="W51" s="1323"/>
    </row>
    <row r="52" spans="1:23" ht="13.5" customHeight="1">
      <c r="A52" s="2700">
        <v>14</v>
      </c>
      <c r="B52" s="649" t="s">
        <v>169</v>
      </c>
      <c r="C52" s="652"/>
      <c r="D52" s="28"/>
      <c r="E52" s="28"/>
      <c r="F52" s="28"/>
      <c r="G52" s="782"/>
      <c r="H52" s="782"/>
      <c r="I52" s="1324"/>
      <c r="J52" s="1324"/>
      <c r="K52" s="1324"/>
      <c r="L52" s="1148"/>
      <c r="M52" s="1148"/>
      <c r="N52" s="28"/>
      <c r="O52" s="28"/>
      <c r="P52" s="28"/>
      <c r="Q52" s="782"/>
      <c r="R52" s="782"/>
      <c r="S52" s="1325" t="s">
        <v>818</v>
      </c>
      <c r="T52" s="1325" t="s">
        <v>818</v>
      </c>
      <c r="U52" s="1325" t="s">
        <v>818</v>
      </c>
      <c r="V52" s="1322"/>
      <c r="W52" s="1323"/>
    </row>
    <row r="53" spans="1:23" ht="13.5" customHeight="1">
      <c r="A53" s="2700"/>
      <c r="B53" s="655" t="s">
        <v>170</v>
      </c>
      <c r="C53" s="652" t="s">
        <v>99</v>
      </c>
      <c r="D53" s="28"/>
      <c r="E53" s="28"/>
      <c r="F53" s="28"/>
      <c r="G53" s="782"/>
      <c r="H53" s="782"/>
      <c r="I53" s="1324"/>
      <c r="J53" s="1324"/>
      <c r="K53" s="1324"/>
      <c r="L53" s="1148"/>
      <c r="M53" s="1148"/>
      <c r="N53" s="28"/>
      <c r="O53" s="28"/>
      <c r="P53" s="28"/>
      <c r="Q53" s="782"/>
      <c r="R53" s="782"/>
      <c r="S53" s="1325" t="s">
        <v>818</v>
      </c>
      <c r="T53" s="1325" t="s">
        <v>818</v>
      </c>
      <c r="U53" s="1325" t="s">
        <v>818</v>
      </c>
      <c r="V53" s="1322"/>
      <c r="W53" s="1323"/>
    </row>
    <row r="54" spans="1:23" s="113" customFormat="1" ht="13.5" customHeight="1">
      <c r="A54" s="2700">
        <v>15</v>
      </c>
      <c r="B54" s="649" t="s">
        <v>171</v>
      </c>
      <c r="C54" s="1318"/>
      <c r="D54" s="1856">
        <v>838</v>
      </c>
      <c r="E54" s="1856">
        <v>768.2</v>
      </c>
      <c r="F54" s="1856">
        <v>911.6</v>
      </c>
      <c r="G54" s="847"/>
      <c r="H54" s="847"/>
      <c r="I54" s="1319"/>
      <c r="J54" s="1319"/>
      <c r="K54" s="1319"/>
      <c r="L54" s="1320"/>
      <c r="M54" s="1320"/>
      <c r="N54" s="605"/>
      <c r="O54" s="605"/>
      <c r="P54" s="605"/>
      <c r="Q54" s="847"/>
      <c r="R54" s="847"/>
      <c r="S54" s="1321">
        <v>838</v>
      </c>
      <c r="T54" s="1321">
        <v>768.2</v>
      </c>
      <c r="U54" s="1321">
        <v>911.6</v>
      </c>
      <c r="V54" s="1322">
        <v>-8.3293556085918823</v>
      </c>
      <c r="W54" s="1323">
        <v>18.667013798489961</v>
      </c>
    </row>
    <row r="55" spans="1:23" ht="13.5" customHeight="1">
      <c r="A55" s="2700"/>
      <c r="B55" s="655" t="s">
        <v>172</v>
      </c>
      <c r="C55" s="661" t="s">
        <v>40</v>
      </c>
      <c r="D55" s="1572">
        <v>838</v>
      </c>
      <c r="E55" s="1572">
        <v>768.2</v>
      </c>
      <c r="F55" s="1572">
        <v>911.6</v>
      </c>
      <c r="G55" s="782">
        <v>-8.3293556085918823</v>
      </c>
      <c r="H55" s="782">
        <v>18.667013798489961</v>
      </c>
      <c r="I55" s="1324"/>
      <c r="J55" s="1324"/>
      <c r="K55" s="1324"/>
      <c r="L55" s="1148"/>
      <c r="M55" s="1148"/>
      <c r="N55" s="28"/>
      <c r="O55" s="28"/>
      <c r="P55" s="28"/>
      <c r="Q55" s="782"/>
      <c r="R55" s="782"/>
      <c r="S55" s="1325">
        <v>838</v>
      </c>
      <c r="T55" s="1325">
        <v>768.2</v>
      </c>
      <c r="U55" s="1325">
        <v>911.6</v>
      </c>
      <c r="V55" s="1326">
        <v>-8.3293556085918823</v>
      </c>
      <c r="W55" s="1327">
        <v>18.667013798489961</v>
      </c>
    </row>
    <row r="56" spans="1:23" s="113" customFormat="1" ht="13.5" customHeight="1">
      <c r="A56" s="2700">
        <v>16</v>
      </c>
      <c r="B56" s="649" t="s">
        <v>173</v>
      </c>
      <c r="C56" s="1318"/>
      <c r="D56" s="1573">
        <v>76869</v>
      </c>
      <c r="E56" s="1573">
        <v>98640.92</v>
      </c>
      <c r="F56" s="1573">
        <v>102447.78</v>
      </c>
      <c r="G56" s="847">
        <v>28.323407355370819</v>
      </c>
      <c r="H56" s="847">
        <v>3.8593111256464425</v>
      </c>
      <c r="I56" s="1319"/>
      <c r="J56" s="1319"/>
      <c r="K56" s="1319"/>
      <c r="L56" s="1320"/>
      <c r="M56" s="1320"/>
      <c r="N56" s="605"/>
      <c r="O56" s="605"/>
      <c r="P56" s="605"/>
      <c r="Q56" s="847"/>
      <c r="R56" s="847"/>
      <c r="S56" s="1321">
        <v>76869</v>
      </c>
      <c r="T56" s="1321">
        <v>98640.92</v>
      </c>
      <c r="U56" s="1321">
        <v>102447.78</v>
      </c>
      <c r="V56" s="1322">
        <v>28.323407355370819</v>
      </c>
      <c r="W56" s="1323">
        <v>3.8593111256464425</v>
      </c>
    </row>
    <row r="57" spans="1:23" ht="13.5" customHeight="1">
      <c r="A57" s="2700"/>
      <c r="B57" s="655" t="s">
        <v>179</v>
      </c>
      <c r="C57" s="652" t="s">
        <v>40</v>
      </c>
      <c r="D57" s="1572"/>
      <c r="E57" s="1572"/>
      <c r="F57" s="1572"/>
      <c r="G57" s="782"/>
      <c r="H57" s="782"/>
      <c r="I57" s="1324"/>
      <c r="J57" s="1324"/>
      <c r="K57" s="1324"/>
      <c r="L57" s="1148"/>
      <c r="M57" s="1148"/>
      <c r="N57" s="28"/>
      <c r="O57" s="28"/>
      <c r="P57" s="28"/>
      <c r="Q57" s="782"/>
      <c r="R57" s="782"/>
      <c r="S57" s="1325" t="s">
        <v>818</v>
      </c>
      <c r="T57" s="1325" t="s">
        <v>818</v>
      </c>
      <c r="U57" s="1325" t="s">
        <v>818</v>
      </c>
      <c r="V57" s="1322"/>
      <c r="W57" s="1323"/>
    </row>
    <row r="58" spans="1:23" ht="13.5" customHeight="1">
      <c r="A58" s="2700"/>
      <c r="B58" s="662" t="s">
        <v>174</v>
      </c>
      <c r="C58" s="652" t="s">
        <v>101</v>
      </c>
      <c r="D58" s="1572"/>
      <c r="E58" s="1572"/>
      <c r="F58" s="1572"/>
      <c r="G58" s="782"/>
      <c r="H58" s="782"/>
      <c r="I58" s="1324"/>
      <c r="J58" s="1324"/>
      <c r="K58" s="1324"/>
      <c r="L58" s="1148"/>
      <c r="M58" s="1148"/>
      <c r="N58" s="28"/>
      <c r="O58" s="28"/>
      <c r="P58" s="28"/>
      <c r="Q58" s="782"/>
      <c r="R58" s="782"/>
      <c r="S58" s="1325" t="s">
        <v>818</v>
      </c>
      <c r="T58" s="1325" t="s">
        <v>818</v>
      </c>
      <c r="U58" s="1325" t="s">
        <v>818</v>
      </c>
      <c r="V58" s="1322"/>
      <c r="W58" s="1323"/>
    </row>
    <row r="59" spans="1:23" ht="13.5" customHeight="1">
      <c r="A59" s="2700"/>
      <c r="B59" s="662" t="s">
        <v>175</v>
      </c>
      <c r="C59" s="652" t="s">
        <v>101</v>
      </c>
      <c r="D59" s="1572">
        <v>64309</v>
      </c>
      <c r="E59" s="1572">
        <v>85638</v>
      </c>
      <c r="F59" s="1572">
        <v>89521</v>
      </c>
      <c r="G59" s="782">
        <v>33.166430826167414</v>
      </c>
      <c r="H59" s="782">
        <v>4.5342021065414997</v>
      </c>
      <c r="I59" s="1329"/>
      <c r="J59" s="1329"/>
      <c r="K59" s="1329"/>
      <c r="L59" s="1320"/>
      <c r="M59" s="1320"/>
      <c r="N59" s="28"/>
      <c r="O59" s="28"/>
      <c r="P59" s="28"/>
      <c r="Q59" s="782"/>
      <c r="R59" s="782"/>
      <c r="S59" s="1325">
        <v>64309</v>
      </c>
      <c r="T59" s="1325">
        <v>85638</v>
      </c>
      <c r="U59" s="1325">
        <v>89521</v>
      </c>
      <c r="V59" s="1322">
        <v>33.166430826167414</v>
      </c>
      <c r="W59" s="1323">
        <v>4.5342021065414997</v>
      </c>
    </row>
    <row r="60" spans="1:23" ht="13.5" customHeight="1">
      <c r="A60" s="2700"/>
      <c r="B60" s="662" t="s">
        <v>176</v>
      </c>
      <c r="C60" s="652" t="s">
        <v>180</v>
      </c>
      <c r="D60" s="1572">
        <v>12300</v>
      </c>
      <c r="E60" s="1572">
        <v>12577</v>
      </c>
      <c r="F60" s="1572">
        <v>12451</v>
      </c>
      <c r="G60" s="782">
        <v>2.2520325203252014</v>
      </c>
      <c r="H60" s="782">
        <v>-1.0018287349924435</v>
      </c>
      <c r="I60" s="1329"/>
      <c r="J60" s="1329"/>
      <c r="K60" s="1329"/>
      <c r="L60" s="1320"/>
      <c r="M60" s="1320"/>
      <c r="N60" s="28"/>
      <c r="O60" s="28"/>
      <c r="P60" s="28"/>
      <c r="Q60" s="782"/>
      <c r="R60" s="782"/>
      <c r="S60" s="1325">
        <v>12300</v>
      </c>
      <c r="T60" s="1325">
        <v>12577</v>
      </c>
      <c r="U60" s="1325">
        <v>12451</v>
      </c>
      <c r="V60" s="1322">
        <v>2.2520325203252014</v>
      </c>
      <c r="W60" s="1323">
        <v>-1.0018287349924435</v>
      </c>
    </row>
    <row r="61" spans="1:23" ht="13.5" customHeight="1">
      <c r="A61" s="2700"/>
      <c r="B61" s="662" t="s">
        <v>177</v>
      </c>
      <c r="C61" s="652" t="s">
        <v>181</v>
      </c>
      <c r="D61" s="1572">
        <v>260</v>
      </c>
      <c r="E61" s="1572">
        <v>358</v>
      </c>
      <c r="F61" s="1572">
        <v>412</v>
      </c>
      <c r="G61" s="782">
        <v>37.692307692307679</v>
      </c>
      <c r="H61" s="782">
        <v>15.083798882681563</v>
      </c>
      <c r="I61" s="1324"/>
      <c r="J61" s="1324"/>
      <c r="K61" s="1324"/>
      <c r="L61" s="1148"/>
      <c r="M61" s="1148"/>
      <c r="N61" s="28"/>
      <c r="O61" s="28"/>
      <c r="P61" s="28"/>
      <c r="Q61" s="782"/>
      <c r="R61" s="782"/>
      <c r="S61" s="1325">
        <v>260</v>
      </c>
      <c r="T61" s="1325">
        <v>358</v>
      </c>
      <c r="U61" s="1325">
        <v>412</v>
      </c>
      <c r="V61" s="1322">
        <v>37.692307692307679</v>
      </c>
      <c r="W61" s="1323">
        <v>15.083798882681563</v>
      </c>
    </row>
    <row r="62" spans="1:23" ht="13.5" customHeight="1">
      <c r="A62" s="2700"/>
      <c r="B62" s="662" t="s">
        <v>178</v>
      </c>
      <c r="C62" s="652" t="s">
        <v>181</v>
      </c>
      <c r="D62" s="1572"/>
      <c r="E62" s="1572"/>
      <c r="F62" s="1572"/>
      <c r="G62" s="782"/>
      <c r="H62" s="782"/>
      <c r="I62" s="1324"/>
      <c r="J62" s="1324"/>
      <c r="K62" s="1324"/>
      <c r="L62" s="1148"/>
      <c r="M62" s="1148"/>
      <c r="N62" s="28"/>
      <c r="O62" s="28"/>
      <c r="P62" s="28"/>
      <c r="Q62" s="782"/>
      <c r="R62" s="782"/>
      <c r="S62" s="1325" t="s">
        <v>818</v>
      </c>
      <c r="T62" s="1325" t="s">
        <v>818</v>
      </c>
      <c r="U62" s="1325" t="s">
        <v>818</v>
      </c>
      <c r="V62" s="1322"/>
      <c r="W62" s="1323"/>
    </row>
    <row r="63" spans="1:23" ht="13.5" customHeight="1">
      <c r="A63" s="2700"/>
      <c r="B63" s="655" t="s">
        <v>61</v>
      </c>
      <c r="C63" s="652" t="s">
        <v>104</v>
      </c>
      <c r="D63" s="1572"/>
      <c r="E63" s="1572">
        <v>67.92</v>
      </c>
      <c r="F63" s="1572">
        <v>63.78</v>
      </c>
      <c r="G63" s="782" t="e">
        <v>#DIV/0!</v>
      </c>
      <c r="H63" s="782">
        <v>-6.0954063604240218</v>
      </c>
      <c r="I63" s="1324"/>
      <c r="J63" s="1324"/>
      <c r="K63" s="1324"/>
      <c r="L63" s="1148"/>
      <c r="M63" s="1148"/>
      <c r="N63" s="28"/>
      <c r="O63" s="28"/>
      <c r="P63" s="28"/>
      <c r="Q63" s="782"/>
      <c r="R63" s="782"/>
      <c r="S63" s="1325" t="s">
        <v>818</v>
      </c>
      <c r="T63" s="1325">
        <v>67.92</v>
      </c>
      <c r="U63" s="1325">
        <v>63.78</v>
      </c>
      <c r="V63" s="1326" t="e">
        <v>#VALUE!</v>
      </c>
      <c r="W63" s="1327">
        <v>-6.0954063604240218</v>
      </c>
    </row>
    <row r="64" spans="1:23" s="113" customFormat="1" ht="13.5" customHeight="1">
      <c r="A64" s="2700">
        <v>17</v>
      </c>
      <c r="B64" s="649" t="s">
        <v>182</v>
      </c>
      <c r="C64" s="1318"/>
      <c r="D64" s="1573">
        <v>275</v>
      </c>
      <c r="E64" s="1573">
        <v>630</v>
      </c>
      <c r="F64" s="1573">
        <v>1350</v>
      </c>
      <c r="G64" s="847">
        <v>129.09090909090909</v>
      </c>
      <c r="H64" s="847">
        <v>114.28571428571428</v>
      </c>
      <c r="I64" s="1319"/>
      <c r="J64" s="1319"/>
      <c r="K64" s="1319"/>
      <c r="L64" s="1320"/>
      <c r="M64" s="1320"/>
      <c r="N64" s="605"/>
      <c r="O64" s="605"/>
      <c r="P64" s="605"/>
      <c r="Q64" s="847"/>
      <c r="R64" s="847"/>
      <c r="S64" s="1321">
        <v>275</v>
      </c>
      <c r="T64" s="1321">
        <v>630</v>
      </c>
      <c r="U64" s="1321">
        <v>1350</v>
      </c>
      <c r="V64" s="1322">
        <v>129.09090909090909</v>
      </c>
      <c r="W64" s="1323">
        <v>114.28571428571428</v>
      </c>
    </row>
    <row r="65" spans="1:23" s="239" customFormat="1" ht="13.5" customHeight="1">
      <c r="A65" s="2700"/>
      <c r="B65" s="663" t="s">
        <v>117</v>
      </c>
      <c r="C65" s="652" t="s">
        <v>183</v>
      </c>
      <c r="D65" s="1572">
        <v>275</v>
      </c>
      <c r="E65" s="1572">
        <v>630</v>
      </c>
      <c r="F65" s="1572">
        <v>1350</v>
      </c>
      <c r="G65" s="782">
        <v>129.09090909090909</v>
      </c>
      <c r="H65" s="782">
        <v>114.28571428571428</v>
      </c>
      <c r="I65" s="1324"/>
      <c r="J65" s="1324"/>
      <c r="K65" s="1324"/>
      <c r="L65" s="1148"/>
      <c r="M65" s="1148"/>
      <c r="N65" s="28"/>
      <c r="O65" s="28"/>
      <c r="P65" s="28"/>
      <c r="Q65" s="782"/>
      <c r="R65" s="782"/>
      <c r="S65" s="1325">
        <v>275</v>
      </c>
      <c r="T65" s="1325">
        <v>630</v>
      </c>
      <c r="U65" s="1325">
        <v>1350</v>
      </c>
      <c r="V65" s="1326">
        <v>129.09090909090909</v>
      </c>
      <c r="W65" s="1327">
        <v>114.28571428571428</v>
      </c>
    </row>
    <row r="66" spans="1:23" s="113" customFormat="1" ht="13.5" customHeight="1">
      <c r="A66" s="2700">
        <v>18</v>
      </c>
      <c r="B66" s="649" t="s">
        <v>184</v>
      </c>
      <c r="C66" s="1318"/>
      <c r="D66" s="2201"/>
      <c r="E66" s="2201"/>
      <c r="F66" s="2201"/>
      <c r="G66" s="847"/>
      <c r="H66" s="847"/>
      <c r="I66" s="1857"/>
      <c r="J66" s="1857"/>
      <c r="K66" s="1857"/>
      <c r="L66" s="1320"/>
      <c r="M66" s="1320"/>
      <c r="N66" s="605">
        <v>542755.49</v>
      </c>
      <c r="O66" s="605">
        <v>678979.84000000008</v>
      </c>
      <c r="P66" s="605">
        <v>633920.27</v>
      </c>
      <c r="Q66" s="847">
        <v>25.098659066534751</v>
      </c>
      <c r="R66" s="847">
        <v>-6.6363634596279155</v>
      </c>
      <c r="S66" s="1321">
        <v>542755.49</v>
      </c>
      <c r="T66" s="1321">
        <v>678979.84000000008</v>
      </c>
      <c r="U66" s="1321">
        <v>633920.27</v>
      </c>
      <c r="V66" s="1322">
        <v>25.098659066534751</v>
      </c>
      <c r="W66" s="1323">
        <v>-6.6363634596279155</v>
      </c>
    </row>
    <row r="67" spans="1:23" ht="13.5" customHeight="1">
      <c r="A67" s="2700"/>
      <c r="B67" s="655" t="s">
        <v>62</v>
      </c>
      <c r="C67" s="652" t="s">
        <v>102</v>
      </c>
      <c r="D67" s="28"/>
      <c r="E67" s="28"/>
      <c r="F67" s="28"/>
      <c r="G67" s="782"/>
      <c r="H67" s="782"/>
      <c r="I67" s="28"/>
      <c r="J67" s="28"/>
      <c r="K67" s="28"/>
      <c r="L67" s="782"/>
      <c r="M67" s="782"/>
      <c r="N67" s="28"/>
      <c r="O67" s="28"/>
      <c r="P67" s="28"/>
      <c r="Q67" s="782"/>
      <c r="R67" s="782"/>
      <c r="S67" s="1325" t="s">
        <v>818</v>
      </c>
      <c r="T67" s="1325" t="s">
        <v>818</v>
      </c>
      <c r="U67" s="1325" t="s">
        <v>818</v>
      </c>
      <c r="V67" s="1326"/>
      <c r="W67" s="1327"/>
    </row>
    <row r="68" spans="1:23" ht="13.5" customHeight="1">
      <c r="A68" s="2700"/>
      <c r="B68" s="655" t="s">
        <v>185</v>
      </c>
      <c r="C68" s="652" t="s">
        <v>40</v>
      </c>
      <c r="D68" s="28"/>
      <c r="E68" s="28"/>
      <c r="F68" s="28"/>
      <c r="G68" s="782"/>
      <c r="H68" s="782"/>
      <c r="I68" s="28"/>
      <c r="J68" s="28"/>
      <c r="K68" s="28"/>
      <c r="L68" s="782"/>
      <c r="M68" s="782"/>
      <c r="N68" s="1580">
        <v>542755.49</v>
      </c>
      <c r="O68" s="1581">
        <v>678979.84000000008</v>
      </c>
      <c r="P68" s="1581">
        <v>633920.27</v>
      </c>
      <c r="Q68" s="782">
        <v>25.098659066534751</v>
      </c>
      <c r="R68" s="782">
        <v>-6.6363634596279155</v>
      </c>
      <c r="S68" s="1325">
        <v>542755.49</v>
      </c>
      <c r="T68" s="1325">
        <v>678979.84000000008</v>
      </c>
      <c r="U68" s="1325">
        <v>633920.27</v>
      </c>
      <c r="V68" s="1326">
        <v>25.098659066534751</v>
      </c>
      <c r="W68" s="1327">
        <v>-6.6363634596279155</v>
      </c>
    </row>
    <row r="69" spans="1:23" ht="13.5" customHeight="1">
      <c r="A69" s="2700"/>
      <c r="B69" s="655" t="s">
        <v>186</v>
      </c>
      <c r="C69" s="652" t="s">
        <v>40</v>
      </c>
      <c r="D69" s="28"/>
      <c r="E69" s="28"/>
      <c r="F69" s="28"/>
      <c r="G69" s="782"/>
      <c r="H69" s="782"/>
      <c r="I69" s="28"/>
      <c r="J69" s="28"/>
      <c r="K69" s="28"/>
      <c r="L69" s="782"/>
      <c r="M69" s="782"/>
      <c r="N69" s="28"/>
      <c r="O69" s="28"/>
      <c r="P69" s="28"/>
      <c r="Q69" s="782"/>
      <c r="R69" s="782"/>
      <c r="S69" s="1325" t="s">
        <v>818</v>
      </c>
      <c r="T69" s="1325" t="s">
        <v>818</v>
      </c>
      <c r="U69" s="1325" t="s">
        <v>818</v>
      </c>
      <c r="V69" s="1322"/>
      <c r="W69" s="1323"/>
    </row>
    <row r="70" spans="1:23" ht="13.5" customHeight="1">
      <c r="A70" s="2700"/>
      <c r="B70" s="655" t="s">
        <v>187</v>
      </c>
      <c r="C70" s="652" t="s">
        <v>40</v>
      </c>
      <c r="D70" s="28"/>
      <c r="E70" s="28"/>
      <c r="F70" s="28"/>
      <c r="G70" s="782"/>
      <c r="H70" s="782"/>
      <c r="I70" s="28"/>
      <c r="J70" s="28"/>
      <c r="K70" s="28"/>
      <c r="L70" s="782"/>
      <c r="M70" s="782"/>
      <c r="N70" s="28"/>
      <c r="O70" s="28"/>
      <c r="P70" s="28"/>
      <c r="Q70" s="782"/>
      <c r="R70" s="782"/>
      <c r="S70" s="1325" t="s">
        <v>818</v>
      </c>
      <c r="T70" s="1325" t="s">
        <v>818</v>
      </c>
      <c r="U70" s="1325" t="s">
        <v>818</v>
      </c>
      <c r="V70" s="1322"/>
      <c r="W70" s="1323"/>
    </row>
    <row r="71" spans="1:23" ht="13.5" customHeight="1">
      <c r="A71" s="2700">
        <v>19</v>
      </c>
      <c r="B71" s="664" t="s">
        <v>188</v>
      </c>
      <c r="C71" s="652"/>
      <c r="D71" s="1856">
        <v>11761</v>
      </c>
      <c r="E71" s="1856">
        <v>9754.32</v>
      </c>
      <c r="F71" s="1856">
        <v>6097.5</v>
      </c>
      <c r="G71" s="847">
        <v>-17.062154578692287</v>
      </c>
      <c r="H71" s="847">
        <v>-37.48923553871515</v>
      </c>
      <c r="I71" s="28"/>
      <c r="J71" s="28"/>
      <c r="K71" s="28"/>
      <c r="L71" s="782"/>
      <c r="M71" s="782"/>
      <c r="N71" s="28"/>
      <c r="O71" s="28"/>
      <c r="P71" s="28"/>
      <c r="Q71" s="782"/>
      <c r="R71" s="782"/>
      <c r="S71" s="1321">
        <v>11761</v>
      </c>
      <c r="T71" s="1321">
        <v>9754.32</v>
      </c>
      <c r="U71" s="1321">
        <v>6097.5</v>
      </c>
      <c r="V71" s="1322">
        <v>-17.062154578692287</v>
      </c>
      <c r="W71" s="1323">
        <v>-37.48923553871515</v>
      </c>
    </row>
    <row r="72" spans="1:23" ht="13.5" customHeight="1">
      <c r="A72" s="2700"/>
      <c r="B72" s="655" t="s">
        <v>189</v>
      </c>
      <c r="C72" s="652" t="s">
        <v>104</v>
      </c>
      <c r="D72" s="1572">
        <v>10964</v>
      </c>
      <c r="E72" s="1572">
        <v>9754.32</v>
      </c>
      <c r="F72" s="1572">
        <v>6097.5</v>
      </c>
      <c r="G72" s="782">
        <v>-11.033199562203578</v>
      </c>
      <c r="H72" s="782">
        <v>-37.48923553871515</v>
      </c>
      <c r="I72" s="28"/>
      <c r="J72" s="28"/>
      <c r="K72" s="28"/>
      <c r="L72" s="782"/>
      <c r="M72" s="782"/>
      <c r="N72" s="28"/>
      <c r="O72" s="28"/>
      <c r="P72" s="28"/>
      <c r="Q72" s="782"/>
      <c r="R72" s="782"/>
      <c r="S72" s="1325">
        <v>10964</v>
      </c>
      <c r="T72" s="1325">
        <v>9754.32</v>
      </c>
      <c r="U72" s="1325">
        <v>6097.5</v>
      </c>
      <c r="V72" s="1326">
        <v>-11.033199562203578</v>
      </c>
      <c r="W72" s="1327">
        <v>-37.48923553871515</v>
      </c>
    </row>
    <row r="73" spans="1:23" ht="13.5" customHeight="1">
      <c r="A73" s="2700"/>
      <c r="B73" s="655" t="s">
        <v>190</v>
      </c>
      <c r="C73" s="652" t="s">
        <v>104</v>
      </c>
      <c r="D73" s="1572">
        <v>797</v>
      </c>
      <c r="E73" s="1574"/>
      <c r="F73" s="1574"/>
      <c r="G73" s="782">
        <v>-100</v>
      </c>
      <c r="H73" s="782" t="e">
        <v>#DIV/0!</v>
      </c>
      <c r="I73" s="28"/>
      <c r="J73" s="28"/>
      <c r="K73" s="28"/>
      <c r="L73" s="782"/>
      <c r="M73" s="782"/>
      <c r="N73" s="28"/>
      <c r="O73" s="28"/>
      <c r="P73" s="28"/>
      <c r="Q73" s="782"/>
      <c r="R73" s="782"/>
      <c r="S73" s="1325">
        <v>797</v>
      </c>
      <c r="T73" s="1325" t="s">
        <v>818</v>
      </c>
      <c r="U73" s="1325" t="s">
        <v>818</v>
      </c>
      <c r="V73" s="1326" t="e">
        <v>#VALUE!</v>
      </c>
      <c r="W73" s="1327" t="e">
        <v>#VALUE!</v>
      </c>
    </row>
    <row r="74" spans="1:23" ht="13.15" customHeight="1">
      <c r="A74" s="2700"/>
      <c r="B74" s="655" t="s">
        <v>191</v>
      </c>
      <c r="C74" s="652" t="s">
        <v>41</v>
      </c>
      <c r="D74" s="1572"/>
      <c r="E74" s="1572"/>
      <c r="F74" s="1572"/>
      <c r="G74" s="782"/>
      <c r="H74" s="782"/>
      <c r="I74" s="28"/>
      <c r="J74" s="28"/>
      <c r="K74" s="28"/>
      <c r="L74" s="782"/>
      <c r="M74" s="782"/>
      <c r="N74" s="28"/>
      <c r="O74" s="28"/>
      <c r="P74" s="28"/>
      <c r="Q74" s="782"/>
      <c r="R74" s="782"/>
      <c r="S74" s="1325" t="s">
        <v>818</v>
      </c>
      <c r="T74" s="1325" t="s">
        <v>818</v>
      </c>
      <c r="U74" s="1325" t="s">
        <v>818</v>
      </c>
      <c r="V74" s="1322"/>
      <c r="W74" s="1323"/>
    </row>
    <row r="75" spans="1:23" s="113" customFormat="1" ht="13.5" customHeight="1">
      <c r="A75" s="2700">
        <v>20</v>
      </c>
      <c r="B75" s="664" t="s">
        <v>192</v>
      </c>
      <c r="C75" s="1318"/>
      <c r="D75" s="1573">
        <v>832</v>
      </c>
      <c r="E75" s="1573">
        <v>1383</v>
      </c>
      <c r="F75" s="1573">
        <v>1383</v>
      </c>
      <c r="G75" s="847">
        <v>66.225961538461547</v>
      </c>
      <c r="H75" s="847">
        <v>0</v>
      </c>
      <c r="I75" s="605"/>
      <c r="J75" s="605"/>
      <c r="K75" s="605"/>
      <c r="L75" s="847"/>
      <c r="M75" s="847"/>
      <c r="N75" s="605"/>
      <c r="O75" s="605"/>
      <c r="P75" s="605"/>
      <c r="Q75" s="847"/>
      <c r="R75" s="847"/>
      <c r="S75" s="1321">
        <v>832</v>
      </c>
      <c r="T75" s="1321">
        <v>1383</v>
      </c>
      <c r="U75" s="1321">
        <v>1383</v>
      </c>
      <c r="V75" s="1322">
        <v>66.225961538461547</v>
      </c>
      <c r="W75" s="1323">
        <v>0</v>
      </c>
    </row>
    <row r="76" spans="1:23" ht="13.5" customHeight="1">
      <c r="A76" s="2700"/>
      <c r="B76" s="655" t="s">
        <v>118</v>
      </c>
      <c r="C76" s="652" t="s">
        <v>104</v>
      </c>
      <c r="D76" s="1781">
        <v>304</v>
      </c>
      <c r="E76" s="1572">
        <v>930</v>
      </c>
      <c r="F76" s="1575">
        <v>930</v>
      </c>
      <c r="G76" s="782">
        <v>205.92105263157896</v>
      </c>
      <c r="H76" s="782">
        <v>0</v>
      </c>
      <c r="I76" s="28"/>
      <c r="J76" s="28"/>
      <c r="K76" s="28"/>
      <c r="L76" s="782"/>
      <c r="M76" s="782"/>
      <c r="N76" s="28"/>
      <c r="O76" s="28"/>
      <c r="P76" s="28"/>
      <c r="Q76" s="782"/>
      <c r="R76" s="782"/>
      <c r="S76" s="1325">
        <v>304</v>
      </c>
      <c r="T76" s="1325">
        <v>930</v>
      </c>
      <c r="U76" s="1325">
        <v>930</v>
      </c>
      <c r="V76" s="1326">
        <v>205.92105263157896</v>
      </c>
      <c r="W76" s="1327">
        <v>0</v>
      </c>
    </row>
    <row r="77" spans="1:23" ht="13.5" customHeight="1">
      <c r="A77" s="2700"/>
      <c r="B77" s="655" t="s">
        <v>193</v>
      </c>
      <c r="C77" s="652" t="s">
        <v>101</v>
      </c>
      <c r="D77" s="1781">
        <v>528</v>
      </c>
      <c r="E77" s="1572">
        <v>453</v>
      </c>
      <c r="F77" s="1575">
        <v>453</v>
      </c>
      <c r="G77" s="782">
        <v>-14.204545454545453</v>
      </c>
      <c r="H77" s="782">
        <v>0</v>
      </c>
      <c r="I77" s="28"/>
      <c r="J77" s="28"/>
      <c r="K77" s="28"/>
      <c r="L77" s="782"/>
      <c r="M77" s="782"/>
      <c r="N77" s="28"/>
      <c r="O77" s="28"/>
      <c r="P77" s="28"/>
      <c r="Q77" s="782"/>
      <c r="R77" s="782"/>
      <c r="S77" s="1325">
        <v>528</v>
      </c>
      <c r="T77" s="1325">
        <v>453</v>
      </c>
      <c r="U77" s="1325">
        <v>453</v>
      </c>
      <c r="V77" s="1326">
        <v>-14.204545454545453</v>
      </c>
      <c r="W77" s="1327">
        <v>0</v>
      </c>
    </row>
    <row r="78" spans="1:23" ht="13.5" customHeight="1">
      <c r="A78" s="2700">
        <v>21</v>
      </c>
      <c r="B78" s="664" t="s">
        <v>194</v>
      </c>
      <c r="C78" s="652"/>
      <c r="D78" s="1572"/>
      <c r="E78" s="1572"/>
      <c r="F78" s="1572"/>
      <c r="G78" s="782"/>
      <c r="H78" s="782"/>
      <c r="I78" s="28"/>
      <c r="J78" s="28"/>
      <c r="K78" s="28"/>
      <c r="L78" s="782"/>
      <c r="M78" s="782"/>
      <c r="N78" s="28"/>
      <c r="O78" s="28"/>
      <c r="P78" s="28"/>
      <c r="Q78" s="782"/>
      <c r="R78" s="782"/>
      <c r="S78" s="1325" t="s">
        <v>818</v>
      </c>
      <c r="T78" s="1325" t="s">
        <v>818</v>
      </c>
      <c r="U78" s="1325" t="s">
        <v>818</v>
      </c>
      <c r="V78" s="1322"/>
      <c r="W78" s="1323"/>
    </row>
    <row r="79" spans="1:23" ht="13.5" customHeight="1">
      <c r="A79" s="2700"/>
      <c r="B79" s="655" t="s">
        <v>195</v>
      </c>
      <c r="C79" s="652" t="s">
        <v>40</v>
      </c>
      <c r="D79" s="1572"/>
      <c r="E79" s="1572"/>
      <c r="F79" s="1572"/>
      <c r="G79" s="782"/>
      <c r="H79" s="782"/>
      <c r="I79" s="28"/>
      <c r="J79" s="28"/>
      <c r="K79" s="28"/>
      <c r="L79" s="782"/>
      <c r="M79" s="782"/>
      <c r="N79" s="28"/>
      <c r="O79" s="28"/>
      <c r="P79" s="28"/>
      <c r="Q79" s="782"/>
      <c r="R79" s="782"/>
      <c r="S79" s="1325" t="s">
        <v>818</v>
      </c>
      <c r="T79" s="1325" t="s">
        <v>818</v>
      </c>
      <c r="U79" s="1325" t="s">
        <v>818</v>
      </c>
      <c r="V79" s="1322"/>
      <c r="W79" s="1323"/>
    </row>
    <row r="80" spans="1:23" ht="13.5" customHeight="1">
      <c r="A80" s="2700">
        <v>22</v>
      </c>
      <c r="B80" s="649" t="s">
        <v>197</v>
      </c>
      <c r="C80" s="652"/>
      <c r="D80" s="1572"/>
      <c r="E80" s="1572"/>
      <c r="F80" s="1572"/>
      <c r="G80" s="782"/>
      <c r="H80" s="782"/>
      <c r="I80" s="28"/>
      <c r="J80" s="28"/>
      <c r="K80" s="28"/>
      <c r="L80" s="782"/>
      <c r="M80" s="782"/>
      <c r="N80" s="28"/>
      <c r="O80" s="28"/>
      <c r="P80" s="28"/>
      <c r="Q80" s="782"/>
      <c r="R80" s="782"/>
      <c r="S80" s="1325" t="s">
        <v>818</v>
      </c>
      <c r="T80" s="1325" t="s">
        <v>818</v>
      </c>
      <c r="U80" s="1325" t="s">
        <v>818</v>
      </c>
      <c r="V80" s="1322"/>
      <c r="W80" s="1323"/>
    </row>
    <row r="81" spans="1:23" ht="13.5" customHeight="1">
      <c r="A81" s="2700"/>
      <c r="B81" s="655" t="s">
        <v>196</v>
      </c>
      <c r="C81" s="652" t="s">
        <v>104</v>
      </c>
      <c r="D81" s="1572"/>
      <c r="E81" s="1572"/>
      <c r="F81" s="1572"/>
      <c r="G81" s="782"/>
      <c r="H81" s="782"/>
      <c r="I81" s="28"/>
      <c r="J81" s="28"/>
      <c r="K81" s="28"/>
      <c r="L81" s="782"/>
      <c r="M81" s="782"/>
      <c r="N81" s="28"/>
      <c r="O81" s="28"/>
      <c r="P81" s="28"/>
      <c r="Q81" s="782"/>
      <c r="R81" s="782"/>
      <c r="S81" s="1325" t="s">
        <v>818</v>
      </c>
      <c r="T81" s="1325" t="s">
        <v>818</v>
      </c>
      <c r="U81" s="1325" t="s">
        <v>818</v>
      </c>
      <c r="V81" s="1322"/>
      <c r="W81" s="1323"/>
    </row>
    <row r="82" spans="1:23" ht="13.5" customHeight="1">
      <c r="A82" s="2700">
        <v>23</v>
      </c>
      <c r="B82" s="649" t="s">
        <v>198</v>
      </c>
      <c r="C82" s="652"/>
      <c r="D82" s="1572"/>
      <c r="E82" s="1572"/>
      <c r="F82" s="1572"/>
      <c r="G82" s="782"/>
      <c r="H82" s="782"/>
      <c r="I82" s="28"/>
      <c r="J82" s="28"/>
      <c r="K82" s="28"/>
      <c r="L82" s="782"/>
      <c r="M82" s="782"/>
      <c r="N82" s="28"/>
      <c r="O82" s="28"/>
      <c r="P82" s="28"/>
      <c r="Q82" s="782"/>
      <c r="R82" s="782"/>
      <c r="S82" s="1325" t="s">
        <v>818</v>
      </c>
      <c r="T82" s="1325" t="s">
        <v>818</v>
      </c>
      <c r="U82" s="1325" t="s">
        <v>818</v>
      </c>
      <c r="V82" s="1322"/>
      <c r="W82" s="1323"/>
    </row>
    <row r="83" spans="1:23" ht="13.5" customHeight="1">
      <c r="A83" s="2700"/>
      <c r="B83" s="655" t="s">
        <v>199</v>
      </c>
      <c r="C83" s="652" t="s">
        <v>41</v>
      </c>
      <c r="D83" s="1572"/>
      <c r="E83" s="1572"/>
      <c r="F83" s="1572"/>
      <c r="G83" s="782"/>
      <c r="H83" s="782"/>
      <c r="I83" s="28"/>
      <c r="J83" s="28"/>
      <c r="K83" s="28"/>
      <c r="L83" s="782"/>
      <c r="M83" s="782"/>
      <c r="N83" s="28"/>
      <c r="O83" s="28"/>
      <c r="P83" s="28"/>
      <c r="Q83" s="782"/>
      <c r="R83" s="782"/>
      <c r="S83" s="1325" t="s">
        <v>818</v>
      </c>
      <c r="T83" s="1325" t="s">
        <v>818</v>
      </c>
      <c r="U83" s="1325" t="s">
        <v>818</v>
      </c>
      <c r="V83" s="1322"/>
      <c r="W83" s="1323"/>
    </row>
    <row r="84" spans="1:23" ht="13.5" customHeight="1">
      <c r="A84" s="1902">
        <v>24</v>
      </c>
      <c r="B84" s="649" t="s">
        <v>360</v>
      </c>
      <c r="C84" s="652"/>
      <c r="D84" s="1572"/>
      <c r="E84" s="1572"/>
      <c r="F84" s="1572"/>
      <c r="G84" s="782"/>
      <c r="H84" s="782"/>
      <c r="I84" s="28"/>
      <c r="J84" s="28"/>
      <c r="K84" s="28"/>
      <c r="L84" s="782"/>
      <c r="M84" s="782"/>
      <c r="N84" s="28"/>
      <c r="O84" s="28"/>
      <c r="P84" s="28"/>
      <c r="Q84" s="782"/>
      <c r="R84" s="782"/>
      <c r="S84" s="1325" t="s">
        <v>818</v>
      </c>
      <c r="T84" s="1325" t="s">
        <v>818</v>
      </c>
      <c r="U84" s="1325" t="s">
        <v>818</v>
      </c>
      <c r="V84" s="1322"/>
      <c r="W84" s="1323"/>
    </row>
    <row r="85" spans="1:23" ht="13.5" customHeight="1">
      <c r="A85" s="1902"/>
      <c r="B85" s="655" t="s">
        <v>361</v>
      </c>
      <c r="C85" s="652" t="s">
        <v>362</v>
      </c>
      <c r="D85" s="28"/>
      <c r="E85" s="28"/>
      <c r="F85" s="28"/>
      <c r="G85" s="782"/>
      <c r="H85" s="782"/>
      <c r="I85" s="28"/>
      <c r="J85" s="28"/>
      <c r="K85" s="28"/>
      <c r="L85" s="782"/>
      <c r="M85" s="782"/>
      <c r="N85" s="28"/>
      <c r="O85" s="28"/>
      <c r="P85" s="28"/>
      <c r="Q85" s="782"/>
      <c r="R85" s="782"/>
      <c r="S85" s="1325" t="s">
        <v>818</v>
      </c>
      <c r="T85" s="1325" t="s">
        <v>818</v>
      </c>
      <c r="U85" s="1325" t="s">
        <v>818</v>
      </c>
      <c r="V85" s="1322"/>
      <c r="W85" s="1323"/>
    </row>
    <row r="86" spans="1:23" ht="13.5" customHeight="1">
      <c r="A86" s="1902">
        <v>25</v>
      </c>
      <c r="B86" s="649" t="s">
        <v>363</v>
      </c>
      <c r="C86" s="1318" t="s">
        <v>406</v>
      </c>
      <c r="D86" s="28"/>
      <c r="E86" s="28"/>
      <c r="F86" s="28"/>
      <c r="G86" s="782"/>
      <c r="H86" s="782"/>
      <c r="I86" s="28"/>
      <c r="J86" s="28"/>
      <c r="K86" s="28"/>
      <c r="L86" s="782"/>
      <c r="M86" s="782"/>
      <c r="N86" s="28"/>
      <c r="O86" s="28"/>
      <c r="P86" s="28"/>
      <c r="Q86" s="782"/>
      <c r="R86" s="782"/>
      <c r="S86" s="1325" t="s">
        <v>818</v>
      </c>
      <c r="T86" s="1325" t="s">
        <v>818</v>
      </c>
      <c r="U86" s="1325" t="s">
        <v>818</v>
      </c>
      <c r="V86" s="1322"/>
      <c r="W86" s="1323"/>
    </row>
    <row r="87" spans="1:23" ht="13.5" customHeight="1">
      <c r="A87" s="1902"/>
      <c r="B87" s="655" t="s">
        <v>364</v>
      </c>
      <c r="C87" s="652" t="s">
        <v>406</v>
      </c>
      <c r="D87" s="28"/>
      <c r="E87" s="28"/>
      <c r="F87" s="28"/>
      <c r="G87" s="782"/>
      <c r="H87" s="782"/>
      <c r="I87" s="28"/>
      <c r="J87" s="28"/>
      <c r="K87" s="28"/>
      <c r="L87" s="782"/>
      <c r="M87" s="782"/>
      <c r="N87" s="28"/>
      <c r="O87" s="28"/>
      <c r="P87" s="28"/>
      <c r="Q87" s="782"/>
      <c r="R87" s="782"/>
      <c r="S87" s="1325" t="s">
        <v>818</v>
      </c>
      <c r="T87" s="1325" t="s">
        <v>818</v>
      </c>
      <c r="U87" s="1325" t="s">
        <v>818</v>
      </c>
      <c r="V87" s="1322"/>
      <c r="W87" s="1323"/>
    </row>
    <row r="88" spans="1:23" ht="13.5" customHeight="1" thickBot="1">
      <c r="A88" s="1330"/>
      <c r="B88" s="265" t="s">
        <v>365</v>
      </c>
      <c r="C88" s="1331" t="s">
        <v>406</v>
      </c>
      <c r="D88" s="86"/>
      <c r="E88" s="86"/>
      <c r="F88" s="86"/>
      <c r="G88" s="848"/>
      <c r="H88" s="848"/>
      <c r="I88" s="86"/>
      <c r="J88" s="86"/>
      <c r="K88" s="86"/>
      <c r="L88" s="848"/>
      <c r="M88" s="848"/>
      <c r="N88" s="86"/>
      <c r="O88" s="86"/>
      <c r="P88" s="86"/>
      <c r="Q88" s="848"/>
      <c r="R88" s="848"/>
      <c r="S88" s="2202" t="s">
        <v>818</v>
      </c>
      <c r="T88" s="2202" t="s">
        <v>818</v>
      </c>
      <c r="U88" s="2202" t="s">
        <v>818</v>
      </c>
      <c r="V88" s="1332"/>
      <c r="W88" s="1333"/>
    </row>
    <row r="89" spans="1:23" ht="18.75" customHeight="1" thickTop="1">
      <c r="A89" s="2645" t="s">
        <v>324</v>
      </c>
      <c r="B89" s="2645"/>
      <c r="C89" s="2645"/>
      <c r="D89" s="2645"/>
      <c r="E89" s="2645"/>
      <c r="F89" s="2645"/>
      <c r="G89" s="2645"/>
      <c r="H89" s="2645"/>
      <c r="I89" s="2645"/>
      <c r="J89" s="2645"/>
      <c r="K89" s="2645"/>
      <c r="L89" s="2645"/>
      <c r="M89" s="2645"/>
      <c r="N89" s="244"/>
      <c r="O89" s="244"/>
      <c r="P89" s="244"/>
      <c r="Q89" s="1088"/>
      <c r="R89" s="1088"/>
    </row>
    <row r="90" spans="1:23" ht="15">
      <c r="A90" s="2321" t="s">
        <v>422</v>
      </c>
      <c r="B90" s="2321"/>
      <c r="C90" s="2321"/>
      <c r="D90" s="2321"/>
      <c r="E90" s="2321"/>
      <c r="F90" s="2321"/>
      <c r="G90" s="2321"/>
      <c r="H90" s="2321"/>
      <c r="I90" s="2321"/>
      <c r="J90" s="2321"/>
      <c r="K90" s="2321"/>
      <c r="L90" s="2321"/>
      <c r="M90" s="2321"/>
      <c r="N90" s="2321"/>
      <c r="O90" s="2321"/>
      <c r="P90" s="2321"/>
      <c r="Q90" s="2321"/>
      <c r="R90" s="2321"/>
      <c r="S90" s="2321"/>
      <c r="T90" s="2321"/>
      <c r="U90" s="2321"/>
      <c r="V90" s="2321"/>
      <c r="W90" s="2321"/>
    </row>
    <row r="92" spans="1:23" ht="15">
      <c r="E92" s="270"/>
    </row>
  </sheetData>
  <mergeCells count="42">
    <mergeCell ref="A7:A10"/>
    <mergeCell ref="A4:A6"/>
    <mergeCell ref="B4:B6"/>
    <mergeCell ref="C4:C6"/>
    <mergeCell ref="D4:H4"/>
    <mergeCell ref="I4:M4"/>
    <mergeCell ref="G5:G6"/>
    <mergeCell ref="H5:H6"/>
    <mergeCell ref="L5:L6"/>
    <mergeCell ref="M5:M6"/>
    <mergeCell ref="A75:A77"/>
    <mergeCell ref="A78:A79"/>
    <mergeCell ref="A80:A81"/>
    <mergeCell ref="A2:W2"/>
    <mergeCell ref="A1:W1"/>
    <mergeCell ref="A11:A12"/>
    <mergeCell ref="A24:A27"/>
    <mergeCell ref="A28:A29"/>
    <mergeCell ref="A13:A16"/>
    <mergeCell ref="N4:R4"/>
    <mergeCell ref="A64:A65"/>
    <mergeCell ref="A66:A70"/>
    <mergeCell ref="A71:A74"/>
    <mergeCell ref="A38:A42"/>
    <mergeCell ref="Q5:Q6"/>
    <mergeCell ref="R5:R6"/>
    <mergeCell ref="A90:W90"/>
    <mergeCell ref="A89:M89"/>
    <mergeCell ref="S4:W4"/>
    <mergeCell ref="V5:V6"/>
    <mergeCell ref="W5:W6"/>
    <mergeCell ref="A54:A55"/>
    <mergeCell ref="A56:A63"/>
    <mergeCell ref="A30:A32"/>
    <mergeCell ref="A35:A37"/>
    <mergeCell ref="A17:A23"/>
    <mergeCell ref="A82:A83"/>
    <mergeCell ref="A52:A53"/>
    <mergeCell ref="A43:A44"/>
    <mergeCell ref="A45:A46"/>
    <mergeCell ref="A47:A48"/>
    <mergeCell ref="A49:A51"/>
  </mergeCells>
  <hyperlinks>
    <hyperlink ref="I6"/>
    <hyperlink ref="N6"/>
    <hyperlink ref="S6"/>
    <hyperlink ref="D6" display="cf=j= @)&amp;#÷&amp;$&#10;-;fpg–c;f/_                "/>
    <hyperlink ref="J6:K6"/>
    <hyperlink ref="O6:P6"/>
    <hyperlink ref="T6:U6"/>
  </hyperlinks>
  <printOptions horizontalCentered="1"/>
  <pageMargins left="0.19685039370078741" right="0.19685039370078741" top="0.78740157480314965" bottom="0.19685039370078741" header="0" footer="0"/>
  <pageSetup paperSize="9" scale="3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90"/>
  <sheetViews>
    <sheetView view="pageBreakPreview" zoomScale="70" zoomScaleSheetLayoutView="70" workbookViewId="0">
      <pane xSplit="3" ySplit="6" topLeftCell="G64" activePane="bottomRight" state="frozen"/>
      <selection activeCell="I8" sqref="I8"/>
      <selection pane="topRight" activeCell="I8" sqref="I8"/>
      <selection pane="bottomLeft" activeCell="I8" sqref="I8"/>
      <selection pane="bottomRight" activeCell="A4" sqref="A4:W88"/>
    </sheetView>
  </sheetViews>
  <sheetFormatPr defaultRowHeight="12.75"/>
  <cols>
    <col min="1" max="1" width="5.5703125" customWidth="1"/>
    <col min="2" max="2" width="24.85546875" customWidth="1"/>
    <col min="3" max="3" width="12.7109375" customWidth="1"/>
    <col min="4" max="21" width="13.28515625" customWidth="1"/>
    <col min="22" max="23" width="13.28515625" style="301" customWidth="1"/>
    <col min="24" max="24" width="12.7109375" bestFit="1" customWidth="1"/>
    <col min="25" max="25" width="13" bestFit="1" customWidth="1"/>
    <col min="26" max="26" width="12.7109375" customWidth="1"/>
    <col min="27" max="27" width="13.7109375" customWidth="1"/>
    <col min="28" max="29" width="12.7109375" bestFit="1" customWidth="1"/>
    <col min="30" max="30" width="13" bestFit="1" customWidth="1"/>
    <col min="31" max="31" width="13.42578125" customWidth="1"/>
    <col min="32" max="32" width="12.85546875" customWidth="1"/>
    <col min="33" max="34" width="12.7109375" bestFit="1" customWidth="1"/>
    <col min="35" max="35" width="13" bestFit="1" customWidth="1"/>
    <col min="36" max="36" width="13" customWidth="1"/>
    <col min="37" max="37" width="12.42578125" customWidth="1"/>
    <col min="38" max="39" width="12.7109375" bestFit="1" customWidth="1"/>
    <col min="40" max="40" width="13" bestFit="1" customWidth="1"/>
    <col min="41" max="41" width="12.140625" customWidth="1"/>
    <col min="42" max="42" width="12.7109375" customWidth="1"/>
  </cols>
  <sheetData>
    <row r="1" spans="1:23" s="1895" customFormat="1" ht="33">
      <c r="A1" s="2394" t="s">
        <v>294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</row>
    <row r="2" spans="1:23" s="1894" customFormat="1" ht="34.5">
      <c r="A2" s="2393" t="s">
        <v>45</v>
      </c>
      <c r="B2" s="2393"/>
      <c r="C2" s="2393"/>
      <c r="D2" s="2393"/>
      <c r="E2" s="2393"/>
      <c r="F2" s="2393"/>
      <c r="G2" s="2393"/>
      <c r="H2" s="2393"/>
      <c r="I2" s="2393"/>
      <c r="J2" s="2393"/>
      <c r="K2" s="2393"/>
      <c r="L2" s="2393"/>
      <c r="M2" s="2393"/>
      <c r="N2" s="2393"/>
      <c r="O2" s="2393"/>
      <c r="P2" s="2393"/>
      <c r="Q2" s="2393"/>
      <c r="R2" s="2393"/>
      <c r="S2" s="2393"/>
      <c r="T2" s="2393"/>
      <c r="U2" s="2393"/>
      <c r="V2" s="2393"/>
      <c r="W2" s="2393"/>
    </row>
    <row r="3" spans="1:23" ht="14.25" customHeight="1" thickBot="1">
      <c r="A3" s="9"/>
      <c r="B3" s="9"/>
      <c r="C3" s="9"/>
      <c r="D3" s="9"/>
      <c r="E3" s="9"/>
      <c r="F3" s="9"/>
      <c r="G3" s="9"/>
      <c r="H3" s="9"/>
      <c r="W3" s="1267" t="s">
        <v>220</v>
      </c>
    </row>
    <row r="4" spans="1:23" s="1054" customFormat="1" ht="18" customHeight="1" thickTop="1">
      <c r="A4" s="2338" t="s">
        <v>46</v>
      </c>
      <c r="B4" s="2335" t="s">
        <v>316</v>
      </c>
      <c r="C4" s="2335" t="s">
        <v>26</v>
      </c>
      <c r="D4" s="2327" t="s">
        <v>122</v>
      </c>
      <c r="E4" s="2327"/>
      <c r="F4" s="2327"/>
      <c r="G4" s="2327"/>
      <c r="H4" s="2327"/>
      <c r="I4" s="2327" t="s">
        <v>140</v>
      </c>
      <c r="J4" s="2327"/>
      <c r="K4" s="2327"/>
      <c r="L4" s="2327"/>
      <c r="M4" s="2327"/>
      <c r="N4" s="2327" t="s">
        <v>124</v>
      </c>
      <c r="O4" s="2327"/>
      <c r="P4" s="2327"/>
      <c r="Q4" s="2327"/>
      <c r="R4" s="2327"/>
      <c r="S4" s="2327" t="s">
        <v>125</v>
      </c>
      <c r="T4" s="2327"/>
      <c r="U4" s="2327"/>
      <c r="V4" s="2327"/>
      <c r="W4" s="2328"/>
    </row>
    <row r="5" spans="1:23" s="1054" customFormat="1" ht="15" customHeight="1">
      <c r="A5" s="2339"/>
      <c r="B5" s="2336"/>
      <c r="C5" s="2336"/>
      <c r="D5" s="1060" t="s">
        <v>87</v>
      </c>
      <c r="E5" s="1060" t="s">
        <v>90</v>
      </c>
      <c r="F5" s="1060" t="s">
        <v>91</v>
      </c>
      <c r="G5" s="2322" t="s">
        <v>88</v>
      </c>
      <c r="H5" s="2322" t="s">
        <v>89</v>
      </c>
      <c r="I5" s="1060" t="s">
        <v>87</v>
      </c>
      <c r="J5" s="1060" t="s">
        <v>90</v>
      </c>
      <c r="K5" s="1060" t="s">
        <v>91</v>
      </c>
      <c r="L5" s="2322" t="s">
        <v>88</v>
      </c>
      <c r="M5" s="2322" t="s">
        <v>89</v>
      </c>
      <c r="N5" s="1060" t="s">
        <v>87</v>
      </c>
      <c r="O5" s="1060" t="s">
        <v>90</v>
      </c>
      <c r="P5" s="1060" t="s">
        <v>91</v>
      </c>
      <c r="Q5" s="2322" t="s">
        <v>88</v>
      </c>
      <c r="R5" s="2322" t="s">
        <v>89</v>
      </c>
      <c r="S5" s="1060" t="s">
        <v>87</v>
      </c>
      <c r="T5" s="1060" t="s">
        <v>90</v>
      </c>
      <c r="U5" s="1060" t="s">
        <v>91</v>
      </c>
      <c r="V5" s="2342" t="s">
        <v>88</v>
      </c>
      <c r="W5" s="2345" t="s">
        <v>89</v>
      </c>
    </row>
    <row r="6" spans="1:23" s="1054" customFormat="1" ht="31.5" customHeight="1">
      <c r="A6" s="2339"/>
      <c r="B6" s="2336"/>
      <c r="C6" s="2336"/>
      <c r="D6" s="1871" t="s">
        <v>669</v>
      </c>
      <c r="E6" s="1871" t="s">
        <v>725</v>
      </c>
      <c r="F6" s="1871" t="s">
        <v>737</v>
      </c>
      <c r="G6" s="2322"/>
      <c r="H6" s="2322"/>
      <c r="I6" s="1871" t="s">
        <v>669</v>
      </c>
      <c r="J6" s="1871" t="s">
        <v>725</v>
      </c>
      <c r="K6" s="1871" t="s">
        <v>737</v>
      </c>
      <c r="L6" s="2322"/>
      <c r="M6" s="2322"/>
      <c r="N6" s="1871" t="s">
        <v>669</v>
      </c>
      <c r="O6" s="1871" t="s">
        <v>725</v>
      </c>
      <c r="P6" s="1871" t="s">
        <v>737</v>
      </c>
      <c r="Q6" s="2322"/>
      <c r="R6" s="2322"/>
      <c r="S6" s="1871" t="s">
        <v>669</v>
      </c>
      <c r="T6" s="1871" t="s">
        <v>725</v>
      </c>
      <c r="U6" s="1871" t="s">
        <v>737</v>
      </c>
      <c r="V6" s="2342"/>
      <c r="W6" s="2345"/>
    </row>
    <row r="7" spans="1:23" s="73" customFormat="1" ht="14.25" customHeight="1">
      <c r="A7" s="2385">
        <v>1</v>
      </c>
      <c r="B7" s="196" t="s">
        <v>141</v>
      </c>
      <c r="C7" s="197" t="s">
        <v>119</v>
      </c>
      <c r="D7" s="126"/>
      <c r="E7" s="126"/>
      <c r="F7" s="126"/>
      <c r="G7" s="689" t="s">
        <v>818</v>
      </c>
      <c r="H7" s="689" t="s">
        <v>818</v>
      </c>
      <c r="I7" s="26">
        <v>12966</v>
      </c>
      <c r="J7" s="26">
        <v>13641</v>
      </c>
      <c r="K7" s="26">
        <v>13762</v>
      </c>
      <c r="L7" s="689">
        <v>5.2059231837112492</v>
      </c>
      <c r="M7" s="689">
        <v>0.88703174254088424</v>
      </c>
      <c r="N7" s="26" t="s">
        <v>818</v>
      </c>
      <c r="O7" s="26" t="s">
        <v>818</v>
      </c>
      <c r="P7" s="26" t="s">
        <v>818</v>
      </c>
      <c r="Q7" s="689" t="s">
        <v>818</v>
      </c>
      <c r="R7" s="689" t="s">
        <v>818</v>
      </c>
      <c r="S7" s="126">
        <v>43005</v>
      </c>
      <c r="T7" s="126">
        <v>23777</v>
      </c>
      <c r="U7" s="126">
        <v>81153.611999999994</v>
      </c>
      <c r="V7" s="689">
        <v>-44.71108010696431</v>
      </c>
      <c r="W7" s="690">
        <v>241.31140177482439</v>
      </c>
    </row>
    <row r="8" spans="1:23" ht="14.25" customHeight="1">
      <c r="A8" s="2385"/>
      <c r="B8" s="200" t="s">
        <v>107</v>
      </c>
      <c r="C8" s="199" t="s">
        <v>119</v>
      </c>
      <c r="D8" s="126"/>
      <c r="E8" s="126"/>
      <c r="F8" s="126"/>
      <c r="G8" s="1863" t="s">
        <v>818</v>
      </c>
      <c r="H8" s="1863" t="s">
        <v>818</v>
      </c>
      <c r="I8" s="25">
        <v>4486</v>
      </c>
      <c r="J8" s="25">
        <v>7030</v>
      </c>
      <c r="K8" s="25">
        <v>7052</v>
      </c>
      <c r="L8" s="1863">
        <v>56.709763709317883</v>
      </c>
      <c r="M8" s="1863">
        <v>0.31294452347083279</v>
      </c>
      <c r="N8" s="25" t="s">
        <v>818</v>
      </c>
      <c r="O8" s="25" t="s">
        <v>818</v>
      </c>
      <c r="P8" s="25" t="s">
        <v>818</v>
      </c>
      <c r="Q8" s="1863" t="s">
        <v>818</v>
      </c>
      <c r="R8" s="1863" t="s">
        <v>818</v>
      </c>
      <c r="S8" s="137">
        <v>1652</v>
      </c>
      <c r="T8" s="137">
        <v>2063</v>
      </c>
      <c r="U8" s="137">
        <v>1610.9279999999999</v>
      </c>
      <c r="V8" s="1863">
        <v>24.878934624697351</v>
      </c>
      <c r="W8" s="1864">
        <v>-21.91333010179352</v>
      </c>
    </row>
    <row r="9" spans="1:23" ht="14.25" customHeight="1">
      <c r="A9" s="2385"/>
      <c r="B9" s="200" t="s">
        <v>108</v>
      </c>
      <c r="C9" s="199" t="s">
        <v>119</v>
      </c>
      <c r="D9" s="126"/>
      <c r="E9" s="126"/>
      <c r="F9" s="126"/>
      <c r="G9" s="1863" t="s">
        <v>818</v>
      </c>
      <c r="H9" s="1863" t="s">
        <v>818</v>
      </c>
      <c r="I9" s="25">
        <v>1220</v>
      </c>
      <c r="J9" s="25">
        <v>1550</v>
      </c>
      <c r="K9" s="25">
        <v>1372</v>
      </c>
      <c r="L9" s="1863">
        <v>27.049180327868854</v>
      </c>
      <c r="M9" s="1863">
        <v>-11.483870967741936</v>
      </c>
      <c r="N9" s="25" t="s">
        <v>818</v>
      </c>
      <c r="O9" s="25" t="s">
        <v>818</v>
      </c>
      <c r="P9" s="25" t="s">
        <v>818</v>
      </c>
      <c r="Q9" s="1863" t="s">
        <v>818</v>
      </c>
      <c r="R9" s="1863" t="s">
        <v>818</v>
      </c>
      <c r="S9" s="137">
        <v>3284</v>
      </c>
      <c r="T9" s="137">
        <v>4708</v>
      </c>
      <c r="U9" s="137">
        <v>19188.335999999999</v>
      </c>
      <c r="V9" s="1863">
        <v>43.361753958587087</v>
      </c>
      <c r="W9" s="1864">
        <v>307.56873406966861</v>
      </c>
    </row>
    <row r="10" spans="1:23" ht="14.25" customHeight="1">
      <c r="A10" s="2385"/>
      <c r="B10" s="200" t="s">
        <v>109</v>
      </c>
      <c r="C10" s="199" t="s">
        <v>119</v>
      </c>
      <c r="D10" s="126"/>
      <c r="E10" s="126"/>
      <c r="F10" s="126"/>
      <c r="G10" s="1863" t="s">
        <v>818</v>
      </c>
      <c r="H10" s="1863" t="s">
        <v>818</v>
      </c>
      <c r="I10" s="25">
        <v>7260</v>
      </c>
      <c r="J10" s="25">
        <v>5061</v>
      </c>
      <c r="K10" s="25">
        <v>5338</v>
      </c>
      <c r="L10" s="1863">
        <v>-30.289256198347104</v>
      </c>
      <c r="M10" s="1863">
        <v>5.4732266350523702</v>
      </c>
      <c r="N10" s="25" t="s">
        <v>818</v>
      </c>
      <c r="O10" s="25" t="s">
        <v>818</v>
      </c>
      <c r="P10" s="25" t="s">
        <v>818</v>
      </c>
      <c r="Q10" s="1863" t="s">
        <v>818</v>
      </c>
      <c r="R10" s="1863" t="s">
        <v>818</v>
      </c>
      <c r="S10" s="137">
        <v>38069</v>
      </c>
      <c r="T10" s="137">
        <v>17006</v>
      </c>
      <c r="U10" s="137">
        <v>60354.347999999998</v>
      </c>
      <c r="V10" s="1863">
        <v>-55.328482492316581</v>
      </c>
      <c r="W10" s="1864">
        <v>254.90031753498761</v>
      </c>
    </row>
    <row r="11" spans="1:23" s="73" customFormat="1" ht="14.25" customHeight="1">
      <c r="A11" s="2385">
        <v>2</v>
      </c>
      <c r="B11" s="196" t="s">
        <v>142</v>
      </c>
      <c r="C11" s="197"/>
      <c r="D11" s="126"/>
      <c r="E11" s="126"/>
      <c r="F11" s="126"/>
      <c r="G11" s="689" t="s">
        <v>818</v>
      </c>
      <c r="H11" s="689" t="s">
        <v>818</v>
      </c>
      <c r="I11" s="26">
        <v>3662</v>
      </c>
      <c r="J11" s="26">
        <v>5459</v>
      </c>
      <c r="K11" s="26">
        <v>5093</v>
      </c>
      <c r="L11" s="689">
        <v>49.071545603495366</v>
      </c>
      <c r="M11" s="689">
        <v>-6.7045246382121348</v>
      </c>
      <c r="N11" s="26" t="s">
        <v>818</v>
      </c>
      <c r="O11" s="26" t="s">
        <v>818</v>
      </c>
      <c r="P11" s="26" t="s">
        <v>818</v>
      </c>
      <c r="Q11" s="689" t="s">
        <v>818</v>
      </c>
      <c r="R11" s="689" t="s">
        <v>818</v>
      </c>
      <c r="S11" s="126">
        <v>3128</v>
      </c>
      <c r="T11" s="126">
        <v>2467.1129999999998</v>
      </c>
      <c r="U11" s="126">
        <v>2600</v>
      </c>
      <c r="V11" s="689">
        <v>-21.128101023017905</v>
      </c>
      <c r="W11" s="690">
        <v>5.3863361751164405</v>
      </c>
    </row>
    <row r="12" spans="1:23" ht="14.25" customHeight="1">
      <c r="A12" s="2385"/>
      <c r="B12" s="200" t="s">
        <v>110</v>
      </c>
      <c r="C12" s="199" t="s">
        <v>99</v>
      </c>
      <c r="D12" s="137">
        <v>35044.849000000002</v>
      </c>
      <c r="E12" s="137">
        <v>25118.63</v>
      </c>
      <c r="F12" s="137">
        <v>34394.998</v>
      </c>
      <c r="G12" s="1863">
        <v>-28.324330916649117</v>
      </c>
      <c r="H12" s="1863">
        <v>36.930230669427431</v>
      </c>
      <c r="I12" s="25">
        <v>3662</v>
      </c>
      <c r="J12" s="25">
        <v>5459</v>
      </c>
      <c r="K12" s="25">
        <v>5093</v>
      </c>
      <c r="L12" s="1863">
        <v>49.071545603495366</v>
      </c>
      <c r="M12" s="1863">
        <v>-6.7045246382121348</v>
      </c>
      <c r="N12" s="25" t="s">
        <v>818</v>
      </c>
      <c r="O12" s="25" t="s">
        <v>818</v>
      </c>
      <c r="P12" s="25" t="s">
        <v>818</v>
      </c>
      <c r="Q12" s="1863" t="s">
        <v>818</v>
      </c>
      <c r="R12" s="1863" t="s">
        <v>818</v>
      </c>
      <c r="S12" s="137">
        <v>3128</v>
      </c>
      <c r="T12" s="137">
        <v>2467.1129999999998</v>
      </c>
      <c r="U12" s="137">
        <v>2600</v>
      </c>
      <c r="V12" s="1863">
        <v>-21.128101023017905</v>
      </c>
      <c r="W12" s="1864">
        <v>5.3863361751164405</v>
      </c>
    </row>
    <row r="13" spans="1:23" s="73" customFormat="1" ht="14.25" customHeight="1">
      <c r="A13" s="2385">
        <v>3</v>
      </c>
      <c r="B13" s="201" t="s">
        <v>143</v>
      </c>
      <c r="C13" s="153" t="s">
        <v>104</v>
      </c>
      <c r="D13" s="126"/>
      <c r="E13" s="126"/>
      <c r="F13" s="126"/>
      <c r="G13" s="689" t="s">
        <v>818</v>
      </c>
      <c r="H13" s="689" t="s">
        <v>818</v>
      </c>
      <c r="I13" s="26" t="s">
        <v>818</v>
      </c>
      <c r="J13" s="26">
        <v>14116.56</v>
      </c>
      <c r="K13" s="26">
        <v>19092.57</v>
      </c>
      <c r="L13" s="689" t="s">
        <v>818</v>
      </c>
      <c r="M13" s="689">
        <v>35.249451707781503</v>
      </c>
      <c r="N13" s="26" t="s">
        <v>818</v>
      </c>
      <c r="O13" s="26">
        <v>11840</v>
      </c>
      <c r="P13" s="26">
        <v>10116</v>
      </c>
      <c r="Q13" s="689" t="s">
        <v>818</v>
      </c>
      <c r="R13" s="689">
        <v>-14.560810810810807</v>
      </c>
      <c r="S13" s="126">
        <v>96852</v>
      </c>
      <c r="T13" s="126">
        <v>111700</v>
      </c>
      <c r="U13" s="126">
        <v>111250</v>
      </c>
      <c r="V13" s="689">
        <v>15.330607524883334</v>
      </c>
      <c r="W13" s="690">
        <v>-0.40286481647268602</v>
      </c>
    </row>
    <row r="14" spans="1:23" ht="14.25" customHeight="1">
      <c r="A14" s="2385"/>
      <c r="B14" s="97" t="s">
        <v>146</v>
      </c>
      <c r="C14" s="105" t="s">
        <v>104</v>
      </c>
      <c r="D14" s="137">
        <v>0</v>
      </c>
      <c r="E14" s="137">
        <v>0</v>
      </c>
      <c r="F14" s="137">
        <v>0</v>
      </c>
      <c r="G14" s="1863" t="s">
        <v>818</v>
      </c>
      <c r="H14" s="1863" t="s">
        <v>818</v>
      </c>
      <c r="I14" s="25" t="s">
        <v>818</v>
      </c>
      <c r="J14" s="25">
        <v>916.56</v>
      </c>
      <c r="K14" s="25">
        <v>592.57000000000005</v>
      </c>
      <c r="L14" s="1863" t="s">
        <v>818</v>
      </c>
      <c r="M14" s="1863">
        <v>-35.348476913677217</v>
      </c>
      <c r="N14" s="25" t="s">
        <v>818</v>
      </c>
      <c r="O14" s="25">
        <v>5500</v>
      </c>
      <c r="P14" s="25">
        <v>4035</v>
      </c>
      <c r="Q14" s="1863" t="s">
        <v>818</v>
      </c>
      <c r="R14" s="1863">
        <v>-26.63636363636364</v>
      </c>
      <c r="S14" s="137" t="s">
        <v>818</v>
      </c>
      <c r="T14" s="137" t="s">
        <v>818</v>
      </c>
      <c r="U14" s="137" t="s">
        <v>818</v>
      </c>
      <c r="V14" s="1863" t="s">
        <v>818</v>
      </c>
      <c r="W14" s="1864" t="s">
        <v>818</v>
      </c>
    </row>
    <row r="15" spans="1:23" ht="14.25" customHeight="1">
      <c r="A15" s="2385"/>
      <c r="B15" s="97" t="s">
        <v>147</v>
      </c>
      <c r="C15" s="105" t="s">
        <v>104</v>
      </c>
      <c r="D15" s="137">
        <v>0</v>
      </c>
      <c r="E15" s="137">
        <v>0</v>
      </c>
      <c r="F15" s="137">
        <v>0</v>
      </c>
      <c r="G15" s="1863" t="s">
        <v>818</v>
      </c>
      <c r="H15" s="1863" t="s">
        <v>818</v>
      </c>
      <c r="I15" s="25" t="s">
        <v>818</v>
      </c>
      <c r="J15" s="25" t="s">
        <v>818</v>
      </c>
      <c r="K15" s="25" t="s">
        <v>818</v>
      </c>
      <c r="L15" s="1863" t="s">
        <v>818</v>
      </c>
      <c r="M15" s="1863" t="s">
        <v>818</v>
      </c>
      <c r="N15" s="25" t="s">
        <v>818</v>
      </c>
      <c r="O15" s="25">
        <v>6340</v>
      </c>
      <c r="P15" s="25">
        <v>6081</v>
      </c>
      <c r="Q15" s="1863" t="s">
        <v>818</v>
      </c>
      <c r="R15" s="1863">
        <v>-4.0851735015772874</v>
      </c>
      <c r="S15" s="137" t="s">
        <v>818</v>
      </c>
      <c r="T15" s="137" t="s">
        <v>818</v>
      </c>
      <c r="U15" s="137" t="s">
        <v>818</v>
      </c>
      <c r="V15" s="1863" t="s">
        <v>818</v>
      </c>
      <c r="W15" s="1864" t="s">
        <v>818</v>
      </c>
    </row>
    <row r="16" spans="1:23" ht="14.25" customHeight="1">
      <c r="A16" s="2385"/>
      <c r="B16" s="97" t="s">
        <v>111</v>
      </c>
      <c r="C16" s="105" t="s">
        <v>104</v>
      </c>
      <c r="D16" s="126"/>
      <c r="E16" s="126"/>
      <c r="F16" s="126"/>
      <c r="G16" s="1863" t="s">
        <v>818</v>
      </c>
      <c r="H16" s="1863" t="s">
        <v>818</v>
      </c>
      <c r="I16" s="25" t="s">
        <v>818</v>
      </c>
      <c r="J16" s="25">
        <v>13200</v>
      </c>
      <c r="K16" s="25">
        <v>18500</v>
      </c>
      <c r="L16" s="1863" t="s">
        <v>818</v>
      </c>
      <c r="M16" s="1863">
        <v>40.151515151515156</v>
      </c>
      <c r="N16" s="25" t="s">
        <v>818</v>
      </c>
      <c r="O16" s="25" t="s">
        <v>818</v>
      </c>
      <c r="P16" s="25" t="s">
        <v>818</v>
      </c>
      <c r="Q16" s="1863" t="s">
        <v>818</v>
      </c>
      <c r="R16" s="1863" t="s">
        <v>818</v>
      </c>
      <c r="S16" s="137">
        <v>96852</v>
      </c>
      <c r="T16" s="137">
        <v>111700</v>
      </c>
      <c r="U16" s="137">
        <v>111250</v>
      </c>
      <c r="V16" s="1863">
        <v>15.330607524883334</v>
      </c>
      <c r="W16" s="1864">
        <v>-0.40286481647268602</v>
      </c>
    </row>
    <row r="17" spans="1:23" s="73" customFormat="1" ht="14.25" customHeight="1">
      <c r="A17" s="2385">
        <v>4</v>
      </c>
      <c r="B17" s="196" t="s">
        <v>148</v>
      </c>
      <c r="C17" s="197" t="s">
        <v>40</v>
      </c>
      <c r="D17" s="126">
        <v>0</v>
      </c>
      <c r="E17" s="126">
        <v>0</v>
      </c>
      <c r="F17" s="126">
        <v>0</v>
      </c>
      <c r="G17" s="689" t="s">
        <v>818</v>
      </c>
      <c r="H17" s="689" t="s">
        <v>818</v>
      </c>
      <c r="I17" s="26">
        <v>45869</v>
      </c>
      <c r="J17" s="26">
        <v>45999.86</v>
      </c>
      <c r="K17" s="26">
        <v>43611.3</v>
      </c>
      <c r="L17" s="689">
        <v>0.28529071922214655</v>
      </c>
      <c r="M17" s="689">
        <v>-5.192537542505562</v>
      </c>
      <c r="N17" s="26">
        <v>47650</v>
      </c>
      <c r="O17" s="26">
        <v>74070</v>
      </c>
      <c r="P17" s="26">
        <v>76164.95</v>
      </c>
      <c r="Q17" s="689">
        <v>55.445960125918162</v>
      </c>
      <c r="R17" s="689">
        <v>2.8283380585932179</v>
      </c>
      <c r="S17" s="126">
        <v>5227.5</v>
      </c>
      <c r="T17" s="126">
        <v>6722.5</v>
      </c>
      <c r="U17" s="126">
        <v>11382.5</v>
      </c>
      <c r="V17" s="689">
        <v>28.598756575801048</v>
      </c>
      <c r="W17" s="690">
        <v>69.319449609520291</v>
      </c>
    </row>
    <row r="18" spans="1:23" ht="14.25" customHeight="1">
      <c r="A18" s="2385"/>
      <c r="B18" s="200" t="s">
        <v>149</v>
      </c>
      <c r="C18" s="199" t="s">
        <v>40</v>
      </c>
      <c r="D18" s="137">
        <v>400</v>
      </c>
      <c r="E18" s="137">
        <v>350</v>
      </c>
      <c r="F18" s="137">
        <v>380</v>
      </c>
      <c r="G18" s="1863">
        <v>-12.5</v>
      </c>
      <c r="H18" s="1863">
        <v>8.5714285714285694</v>
      </c>
      <c r="I18" s="25">
        <v>5822</v>
      </c>
      <c r="J18" s="25">
        <v>6126.86</v>
      </c>
      <c r="K18" s="25">
        <v>6143.9</v>
      </c>
      <c r="L18" s="1863">
        <v>5.2363448986602492</v>
      </c>
      <c r="M18" s="1863">
        <v>0.27811962408151203</v>
      </c>
      <c r="N18" s="25" t="s">
        <v>818</v>
      </c>
      <c r="O18" s="25" t="s">
        <v>818</v>
      </c>
      <c r="P18" s="25" t="s">
        <v>818</v>
      </c>
      <c r="Q18" s="1863" t="s">
        <v>818</v>
      </c>
      <c r="R18" s="1863" t="s">
        <v>818</v>
      </c>
      <c r="S18" s="137" t="s">
        <v>818</v>
      </c>
      <c r="T18" s="137" t="s">
        <v>818</v>
      </c>
      <c r="U18" s="137" t="s">
        <v>818</v>
      </c>
      <c r="V18" s="1863" t="s">
        <v>818</v>
      </c>
      <c r="W18" s="1864" t="s">
        <v>818</v>
      </c>
    </row>
    <row r="19" spans="1:23" ht="14.25" customHeight="1">
      <c r="A19" s="2385"/>
      <c r="B19" s="200" t="s">
        <v>144</v>
      </c>
      <c r="C19" s="199" t="s">
        <v>40</v>
      </c>
      <c r="D19" s="126"/>
      <c r="E19" s="126"/>
      <c r="F19" s="126"/>
      <c r="G19" s="1863" t="s">
        <v>818</v>
      </c>
      <c r="H19" s="1863" t="s">
        <v>818</v>
      </c>
      <c r="I19" s="25" t="s">
        <v>818</v>
      </c>
      <c r="J19" s="25" t="s">
        <v>818</v>
      </c>
      <c r="K19" s="25" t="s">
        <v>818</v>
      </c>
      <c r="L19" s="1863" t="s">
        <v>818</v>
      </c>
      <c r="M19" s="1863" t="s">
        <v>818</v>
      </c>
      <c r="N19" s="25" t="s">
        <v>818</v>
      </c>
      <c r="O19" s="25" t="s">
        <v>818</v>
      </c>
      <c r="P19" s="25" t="s">
        <v>818</v>
      </c>
      <c r="Q19" s="1863" t="s">
        <v>818</v>
      </c>
      <c r="R19" s="1863" t="s">
        <v>818</v>
      </c>
      <c r="S19" s="137" t="s">
        <v>818</v>
      </c>
      <c r="T19" s="137" t="s">
        <v>818</v>
      </c>
      <c r="U19" s="137" t="s">
        <v>818</v>
      </c>
      <c r="V19" s="1863" t="s">
        <v>818</v>
      </c>
      <c r="W19" s="1864" t="s">
        <v>818</v>
      </c>
    </row>
    <row r="20" spans="1:23" ht="14.25" customHeight="1">
      <c r="A20" s="2385"/>
      <c r="B20" s="200" t="s">
        <v>52</v>
      </c>
      <c r="C20" s="199" t="s">
        <v>40</v>
      </c>
      <c r="D20" s="137">
        <v>0</v>
      </c>
      <c r="E20" s="137">
        <v>0</v>
      </c>
      <c r="F20" s="137">
        <v>0</v>
      </c>
      <c r="G20" s="1863" t="s">
        <v>818</v>
      </c>
      <c r="H20" s="1863" t="s">
        <v>818</v>
      </c>
      <c r="I20" s="25">
        <v>7408</v>
      </c>
      <c r="J20" s="25">
        <v>10700</v>
      </c>
      <c r="K20" s="25">
        <v>9962.4</v>
      </c>
      <c r="L20" s="1863">
        <v>44.438444924406042</v>
      </c>
      <c r="M20" s="1863">
        <v>-6.8934579439252417</v>
      </c>
      <c r="N20" s="25">
        <v>47650</v>
      </c>
      <c r="O20" s="25">
        <v>74070</v>
      </c>
      <c r="P20" s="25">
        <v>76164.95</v>
      </c>
      <c r="Q20" s="1863">
        <v>55.445960125918162</v>
      </c>
      <c r="R20" s="1863">
        <v>2.8283380585932179</v>
      </c>
      <c r="S20" s="137">
        <v>5227.5</v>
      </c>
      <c r="T20" s="137">
        <v>6722.5</v>
      </c>
      <c r="U20" s="137">
        <v>11382.5</v>
      </c>
      <c r="V20" s="1863">
        <v>28.598756575801048</v>
      </c>
      <c r="W20" s="1864">
        <v>69.319449609520291</v>
      </c>
    </row>
    <row r="21" spans="1:23" ht="14.25" customHeight="1">
      <c r="A21" s="2385"/>
      <c r="B21" s="200" t="s">
        <v>145</v>
      </c>
      <c r="C21" s="199" t="s">
        <v>40</v>
      </c>
      <c r="D21" s="126"/>
      <c r="E21" s="126"/>
      <c r="F21" s="126"/>
      <c r="G21" s="1863" t="s">
        <v>818</v>
      </c>
      <c r="H21" s="1863" t="s">
        <v>818</v>
      </c>
      <c r="I21" s="25" t="s">
        <v>818</v>
      </c>
      <c r="J21" s="25" t="s">
        <v>818</v>
      </c>
      <c r="K21" s="25" t="s">
        <v>818</v>
      </c>
      <c r="L21" s="1863" t="s">
        <v>818</v>
      </c>
      <c r="M21" s="1863" t="s">
        <v>818</v>
      </c>
      <c r="N21" s="25" t="s">
        <v>818</v>
      </c>
      <c r="O21" s="25" t="s">
        <v>818</v>
      </c>
      <c r="P21" s="25" t="s">
        <v>818</v>
      </c>
      <c r="Q21" s="1863" t="s">
        <v>818</v>
      </c>
      <c r="R21" s="1863" t="s">
        <v>818</v>
      </c>
      <c r="S21" s="137" t="s">
        <v>818</v>
      </c>
      <c r="T21" s="137" t="s">
        <v>818</v>
      </c>
      <c r="U21" s="137" t="s">
        <v>818</v>
      </c>
      <c r="V21" s="1863" t="s">
        <v>818</v>
      </c>
      <c r="W21" s="1864" t="s">
        <v>818</v>
      </c>
    </row>
    <row r="22" spans="1:23" ht="14.25" customHeight="1">
      <c r="A22" s="2385"/>
      <c r="B22" s="200" t="s">
        <v>53</v>
      </c>
      <c r="C22" s="199" t="s">
        <v>40</v>
      </c>
      <c r="D22" s="137">
        <v>56687.32</v>
      </c>
      <c r="E22" s="137">
        <v>61163.404999999999</v>
      </c>
      <c r="F22" s="137">
        <v>33814.053999999996</v>
      </c>
      <c r="G22" s="1863">
        <v>7.8960956347909956</v>
      </c>
      <c r="H22" s="1863">
        <v>-44.715219827934696</v>
      </c>
      <c r="I22" s="25">
        <v>27100</v>
      </c>
      <c r="J22" s="25">
        <v>23119</v>
      </c>
      <c r="K22" s="25">
        <v>22679</v>
      </c>
      <c r="L22" s="1863">
        <v>-14.690036900369009</v>
      </c>
      <c r="M22" s="1863">
        <v>-1.9031965050391477</v>
      </c>
      <c r="N22" s="25" t="s">
        <v>818</v>
      </c>
      <c r="O22" s="25" t="s">
        <v>818</v>
      </c>
      <c r="P22" s="25" t="s">
        <v>818</v>
      </c>
      <c r="Q22" s="1863" t="s">
        <v>818</v>
      </c>
      <c r="R22" s="1863" t="s">
        <v>818</v>
      </c>
      <c r="S22" s="137" t="s">
        <v>818</v>
      </c>
      <c r="T22" s="137" t="s">
        <v>818</v>
      </c>
      <c r="U22" s="137" t="s">
        <v>818</v>
      </c>
      <c r="V22" s="1863" t="s">
        <v>818</v>
      </c>
      <c r="W22" s="1864" t="s">
        <v>818</v>
      </c>
    </row>
    <row r="23" spans="1:23" ht="14.25" customHeight="1">
      <c r="A23" s="2385"/>
      <c r="B23" s="200" t="s">
        <v>54</v>
      </c>
      <c r="C23" s="199" t="s">
        <v>40</v>
      </c>
      <c r="D23" s="137"/>
      <c r="E23" s="137"/>
      <c r="F23" s="137"/>
      <c r="G23" s="1863" t="s">
        <v>818</v>
      </c>
      <c r="H23" s="1863" t="s">
        <v>818</v>
      </c>
      <c r="I23" s="25">
        <v>5539</v>
      </c>
      <c r="J23" s="25">
        <v>6054</v>
      </c>
      <c r="K23" s="25">
        <v>4826</v>
      </c>
      <c r="L23" s="1863">
        <v>9.2977071673587375</v>
      </c>
      <c r="M23" s="1863">
        <v>-20.28410967955071</v>
      </c>
      <c r="N23" s="25" t="s">
        <v>818</v>
      </c>
      <c r="O23" s="25" t="s">
        <v>818</v>
      </c>
      <c r="P23" s="25" t="s">
        <v>818</v>
      </c>
      <c r="Q23" s="1863" t="s">
        <v>818</v>
      </c>
      <c r="R23" s="1863" t="s">
        <v>818</v>
      </c>
      <c r="S23" s="137" t="s">
        <v>818</v>
      </c>
      <c r="T23" s="137" t="s">
        <v>818</v>
      </c>
      <c r="U23" s="137" t="s">
        <v>818</v>
      </c>
      <c r="V23" s="1863" t="s">
        <v>818</v>
      </c>
      <c r="W23" s="1864" t="s">
        <v>818</v>
      </c>
    </row>
    <row r="24" spans="1:23" s="73" customFormat="1" ht="14.25" customHeight="1">
      <c r="A24" s="2385">
        <v>5</v>
      </c>
      <c r="B24" s="196" t="s">
        <v>150</v>
      </c>
      <c r="C24" s="153" t="s">
        <v>99</v>
      </c>
      <c r="D24" s="126">
        <v>96685.89</v>
      </c>
      <c r="E24" s="126">
        <v>110770</v>
      </c>
      <c r="F24" s="126">
        <v>51024</v>
      </c>
      <c r="G24" s="689">
        <v>14.56687216717971</v>
      </c>
      <c r="H24" s="689">
        <v>-53.936986548704525</v>
      </c>
      <c r="I24" s="26">
        <v>2189</v>
      </c>
      <c r="J24" s="26">
        <v>1610</v>
      </c>
      <c r="K24" s="26" t="s">
        <v>818</v>
      </c>
      <c r="L24" s="689">
        <v>-26.450433988122441</v>
      </c>
      <c r="M24" s="689" t="s">
        <v>818</v>
      </c>
      <c r="N24" s="26">
        <v>4751</v>
      </c>
      <c r="O24" s="26">
        <v>4795</v>
      </c>
      <c r="P24" s="26">
        <v>7465</v>
      </c>
      <c r="Q24" s="689">
        <v>0.92612081667017776</v>
      </c>
      <c r="R24" s="689">
        <v>55.683003128258605</v>
      </c>
      <c r="S24" s="126">
        <v>174526.1</v>
      </c>
      <c r="T24" s="126">
        <v>181856.44</v>
      </c>
      <c r="U24" s="126">
        <v>198554.08799999999</v>
      </c>
      <c r="V24" s="689">
        <v>4.2001396925732024</v>
      </c>
      <c r="W24" s="690">
        <v>9.1817743710368376</v>
      </c>
    </row>
    <row r="25" spans="1:23" ht="14.25" customHeight="1">
      <c r="A25" s="2385"/>
      <c r="B25" s="200" t="s">
        <v>112</v>
      </c>
      <c r="C25" s="105" t="s">
        <v>99</v>
      </c>
      <c r="D25" s="137"/>
      <c r="E25" s="137"/>
      <c r="F25" s="137"/>
      <c r="G25" s="1863" t="s">
        <v>818</v>
      </c>
      <c r="H25" s="1863" t="s">
        <v>818</v>
      </c>
      <c r="I25" s="25">
        <v>2189</v>
      </c>
      <c r="J25" s="25">
        <v>1610</v>
      </c>
      <c r="K25" s="25" t="s">
        <v>818</v>
      </c>
      <c r="L25" s="1863">
        <v>-26.450433988122441</v>
      </c>
      <c r="M25" s="1863" t="s">
        <v>818</v>
      </c>
      <c r="N25" s="25">
        <v>4751</v>
      </c>
      <c r="O25" s="25">
        <v>4795</v>
      </c>
      <c r="P25" s="25">
        <v>7465</v>
      </c>
      <c r="Q25" s="1863">
        <v>0.92612081667017776</v>
      </c>
      <c r="R25" s="1863">
        <v>55.683003128258605</v>
      </c>
      <c r="S25" s="137" t="s">
        <v>818</v>
      </c>
      <c r="T25" s="137" t="s">
        <v>818</v>
      </c>
      <c r="U25" s="137" t="s">
        <v>818</v>
      </c>
      <c r="V25" s="1863" t="s">
        <v>818</v>
      </c>
      <c r="W25" s="1864" t="s">
        <v>818</v>
      </c>
    </row>
    <row r="26" spans="1:23" ht="14.25" customHeight="1">
      <c r="A26" s="2385"/>
      <c r="B26" s="200" t="s">
        <v>105</v>
      </c>
      <c r="C26" s="105" t="s">
        <v>99</v>
      </c>
      <c r="D26" s="137"/>
      <c r="E26" s="137"/>
      <c r="F26" s="137"/>
      <c r="G26" s="1863" t="s">
        <v>818</v>
      </c>
      <c r="H26" s="1863" t="s">
        <v>818</v>
      </c>
      <c r="I26" s="25" t="s">
        <v>818</v>
      </c>
      <c r="J26" s="25" t="s">
        <v>818</v>
      </c>
      <c r="K26" s="25" t="s">
        <v>818</v>
      </c>
      <c r="L26" s="1863" t="s">
        <v>818</v>
      </c>
      <c r="M26" s="1863" t="s">
        <v>818</v>
      </c>
      <c r="N26" s="25" t="s">
        <v>818</v>
      </c>
      <c r="O26" s="25" t="s">
        <v>818</v>
      </c>
      <c r="P26" s="25" t="s">
        <v>818</v>
      </c>
      <c r="Q26" s="1863" t="s">
        <v>818</v>
      </c>
      <c r="R26" s="1863" t="s">
        <v>818</v>
      </c>
      <c r="S26" s="137" t="s">
        <v>818</v>
      </c>
      <c r="T26" s="137" t="s">
        <v>818</v>
      </c>
      <c r="U26" s="137">
        <v>2401.7979999999998</v>
      </c>
      <c r="V26" s="1863" t="s">
        <v>818</v>
      </c>
      <c r="W26" s="1864" t="s">
        <v>818</v>
      </c>
    </row>
    <row r="27" spans="1:23" ht="14.25" customHeight="1">
      <c r="A27" s="2385"/>
      <c r="B27" s="200" t="s">
        <v>151</v>
      </c>
      <c r="C27" s="105" t="s">
        <v>99</v>
      </c>
      <c r="D27" s="137">
        <v>96685.89</v>
      </c>
      <c r="E27" s="137">
        <v>110770</v>
      </c>
      <c r="F27" s="137">
        <v>51024</v>
      </c>
      <c r="G27" s="1863">
        <v>14.56687216717971</v>
      </c>
      <c r="H27" s="1863">
        <v>-53.936986548704525</v>
      </c>
      <c r="I27" s="25" t="s">
        <v>818</v>
      </c>
      <c r="J27" s="25" t="s">
        <v>818</v>
      </c>
      <c r="K27" s="25" t="s">
        <v>818</v>
      </c>
      <c r="L27" s="1863" t="s">
        <v>818</v>
      </c>
      <c r="M27" s="1863" t="s">
        <v>818</v>
      </c>
      <c r="N27" s="25" t="s">
        <v>818</v>
      </c>
      <c r="O27" s="25" t="s">
        <v>818</v>
      </c>
      <c r="P27" s="25" t="s">
        <v>818</v>
      </c>
      <c r="Q27" s="1863" t="s">
        <v>818</v>
      </c>
      <c r="R27" s="1863" t="s">
        <v>818</v>
      </c>
      <c r="S27" s="137">
        <v>174526.1</v>
      </c>
      <c r="T27" s="137">
        <v>181856.44</v>
      </c>
      <c r="U27" s="137">
        <v>196152.28999999998</v>
      </c>
      <c r="V27" s="1863">
        <v>4.2001396925732024</v>
      </c>
      <c r="W27" s="1864">
        <v>7.8610633750446226</v>
      </c>
    </row>
    <row r="28" spans="1:23" s="73" customFormat="1" ht="14.25" customHeight="1">
      <c r="A28" s="2385">
        <v>6</v>
      </c>
      <c r="B28" s="196" t="s">
        <v>152</v>
      </c>
      <c r="C28" s="197"/>
      <c r="D28" s="126">
        <v>0</v>
      </c>
      <c r="E28" s="126">
        <v>0</v>
      </c>
      <c r="F28" s="126">
        <v>0</v>
      </c>
      <c r="G28" s="689" t="s">
        <v>818</v>
      </c>
      <c r="H28" s="689" t="s">
        <v>818</v>
      </c>
      <c r="I28" s="26" t="s">
        <v>818</v>
      </c>
      <c r="J28" s="26" t="s">
        <v>818</v>
      </c>
      <c r="K28" s="26" t="s">
        <v>818</v>
      </c>
      <c r="L28" s="689" t="s">
        <v>818</v>
      </c>
      <c r="M28" s="689" t="s">
        <v>818</v>
      </c>
      <c r="N28" s="26" t="s">
        <v>818</v>
      </c>
      <c r="O28" s="26" t="s">
        <v>818</v>
      </c>
      <c r="P28" s="26" t="s">
        <v>818</v>
      </c>
      <c r="Q28" s="689" t="s">
        <v>818</v>
      </c>
      <c r="R28" s="689" t="s">
        <v>818</v>
      </c>
      <c r="S28" s="126">
        <v>6778.18</v>
      </c>
      <c r="T28" s="126">
        <v>6871.165</v>
      </c>
      <c r="U28" s="126">
        <v>5215.4049999999997</v>
      </c>
      <c r="V28" s="689">
        <v>1.3718284259196309</v>
      </c>
      <c r="W28" s="690">
        <v>-24.097223687686153</v>
      </c>
    </row>
    <row r="29" spans="1:23" ht="14.25" customHeight="1">
      <c r="A29" s="2385"/>
      <c r="B29" s="200" t="s">
        <v>55</v>
      </c>
      <c r="C29" s="105" t="s">
        <v>103</v>
      </c>
      <c r="D29" s="137">
        <v>0</v>
      </c>
      <c r="E29" s="137">
        <v>0</v>
      </c>
      <c r="F29" s="137">
        <v>0</v>
      </c>
      <c r="G29" s="1863" t="s">
        <v>818</v>
      </c>
      <c r="H29" s="1863" t="s">
        <v>818</v>
      </c>
      <c r="I29" s="25" t="s">
        <v>818</v>
      </c>
      <c r="J29" s="25" t="s">
        <v>818</v>
      </c>
      <c r="K29" s="25" t="s">
        <v>818</v>
      </c>
      <c r="L29" s="1863" t="s">
        <v>818</v>
      </c>
      <c r="M29" s="1863" t="s">
        <v>818</v>
      </c>
      <c r="N29" s="25" t="s">
        <v>818</v>
      </c>
      <c r="O29" s="25" t="s">
        <v>818</v>
      </c>
      <c r="P29" s="25" t="s">
        <v>818</v>
      </c>
      <c r="Q29" s="1863" t="s">
        <v>818</v>
      </c>
      <c r="R29" s="1863" t="s">
        <v>818</v>
      </c>
      <c r="S29" s="137">
        <v>7693.18</v>
      </c>
      <c r="T29" s="137">
        <v>7837.8450000000003</v>
      </c>
      <c r="U29" s="137">
        <v>6226.9349999999995</v>
      </c>
      <c r="V29" s="1863">
        <v>1.8804317590385153</v>
      </c>
      <c r="W29" s="1864">
        <v>-20.552970874009375</v>
      </c>
    </row>
    <row r="30" spans="1:23" s="73" customFormat="1" ht="14.25" customHeight="1">
      <c r="A30" s="2385">
        <v>7</v>
      </c>
      <c r="B30" s="196" t="s">
        <v>153</v>
      </c>
      <c r="C30" s="153"/>
      <c r="D30" s="126">
        <v>0</v>
      </c>
      <c r="E30" s="126">
        <v>0</v>
      </c>
      <c r="F30" s="126">
        <v>0</v>
      </c>
      <c r="G30" s="689" t="s">
        <v>818</v>
      </c>
      <c r="H30" s="689" t="s">
        <v>818</v>
      </c>
      <c r="I30" s="26">
        <v>28686</v>
      </c>
      <c r="J30" s="26">
        <v>26478</v>
      </c>
      <c r="K30" s="26">
        <v>30418</v>
      </c>
      <c r="L30" s="689">
        <v>-7.6971344906923207</v>
      </c>
      <c r="M30" s="689">
        <v>14.880277966613804</v>
      </c>
      <c r="N30" s="26" t="s">
        <v>818</v>
      </c>
      <c r="O30" s="26" t="s">
        <v>818</v>
      </c>
      <c r="P30" s="26" t="s">
        <v>818</v>
      </c>
      <c r="Q30" s="689" t="s">
        <v>818</v>
      </c>
      <c r="R30" s="689" t="s">
        <v>818</v>
      </c>
      <c r="S30" s="126">
        <v>1464</v>
      </c>
      <c r="T30" s="126">
        <v>1359.4099999999999</v>
      </c>
      <c r="U30" s="126">
        <v>8357.6959999999999</v>
      </c>
      <c r="V30" s="689">
        <v>-7.1441256830601247</v>
      </c>
      <c r="W30" s="690">
        <v>514.80318667657298</v>
      </c>
    </row>
    <row r="31" spans="1:23" ht="14.25" customHeight="1">
      <c r="A31" s="2385"/>
      <c r="B31" s="200" t="s">
        <v>154</v>
      </c>
      <c r="C31" s="105" t="s">
        <v>40</v>
      </c>
      <c r="D31" s="137">
        <v>0</v>
      </c>
      <c r="E31" s="137">
        <v>0</v>
      </c>
      <c r="F31" s="137">
        <v>0</v>
      </c>
      <c r="G31" s="1863" t="s">
        <v>818</v>
      </c>
      <c r="H31" s="1863" t="s">
        <v>818</v>
      </c>
      <c r="I31" s="25">
        <v>20423</v>
      </c>
      <c r="J31" s="25">
        <v>20407</v>
      </c>
      <c r="K31" s="25">
        <v>23571</v>
      </c>
      <c r="L31" s="1863">
        <v>-7.8343044606569379E-2</v>
      </c>
      <c r="M31" s="1863">
        <v>15.504483755574071</v>
      </c>
      <c r="N31" s="25" t="s">
        <v>818</v>
      </c>
      <c r="O31" s="25" t="s">
        <v>818</v>
      </c>
      <c r="P31" s="25" t="s">
        <v>818</v>
      </c>
      <c r="Q31" s="1863" t="s">
        <v>818</v>
      </c>
      <c r="R31" s="1863" t="s">
        <v>818</v>
      </c>
      <c r="S31" s="137">
        <v>398</v>
      </c>
      <c r="T31" s="137">
        <v>447</v>
      </c>
      <c r="U31" s="137">
        <v>368</v>
      </c>
      <c r="V31" s="1863">
        <v>12.311557788944725</v>
      </c>
      <c r="W31" s="1864">
        <v>-17.673378076062647</v>
      </c>
    </row>
    <row r="32" spans="1:23" ht="14.25" customHeight="1">
      <c r="A32" s="2385"/>
      <c r="B32" s="200" t="s">
        <v>113</v>
      </c>
      <c r="C32" s="199" t="s">
        <v>100</v>
      </c>
      <c r="D32" s="137">
        <v>0</v>
      </c>
      <c r="E32" s="137">
        <v>0</v>
      </c>
      <c r="F32" s="137">
        <v>0</v>
      </c>
      <c r="G32" s="1863" t="s">
        <v>818</v>
      </c>
      <c r="H32" s="1863" t="s">
        <v>818</v>
      </c>
      <c r="I32" s="25">
        <v>8263</v>
      </c>
      <c r="J32" s="25">
        <v>6071</v>
      </c>
      <c r="K32" s="25">
        <v>6847</v>
      </c>
      <c r="L32" s="1863">
        <v>-26.527895437492433</v>
      </c>
      <c r="M32" s="1863">
        <v>12.782078734969531</v>
      </c>
      <c r="N32" s="25" t="s">
        <v>818</v>
      </c>
      <c r="O32" s="25" t="s">
        <v>818</v>
      </c>
      <c r="P32" s="25" t="s">
        <v>818</v>
      </c>
      <c r="Q32" s="1863" t="s">
        <v>818</v>
      </c>
      <c r="R32" s="1863" t="s">
        <v>818</v>
      </c>
      <c r="S32" s="137">
        <v>1066</v>
      </c>
      <c r="T32" s="137">
        <v>912.41</v>
      </c>
      <c r="U32" s="137">
        <v>7989.6959999999999</v>
      </c>
      <c r="V32" s="1863">
        <v>-14.408067542213885</v>
      </c>
      <c r="W32" s="1864">
        <v>775.6694906894927</v>
      </c>
    </row>
    <row r="33" spans="1:23" ht="14.25" customHeight="1">
      <c r="A33" s="1873"/>
      <c r="B33" s="200" t="s">
        <v>321</v>
      </c>
      <c r="C33" s="199" t="s">
        <v>100</v>
      </c>
      <c r="D33" s="137">
        <v>0</v>
      </c>
      <c r="E33" s="137">
        <v>0</v>
      </c>
      <c r="F33" s="137">
        <v>0</v>
      </c>
      <c r="G33" s="1863" t="s">
        <v>818</v>
      </c>
      <c r="H33" s="1863" t="s">
        <v>818</v>
      </c>
      <c r="I33" s="25" t="s">
        <v>818</v>
      </c>
      <c r="J33" s="25" t="s">
        <v>818</v>
      </c>
      <c r="K33" s="25" t="s">
        <v>818</v>
      </c>
      <c r="L33" s="1863" t="s">
        <v>818</v>
      </c>
      <c r="M33" s="1863" t="s">
        <v>818</v>
      </c>
      <c r="N33" s="25" t="s">
        <v>818</v>
      </c>
      <c r="O33" s="25" t="s">
        <v>818</v>
      </c>
      <c r="P33" s="25" t="s">
        <v>818</v>
      </c>
      <c r="Q33" s="1863" t="s">
        <v>818</v>
      </c>
      <c r="R33" s="1863" t="s">
        <v>818</v>
      </c>
      <c r="S33" s="137" t="s">
        <v>818</v>
      </c>
      <c r="T33" s="137" t="s">
        <v>818</v>
      </c>
      <c r="U33" s="137" t="s">
        <v>818</v>
      </c>
      <c r="V33" s="1863" t="s">
        <v>818</v>
      </c>
      <c r="W33" s="1864" t="s">
        <v>818</v>
      </c>
    </row>
    <row r="34" spans="1:23" ht="14.25" customHeight="1">
      <c r="A34" s="1873"/>
      <c r="B34" s="200" t="s">
        <v>58</v>
      </c>
      <c r="C34" s="202" t="s">
        <v>101</v>
      </c>
      <c r="D34" s="137">
        <v>38604</v>
      </c>
      <c r="E34" s="137">
        <v>53428.512000000002</v>
      </c>
      <c r="F34" s="137">
        <v>43459.093000000001</v>
      </c>
      <c r="G34" s="1863">
        <v>38.401492073360288</v>
      </c>
      <c r="H34" s="1863">
        <v>-18.659361129128953</v>
      </c>
      <c r="I34" s="25" t="s">
        <v>818</v>
      </c>
      <c r="J34" s="25" t="s">
        <v>818</v>
      </c>
      <c r="K34" s="25" t="s">
        <v>818</v>
      </c>
      <c r="L34" s="1863" t="s">
        <v>818</v>
      </c>
      <c r="M34" s="1863" t="s">
        <v>818</v>
      </c>
      <c r="N34" s="25" t="s">
        <v>818</v>
      </c>
      <c r="O34" s="25" t="s">
        <v>818</v>
      </c>
      <c r="P34" s="25" t="s">
        <v>818</v>
      </c>
      <c r="Q34" s="1863" t="s">
        <v>818</v>
      </c>
      <c r="R34" s="1863" t="s">
        <v>818</v>
      </c>
      <c r="S34" s="137" t="s">
        <v>818</v>
      </c>
      <c r="T34" s="137" t="s">
        <v>818</v>
      </c>
      <c r="U34" s="137" t="s">
        <v>818</v>
      </c>
      <c r="V34" s="1863" t="s">
        <v>818</v>
      </c>
      <c r="W34" s="1864" t="s">
        <v>818</v>
      </c>
    </row>
    <row r="35" spans="1:23" s="73" customFormat="1" ht="14.25" customHeight="1">
      <c r="A35" s="2385">
        <v>8</v>
      </c>
      <c r="B35" s="196" t="s">
        <v>359</v>
      </c>
      <c r="C35" s="153"/>
      <c r="D35" s="126"/>
      <c r="E35" s="126"/>
      <c r="F35" s="126"/>
      <c r="G35" s="689" t="s">
        <v>818</v>
      </c>
      <c r="H35" s="689" t="s">
        <v>818</v>
      </c>
      <c r="I35" s="26">
        <v>36799</v>
      </c>
      <c r="J35" s="26">
        <v>39305</v>
      </c>
      <c r="K35" s="26">
        <v>43428</v>
      </c>
      <c r="L35" s="689">
        <v>6.8099676621647234</v>
      </c>
      <c r="M35" s="689">
        <v>10.489759572573448</v>
      </c>
      <c r="N35" s="26" t="s">
        <v>818</v>
      </c>
      <c r="O35" s="26" t="s">
        <v>818</v>
      </c>
      <c r="P35" s="26" t="s">
        <v>818</v>
      </c>
      <c r="Q35" s="689" t="s">
        <v>818</v>
      </c>
      <c r="R35" s="689" t="s">
        <v>818</v>
      </c>
      <c r="S35" s="126" t="s">
        <v>818</v>
      </c>
      <c r="T35" s="126" t="s">
        <v>818</v>
      </c>
      <c r="U35" s="126" t="s">
        <v>818</v>
      </c>
      <c r="V35" s="689" t="s">
        <v>818</v>
      </c>
      <c r="W35" s="690" t="s">
        <v>818</v>
      </c>
    </row>
    <row r="36" spans="1:23" ht="14.25" customHeight="1">
      <c r="A36" s="2385"/>
      <c r="B36" s="200" t="s">
        <v>57</v>
      </c>
      <c r="C36" s="105" t="s">
        <v>106</v>
      </c>
      <c r="D36" s="126"/>
      <c r="E36" s="126"/>
      <c r="F36" s="126"/>
      <c r="G36" s="1863" t="s">
        <v>818</v>
      </c>
      <c r="H36" s="1863" t="s">
        <v>818</v>
      </c>
      <c r="I36" s="25" t="s">
        <v>818</v>
      </c>
      <c r="J36" s="25" t="s">
        <v>818</v>
      </c>
      <c r="K36" s="25" t="s">
        <v>818</v>
      </c>
      <c r="L36" s="1863" t="s">
        <v>818</v>
      </c>
      <c r="M36" s="1863" t="s">
        <v>818</v>
      </c>
      <c r="N36" s="25" t="s">
        <v>818</v>
      </c>
      <c r="O36" s="25" t="s">
        <v>818</v>
      </c>
      <c r="P36" s="25" t="s">
        <v>818</v>
      </c>
      <c r="Q36" s="1863" t="s">
        <v>818</v>
      </c>
      <c r="R36" s="1863" t="s">
        <v>818</v>
      </c>
      <c r="S36" s="137" t="s">
        <v>818</v>
      </c>
      <c r="T36" s="137" t="s">
        <v>818</v>
      </c>
      <c r="U36" s="137" t="s">
        <v>818</v>
      </c>
      <c r="V36" s="1863" t="s">
        <v>818</v>
      </c>
      <c r="W36" s="1864" t="s">
        <v>818</v>
      </c>
    </row>
    <row r="37" spans="1:23" ht="14.25" customHeight="1">
      <c r="A37" s="2385"/>
      <c r="B37" s="200" t="s">
        <v>114</v>
      </c>
      <c r="C37" s="105" t="s">
        <v>40</v>
      </c>
      <c r="D37" s="126"/>
      <c r="E37" s="126"/>
      <c r="F37" s="126"/>
      <c r="G37" s="1863" t="s">
        <v>818</v>
      </c>
      <c r="H37" s="1863" t="s">
        <v>818</v>
      </c>
      <c r="I37" s="25">
        <v>36799</v>
      </c>
      <c r="J37" s="25">
        <v>39305</v>
      </c>
      <c r="K37" s="25">
        <v>43428</v>
      </c>
      <c r="L37" s="1863">
        <v>6.8099676621647234</v>
      </c>
      <c r="M37" s="1863">
        <v>10.489759572573448</v>
      </c>
      <c r="N37" s="25" t="s">
        <v>818</v>
      </c>
      <c r="O37" s="25" t="s">
        <v>818</v>
      </c>
      <c r="P37" s="25" t="s">
        <v>818</v>
      </c>
      <c r="Q37" s="1863" t="s">
        <v>818</v>
      </c>
      <c r="R37" s="1863" t="s">
        <v>818</v>
      </c>
      <c r="S37" s="137" t="s">
        <v>818</v>
      </c>
      <c r="T37" s="137" t="s">
        <v>818</v>
      </c>
      <c r="U37" s="137" t="s">
        <v>818</v>
      </c>
      <c r="V37" s="1863" t="s">
        <v>818</v>
      </c>
      <c r="W37" s="1864" t="s">
        <v>818</v>
      </c>
    </row>
    <row r="38" spans="1:23" s="73" customFormat="1" ht="14.25" customHeight="1">
      <c r="A38" s="2385">
        <v>9</v>
      </c>
      <c r="B38" s="196" t="s">
        <v>115</v>
      </c>
      <c r="C38" s="153" t="s">
        <v>101</v>
      </c>
      <c r="D38" s="126">
        <v>499.75</v>
      </c>
      <c r="E38" s="126">
        <v>699.98</v>
      </c>
      <c r="F38" s="126">
        <v>467.10199999999998</v>
      </c>
      <c r="G38" s="689">
        <v>40.066033016508271</v>
      </c>
      <c r="H38" s="689">
        <v>-33.269236263893262</v>
      </c>
      <c r="I38" s="26">
        <v>50</v>
      </c>
      <c r="J38" s="26">
        <v>152.38</v>
      </c>
      <c r="K38" s="26">
        <v>209.54</v>
      </c>
      <c r="L38" s="689">
        <v>204.76</v>
      </c>
      <c r="M38" s="689">
        <v>37.511484446777786</v>
      </c>
      <c r="N38" s="26" t="s">
        <v>818</v>
      </c>
      <c r="O38" s="26" t="s">
        <v>818</v>
      </c>
      <c r="P38" s="26" t="s">
        <v>818</v>
      </c>
      <c r="Q38" s="689" t="s">
        <v>818</v>
      </c>
      <c r="R38" s="689" t="s">
        <v>818</v>
      </c>
      <c r="S38" s="126" t="s">
        <v>818</v>
      </c>
      <c r="T38" s="126" t="s">
        <v>818</v>
      </c>
      <c r="U38" s="126" t="s">
        <v>818</v>
      </c>
      <c r="V38" s="689" t="s">
        <v>818</v>
      </c>
      <c r="W38" s="690" t="s">
        <v>818</v>
      </c>
    </row>
    <row r="39" spans="1:23" ht="14.25" customHeight="1">
      <c r="A39" s="2385"/>
      <c r="B39" s="200" t="s">
        <v>155</v>
      </c>
      <c r="C39" s="105" t="s">
        <v>101</v>
      </c>
      <c r="D39" s="137">
        <v>499.75</v>
      </c>
      <c r="E39" s="137">
        <v>699.98</v>
      </c>
      <c r="F39" s="137">
        <v>467.10199999999998</v>
      </c>
      <c r="G39" s="1863">
        <v>40.066033016508271</v>
      </c>
      <c r="H39" s="1863">
        <v>-33.269236263893262</v>
      </c>
      <c r="I39" s="25">
        <v>50</v>
      </c>
      <c r="J39" s="25">
        <v>10</v>
      </c>
      <c r="K39" s="25">
        <v>10</v>
      </c>
      <c r="L39" s="1863">
        <v>-80</v>
      </c>
      <c r="M39" s="1863">
        <v>0</v>
      </c>
      <c r="N39" s="25" t="s">
        <v>818</v>
      </c>
      <c r="O39" s="25" t="s">
        <v>818</v>
      </c>
      <c r="P39" s="25" t="s">
        <v>818</v>
      </c>
      <c r="Q39" s="1863" t="s">
        <v>818</v>
      </c>
      <c r="R39" s="1863" t="s">
        <v>818</v>
      </c>
      <c r="S39" s="137" t="s">
        <v>818</v>
      </c>
      <c r="T39" s="137" t="s">
        <v>818</v>
      </c>
      <c r="U39" s="137" t="s">
        <v>818</v>
      </c>
      <c r="V39" s="1863" t="s">
        <v>818</v>
      </c>
      <c r="W39" s="1864" t="s">
        <v>818</v>
      </c>
    </row>
    <row r="40" spans="1:23" ht="14.25" customHeight="1">
      <c r="A40" s="2385"/>
      <c r="B40" s="200" t="s">
        <v>156</v>
      </c>
      <c r="C40" s="105" t="s">
        <v>101</v>
      </c>
      <c r="D40" s="137"/>
      <c r="E40" s="137"/>
      <c r="F40" s="137"/>
      <c r="G40" s="1863" t="s">
        <v>818</v>
      </c>
      <c r="H40" s="1863" t="s">
        <v>818</v>
      </c>
      <c r="I40" s="25" t="s">
        <v>818</v>
      </c>
      <c r="J40" s="25" t="s">
        <v>818</v>
      </c>
      <c r="K40" s="25" t="s">
        <v>818</v>
      </c>
      <c r="L40" s="1863" t="s">
        <v>818</v>
      </c>
      <c r="M40" s="1863" t="s">
        <v>818</v>
      </c>
      <c r="N40" s="25" t="s">
        <v>818</v>
      </c>
      <c r="O40" s="25" t="s">
        <v>818</v>
      </c>
      <c r="P40" s="25" t="s">
        <v>818</v>
      </c>
      <c r="Q40" s="1863" t="s">
        <v>818</v>
      </c>
      <c r="R40" s="1863" t="s">
        <v>818</v>
      </c>
      <c r="S40" s="137" t="s">
        <v>818</v>
      </c>
      <c r="T40" s="137" t="s">
        <v>818</v>
      </c>
      <c r="U40" s="137" t="s">
        <v>818</v>
      </c>
      <c r="V40" s="1863" t="s">
        <v>818</v>
      </c>
      <c r="W40" s="1864" t="s">
        <v>818</v>
      </c>
    </row>
    <row r="41" spans="1:23" ht="14.25" customHeight="1">
      <c r="A41" s="2385"/>
      <c r="B41" s="200" t="s">
        <v>157</v>
      </c>
      <c r="C41" s="105" t="s">
        <v>101</v>
      </c>
      <c r="D41" s="126"/>
      <c r="E41" s="126"/>
      <c r="F41" s="126"/>
      <c r="G41" s="1863" t="s">
        <v>818</v>
      </c>
      <c r="H41" s="1863" t="s">
        <v>818</v>
      </c>
      <c r="I41" s="25" t="s">
        <v>818</v>
      </c>
      <c r="J41" s="25" t="s">
        <v>818</v>
      </c>
      <c r="K41" s="25" t="s">
        <v>818</v>
      </c>
      <c r="L41" s="1863" t="s">
        <v>818</v>
      </c>
      <c r="M41" s="1863" t="s">
        <v>818</v>
      </c>
      <c r="N41" s="25" t="s">
        <v>818</v>
      </c>
      <c r="O41" s="25" t="s">
        <v>818</v>
      </c>
      <c r="P41" s="25" t="s">
        <v>818</v>
      </c>
      <c r="Q41" s="1863" t="s">
        <v>818</v>
      </c>
      <c r="R41" s="1863" t="s">
        <v>818</v>
      </c>
      <c r="S41" s="137" t="s">
        <v>818</v>
      </c>
      <c r="T41" s="137" t="s">
        <v>818</v>
      </c>
      <c r="U41" s="137" t="s">
        <v>818</v>
      </c>
      <c r="V41" s="1863" t="s">
        <v>818</v>
      </c>
      <c r="W41" s="1864" t="s">
        <v>818</v>
      </c>
    </row>
    <row r="42" spans="1:23" ht="14.25" customHeight="1">
      <c r="A42" s="2385"/>
      <c r="B42" s="200" t="s">
        <v>158</v>
      </c>
      <c r="C42" s="105" t="s">
        <v>101</v>
      </c>
      <c r="D42" s="126"/>
      <c r="E42" s="126"/>
      <c r="F42" s="126"/>
      <c r="G42" s="1863" t="s">
        <v>818</v>
      </c>
      <c r="H42" s="1863" t="s">
        <v>818</v>
      </c>
      <c r="I42" s="25" t="s">
        <v>818</v>
      </c>
      <c r="J42" s="25" t="s">
        <v>818</v>
      </c>
      <c r="K42" s="25" t="s">
        <v>818</v>
      </c>
      <c r="L42" s="1863" t="s">
        <v>818</v>
      </c>
      <c r="M42" s="1863" t="s">
        <v>818</v>
      </c>
      <c r="N42" s="25" t="s">
        <v>818</v>
      </c>
      <c r="O42" s="25" t="s">
        <v>818</v>
      </c>
      <c r="P42" s="25" t="s">
        <v>818</v>
      </c>
      <c r="Q42" s="1863" t="s">
        <v>818</v>
      </c>
      <c r="R42" s="1863" t="s">
        <v>818</v>
      </c>
      <c r="S42" s="137" t="s">
        <v>818</v>
      </c>
      <c r="T42" s="137" t="s">
        <v>818</v>
      </c>
      <c r="U42" s="137" t="s">
        <v>818</v>
      </c>
      <c r="V42" s="1863" t="s">
        <v>818</v>
      </c>
      <c r="W42" s="1864" t="s">
        <v>818</v>
      </c>
    </row>
    <row r="43" spans="1:23" s="73" customFormat="1" ht="14.25" customHeight="1">
      <c r="A43" s="2385">
        <v>10</v>
      </c>
      <c r="B43" s="196" t="s">
        <v>159</v>
      </c>
      <c r="C43" s="197"/>
      <c r="D43" s="126"/>
      <c r="E43" s="126"/>
      <c r="F43" s="126"/>
      <c r="G43" s="689" t="s">
        <v>818</v>
      </c>
      <c r="H43" s="689" t="s">
        <v>818</v>
      </c>
      <c r="I43" s="26" t="s">
        <v>818</v>
      </c>
      <c r="J43" s="26">
        <v>7520</v>
      </c>
      <c r="K43" s="26">
        <v>7454</v>
      </c>
      <c r="L43" s="689" t="s">
        <v>818</v>
      </c>
      <c r="M43" s="689">
        <v>-0.87765957446808329</v>
      </c>
      <c r="N43" s="26" t="s">
        <v>818</v>
      </c>
      <c r="O43" s="26" t="s">
        <v>818</v>
      </c>
      <c r="P43" s="26" t="s">
        <v>818</v>
      </c>
      <c r="Q43" s="689" t="s">
        <v>818</v>
      </c>
      <c r="R43" s="689" t="s">
        <v>818</v>
      </c>
      <c r="S43" s="126">
        <v>1902</v>
      </c>
      <c r="T43" s="126">
        <v>1950</v>
      </c>
      <c r="U43" s="126">
        <v>1682</v>
      </c>
      <c r="V43" s="689">
        <v>2.5236593059937036</v>
      </c>
      <c r="W43" s="690">
        <v>-13.743589743589752</v>
      </c>
    </row>
    <row r="44" spans="1:23" ht="14.25" customHeight="1">
      <c r="A44" s="2385"/>
      <c r="B44" s="200" t="s">
        <v>116</v>
      </c>
      <c r="C44" s="199" t="s">
        <v>160</v>
      </c>
      <c r="D44" s="126"/>
      <c r="E44" s="126"/>
      <c r="F44" s="126"/>
      <c r="G44" s="1863" t="s">
        <v>818</v>
      </c>
      <c r="H44" s="1863" t="s">
        <v>818</v>
      </c>
      <c r="I44" s="25" t="s">
        <v>818</v>
      </c>
      <c r="J44" s="25">
        <v>7520</v>
      </c>
      <c r="K44" s="25">
        <v>7454</v>
      </c>
      <c r="L44" s="1863" t="s">
        <v>818</v>
      </c>
      <c r="M44" s="1863">
        <v>-0.87765957446808329</v>
      </c>
      <c r="N44" s="25" t="s">
        <v>818</v>
      </c>
      <c r="O44" s="25" t="s">
        <v>818</v>
      </c>
      <c r="P44" s="25" t="s">
        <v>818</v>
      </c>
      <c r="Q44" s="1863" t="s">
        <v>818</v>
      </c>
      <c r="R44" s="1863" t="s">
        <v>818</v>
      </c>
      <c r="S44" s="137">
        <v>1902</v>
      </c>
      <c r="T44" s="137">
        <v>1950</v>
      </c>
      <c r="U44" s="137">
        <v>1682</v>
      </c>
      <c r="V44" s="1863">
        <v>2.5236593059937036</v>
      </c>
      <c r="W44" s="1864">
        <v>-13.743589743589752</v>
      </c>
    </row>
    <row r="45" spans="1:23" s="73" customFormat="1" ht="14.25" customHeight="1">
      <c r="A45" s="2385">
        <v>11</v>
      </c>
      <c r="B45" s="196" t="s">
        <v>161</v>
      </c>
      <c r="C45" s="197"/>
      <c r="D45" s="126"/>
      <c r="E45" s="126"/>
      <c r="F45" s="126"/>
      <c r="G45" s="689" t="s">
        <v>818</v>
      </c>
      <c r="H45" s="689" t="s">
        <v>818</v>
      </c>
      <c r="I45" s="26" t="s">
        <v>818</v>
      </c>
      <c r="J45" s="26" t="s">
        <v>818</v>
      </c>
      <c r="K45" s="26" t="s">
        <v>818</v>
      </c>
      <c r="L45" s="689" t="s">
        <v>818</v>
      </c>
      <c r="M45" s="689" t="s">
        <v>818</v>
      </c>
      <c r="N45" s="26" t="s">
        <v>818</v>
      </c>
      <c r="O45" s="26" t="s">
        <v>818</v>
      </c>
      <c r="P45" s="26" t="s">
        <v>818</v>
      </c>
      <c r="Q45" s="689" t="s">
        <v>818</v>
      </c>
      <c r="R45" s="689" t="s">
        <v>818</v>
      </c>
      <c r="S45" s="126">
        <v>1552.59</v>
      </c>
      <c r="T45" s="126">
        <v>1532.5</v>
      </c>
      <c r="U45" s="126">
        <v>1532.5</v>
      </c>
      <c r="V45" s="689">
        <v>-1.293966855383573</v>
      </c>
      <c r="W45" s="690">
        <v>0</v>
      </c>
    </row>
    <row r="46" spans="1:23" ht="14.25" customHeight="1">
      <c r="A46" s="2385"/>
      <c r="B46" s="200" t="s">
        <v>162</v>
      </c>
      <c r="C46" s="199" t="s">
        <v>163</v>
      </c>
      <c r="D46" s="126"/>
      <c r="E46" s="126"/>
      <c r="F46" s="126"/>
      <c r="G46" s="1863" t="s">
        <v>818</v>
      </c>
      <c r="H46" s="1863" t="s">
        <v>818</v>
      </c>
      <c r="I46" s="25" t="s">
        <v>818</v>
      </c>
      <c r="J46" s="25" t="s">
        <v>818</v>
      </c>
      <c r="K46" s="25" t="s">
        <v>818</v>
      </c>
      <c r="L46" s="1863" t="s">
        <v>818</v>
      </c>
      <c r="M46" s="1863" t="s">
        <v>818</v>
      </c>
      <c r="N46" s="25" t="s">
        <v>818</v>
      </c>
      <c r="O46" s="25" t="s">
        <v>818</v>
      </c>
      <c r="P46" s="25" t="s">
        <v>818</v>
      </c>
      <c r="Q46" s="1863" t="s">
        <v>818</v>
      </c>
      <c r="R46" s="1863" t="s">
        <v>818</v>
      </c>
      <c r="S46" s="137">
        <v>1552.59</v>
      </c>
      <c r="T46" s="137">
        <v>1532.5</v>
      </c>
      <c r="U46" s="137">
        <v>1532.5</v>
      </c>
      <c r="V46" s="1863">
        <v>-1.293966855383573</v>
      </c>
      <c r="W46" s="1864">
        <v>0</v>
      </c>
    </row>
    <row r="47" spans="1:23" s="73" customFormat="1" ht="14.25" customHeight="1">
      <c r="A47" s="2385">
        <v>12</v>
      </c>
      <c r="B47" s="196" t="s">
        <v>164</v>
      </c>
      <c r="C47" s="197"/>
      <c r="D47" s="126"/>
      <c r="E47" s="126"/>
      <c r="F47" s="126"/>
      <c r="G47" s="689" t="s">
        <v>818</v>
      </c>
      <c r="H47" s="689" t="s">
        <v>818</v>
      </c>
      <c r="I47" s="26" t="s">
        <v>818</v>
      </c>
      <c r="J47" s="26" t="s">
        <v>818</v>
      </c>
      <c r="K47" s="26" t="s">
        <v>818</v>
      </c>
      <c r="L47" s="689" t="s">
        <v>818</v>
      </c>
      <c r="M47" s="689" t="s">
        <v>818</v>
      </c>
      <c r="N47" s="26" t="s">
        <v>818</v>
      </c>
      <c r="O47" s="26" t="s">
        <v>818</v>
      </c>
      <c r="P47" s="26" t="s">
        <v>818</v>
      </c>
      <c r="Q47" s="689" t="s">
        <v>818</v>
      </c>
      <c r="R47" s="689" t="s">
        <v>818</v>
      </c>
      <c r="S47" s="126" t="s">
        <v>818</v>
      </c>
      <c r="T47" s="126" t="s">
        <v>818</v>
      </c>
      <c r="U47" s="126" t="s">
        <v>818</v>
      </c>
      <c r="V47" s="689" t="s">
        <v>818</v>
      </c>
      <c r="W47" s="690" t="s">
        <v>818</v>
      </c>
    </row>
    <row r="48" spans="1:23" ht="14.25" customHeight="1">
      <c r="A48" s="2385"/>
      <c r="B48" s="200" t="s">
        <v>165</v>
      </c>
      <c r="C48" s="199" t="s">
        <v>41</v>
      </c>
      <c r="D48" s="126"/>
      <c r="E48" s="126"/>
      <c r="F48" s="126"/>
      <c r="G48" s="1863" t="s">
        <v>818</v>
      </c>
      <c r="H48" s="1863" t="s">
        <v>818</v>
      </c>
      <c r="I48" s="25" t="s">
        <v>818</v>
      </c>
      <c r="J48" s="25" t="s">
        <v>818</v>
      </c>
      <c r="K48" s="25" t="s">
        <v>818</v>
      </c>
      <c r="L48" s="1863" t="s">
        <v>818</v>
      </c>
      <c r="M48" s="1863" t="s">
        <v>818</v>
      </c>
      <c r="N48" s="25" t="s">
        <v>818</v>
      </c>
      <c r="O48" s="25" t="s">
        <v>818</v>
      </c>
      <c r="P48" s="25" t="s">
        <v>818</v>
      </c>
      <c r="Q48" s="1863" t="s">
        <v>818</v>
      </c>
      <c r="R48" s="1863" t="s">
        <v>818</v>
      </c>
      <c r="S48" s="137" t="s">
        <v>818</v>
      </c>
      <c r="T48" s="137" t="s">
        <v>818</v>
      </c>
      <c r="U48" s="137" t="s">
        <v>818</v>
      </c>
      <c r="V48" s="1863" t="s">
        <v>818</v>
      </c>
      <c r="W48" s="1864" t="s">
        <v>818</v>
      </c>
    </row>
    <row r="49" spans="1:23" s="73" customFormat="1" ht="14.25" customHeight="1">
      <c r="A49" s="2385">
        <v>13</v>
      </c>
      <c r="B49" s="196" t="s">
        <v>166</v>
      </c>
      <c r="C49" s="197"/>
      <c r="D49" s="126"/>
      <c r="E49" s="126"/>
      <c r="F49" s="126"/>
      <c r="G49" s="689" t="s">
        <v>818</v>
      </c>
      <c r="H49" s="689" t="s">
        <v>818</v>
      </c>
      <c r="I49" s="26" t="s">
        <v>818</v>
      </c>
      <c r="J49" s="26">
        <v>3107</v>
      </c>
      <c r="K49" s="26">
        <v>6017</v>
      </c>
      <c r="L49" s="689" t="s">
        <v>818</v>
      </c>
      <c r="M49" s="689">
        <v>93.659478596717094</v>
      </c>
      <c r="N49" s="26">
        <v>9591</v>
      </c>
      <c r="O49" s="26">
        <v>7900</v>
      </c>
      <c r="P49" s="26">
        <v>10132.32</v>
      </c>
      <c r="Q49" s="689">
        <v>-17.631112501303306</v>
      </c>
      <c r="R49" s="689">
        <v>28.257215189873421</v>
      </c>
      <c r="S49" s="126" t="s">
        <v>818</v>
      </c>
      <c r="T49" s="126" t="s">
        <v>818</v>
      </c>
      <c r="U49" s="126" t="s">
        <v>818</v>
      </c>
      <c r="V49" s="689" t="s">
        <v>818</v>
      </c>
      <c r="W49" s="690" t="s">
        <v>818</v>
      </c>
    </row>
    <row r="50" spans="1:23" ht="14.25" customHeight="1">
      <c r="A50" s="2385"/>
      <c r="B50" s="200" t="s">
        <v>167</v>
      </c>
      <c r="C50" s="105" t="s">
        <v>40</v>
      </c>
      <c r="D50" s="126"/>
      <c r="E50" s="126"/>
      <c r="F50" s="126"/>
      <c r="G50" s="1863" t="s">
        <v>818</v>
      </c>
      <c r="H50" s="1863" t="s">
        <v>818</v>
      </c>
      <c r="I50" s="25" t="s">
        <v>818</v>
      </c>
      <c r="J50" s="25">
        <v>3107</v>
      </c>
      <c r="K50" s="25">
        <v>6017</v>
      </c>
      <c r="L50" s="1863" t="s">
        <v>818</v>
      </c>
      <c r="M50" s="1863">
        <v>93.659478596717094</v>
      </c>
      <c r="N50" s="25">
        <v>9591</v>
      </c>
      <c r="O50" s="25">
        <v>7900</v>
      </c>
      <c r="P50" s="25">
        <v>10132.32</v>
      </c>
      <c r="Q50" s="1863">
        <v>-17.631112501303306</v>
      </c>
      <c r="R50" s="1863">
        <v>28.257215189873421</v>
      </c>
      <c r="S50" s="137" t="s">
        <v>818</v>
      </c>
      <c r="T50" s="137" t="s">
        <v>818</v>
      </c>
      <c r="U50" s="137" t="s">
        <v>818</v>
      </c>
      <c r="V50" s="1863" t="s">
        <v>818</v>
      </c>
      <c r="W50" s="1864" t="s">
        <v>818</v>
      </c>
    </row>
    <row r="51" spans="1:23" ht="14.25" customHeight="1">
      <c r="A51" s="2385"/>
      <c r="B51" s="200" t="s">
        <v>168</v>
      </c>
      <c r="C51" s="105" t="s">
        <v>40</v>
      </c>
      <c r="D51" s="126"/>
      <c r="E51" s="126"/>
      <c r="F51" s="126"/>
      <c r="G51" s="1863" t="s">
        <v>818</v>
      </c>
      <c r="H51" s="1863" t="s">
        <v>818</v>
      </c>
      <c r="I51" s="25" t="s">
        <v>818</v>
      </c>
      <c r="J51" s="25" t="s">
        <v>818</v>
      </c>
      <c r="K51" s="25" t="s">
        <v>818</v>
      </c>
      <c r="L51" s="1863" t="s">
        <v>818</v>
      </c>
      <c r="M51" s="1863" t="s">
        <v>818</v>
      </c>
      <c r="N51" s="25" t="s">
        <v>818</v>
      </c>
      <c r="O51" s="25" t="s">
        <v>818</v>
      </c>
      <c r="P51" s="25" t="s">
        <v>818</v>
      </c>
      <c r="Q51" s="1863" t="s">
        <v>818</v>
      </c>
      <c r="R51" s="1863" t="s">
        <v>818</v>
      </c>
      <c r="S51" s="137" t="s">
        <v>818</v>
      </c>
      <c r="T51" s="137" t="s">
        <v>818</v>
      </c>
      <c r="U51" s="137" t="s">
        <v>818</v>
      </c>
      <c r="V51" s="1863" t="s">
        <v>818</v>
      </c>
      <c r="W51" s="1864" t="s">
        <v>818</v>
      </c>
    </row>
    <row r="52" spans="1:23" s="73" customFormat="1" ht="14.25" customHeight="1">
      <c r="A52" s="2385">
        <v>14</v>
      </c>
      <c r="B52" s="196" t="s">
        <v>169</v>
      </c>
      <c r="C52" s="197"/>
      <c r="D52" s="126"/>
      <c r="E52" s="126"/>
      <c r="F52" s="126"/>
      <c r="G52" s="689" t="s">
        <v>818</v>
      </c>
      <c r="H52" s="689" t="s">
        <v>818</v>
      </c>
      <c r="I52" s="26" t="s">
        <v>818</v>
      </c>
      <c r="J52" s="26" t="s">
        <v>818</v>
      </c>
      <c r="K52" s="26" t="s">
        <v>818</v>
      </c>
      <c r="L52" s="689" t="s">
        <v>818</v>
      </c>
      <c r="M52" s="689" t="s">
        <v>818</v>
      </c>
      <c r="N52" s="26" t="s">
        <v>818</v>
      </c>
      <c r="O52" s="26" t="s">
        <v>818</v>
      </c>
      <c r="P52" s="26" t="s">
        <v>818</v>
      </c>
      <c r="Q52" s="689" t="s">
        <v>818</v>
      </c>
      <c r="R52" s="689" t="s">
        <v>818</v>
      </c>
      <c r="S52" s="126" t="s">
        <v>818</v>
      </c>
      <c r="T52" s="126" t="s">
        <v>818</v>
      </c>
      <c r="U52" s="126" t="s">
        <v>818</v>
      </c>
      <c r="V52" s="689" t="s">
        <v>818</v>
      </c>
      <c r="W52" s="690" t="s">
        <v>818</v>
      </c>
    </row>
    <row r="53" spans="1:23" ht="14.25" customHeight="1">
      <c r="A53" s="2385"/>
      <c r="B53" s="200" t="s">
        <v>170</v>
      </c>
      <c r="C53" s="199" t="s">
        <v>99</v>
      </c>
      <c r="D53" s="126"/>
      <c r="E53" s="126"/>
      <c r="F53" s="126"/>
      <c r="G53" s="1863" t="s">
        <v>818</v>
      </c>
      <c r="H53" s="1863" t="s">
        <v>818</v>
      </c>
      <c r="I53" s="25" t="s">
        <v>818</v>
      </c>
      <c r="J53" s="25" t="s">
        <v>818</v>
      </c>
      <c r="K53" s="25" t="s">
        <v>818</v>
      </c>
      <c r="L53" s="1863" t="s">
        <v>818</v>
      </c>
      <c r="M53" s="1863" t="s">
        <v>818</v>
      </c>
      <c r="N53" s="25" t="s">
        <v>818</v>
      </c>
      <c r="O53" s="25" t="s">
        <v>818</v>
      </c>
      <c r="P53" s="25" t="s">
        <v>818</v>
      </c>
      <c r="Q53" s="1863" t="s">
        <v>818</v>
      </c>
      <c r="R53" s="1863" t="s">
        <v>818</v>
      </c>
      <c r="S53" s="137" t="s">
        <v>818</v>
      </c>
      <c r="T53" s="137" t="s">
        <v>818</v>
      </c>
      <c r="U53" s="137" t="s">
        <v>818</v>
      </c>
      <c r="V53" s="1863" t="s">
        <v>818</v>
      </c>
      <c r="W53" s="1864" t="s">
        <v>818</v>
      </c>
    </row>
    <row r="54" spans="1:23" s="73" customFormat="1" ht="14.25" customHeight="1">
      <c r="A54" s="2385">
        <v>15</v>
      </c>
      <c r="B54" s="196" t="s">
        <v>171</v>
      </c>
      <c r="C54" s="197"/>
      <c r="D54" s="126"/>
      <c r="E54" s="126"/>
      <c r="F54" s="126"/>
      <c r="G54" s="689" t="s">
        <v>818</v>
      </c>
      <c r="H54" s="689" t="s">
        <v>818</v>
      </c>
      <c r="I54" s="26" t="s">
        <v>818</v>
      </c>
      <c r="J54" s="26" t="s">
        <v>818</v>
      </c>
      <c r="K54" s="26" t="s">
        <v>818</v>
      </c>
      <c r="L54" s="689" t="s">
        <v>818</v>
      </c>
      <c r="M54" s="689" t="s">
        <v>818</v>
      </c>
      <c r="N54" s="26" t="s">
        <v>818</v>
      </c>
      <c r="O54" s="26" t="s">
        <v>818</v>
      </c>
      <c r="P54" s="26" t="s">
        <v>818</v>
      </c>
      <c r="Q54" s="689" t="s">
        <v>818</v>
      </c>
      <c r="R54" s="689" t="s">
        <v>818</v>
      </c>
      <c r="S54" s="126" t="s">
        <v>818</v>
      </c>
      <c r="T54" s="126" t="s">
        <v>818</v>
      </c>
      <c r="U54" s="126" t="s">
        <v>818</v>
      </c>
      <c r="V54" s="689" t="s">
        <v>818</v>
      </c>
      <c r="W54" s="690" t="s">
        <v>818</v>
      </c>
    </row>
    <row r="55" spans="1:23" ht="14.25" customHeight="1">
      <c r="A55" s="2385"/>
      <c r="B55" s="200" t="s">
        <v>172</v>
      </c>
      <c r="C55" s="105" t="s">
        <v>40</v>
      </c>
      <c r="D55" s="137">
        <v>0</v>
      </c>
      <c r="E55" s="137">
        <v>0</v>
      </c>
      <c r="F55" s="137">
        <v>0</v>
      </c>
      <c r="G55" s="1863" t="s">
        <v>818</v>
      </c>
      <c r="H55" s="1863" t="s">
        <v>818</v>
      </c>
      <c r="I55" s="25" t="s">
        <v>818</v>
      </c>
      <c r="J55" s="25" t="s">
        <v>818</v>
      </c>
      <c r="K55" s="25" t="s">
        <v>818</v>
      </c>
      <c r="L55" s="1863" t="s">
        <v>818</v>
      </c>
      <c r="M55" s="1863" t="s">
        <v>818</v>
      </c>
      <c r="N55" s="25" t="s">
        <v>818</v>
      </c>
      <c r="O55" s="25" t="s">
        <v>818</v>
      </c>
      <c r="P55" s="25" t="s">
        <v>818</v>
      </c>
      <c r="Q55" s="1863" t="s">
        <v>818</v>
      </c>
      <c r="R55" s="1863" t="s">
        <v>818</v>
      </c>
      <c r="S55" s="137" t="s">
        <v>818</v>
      </c>
      <c r="T55" s="137" t="s">
        <v>818</v>
      </c>
      <c r="U55" s="137" t="s">
        <v>818</v>
      </c>
      <c r="V55" s="1863" t="s">
        <v>818</v>
      </c>
      <c r="W55" s="1864" t="s">
        <v>818</v>
      </c>
    </row>
    <row r="56" spans="1:23" s="73" customFormat="1" ht="14.25" customHeight="1">
      <c r="A56" s="2385">
        <v>16</v>
      </c>
      <c r="B56" s="196" t="s">
        <v>173</v>
      </c>
      <c r="C56" s="197"/>
      <c r="D56" s="126"/>
      <c r="E56" s="126"/>
      <c r="F56" s="126"/>
      <c r="G56" s="689" t="s">
        <v>818</v>
      </c>
      <c r="H56" s="689" t="s">
        <v>818</v>
      </c>
      <c r="I56" s="26">
        <v>8091</v>
      </c>
      <c r="J56" s="26">
        <v>15686</v>
      </c>
      <c r="K56" s="26">
        <v>16685</v>
      </c>
      <c r="L56" s="689">
        <v>93.869731800766289</v>
      </c>
      <c r="M56" s="689">
        <v>6.36873645288793</v>
      </c>
      <c r="N56" s="26" t="s">
        <v>818</v>
      </c>
      <c r="O56" s="26" t="s">
        <v>818</v>
      </c>
      <c r="P56" s="26" t="s">
        <v>818</v>
      </c>
      <c r="Q56" s="689" t="s">
        <v>818</v>
      </c>
      <c r="R56" s="689" t="s">
        <v>818</v>
      </c>
      <c r="S56" s="126">
        <v>71575</v>
      </c>
      <c r="T56" s="126">
        <v>80883</v>
      </c>
      <c r="U56" s="126">
        <v>111783.29</v>
      </c>
      <c r="V56" s="689">
        <v>13.00454069158225</v>
      </c>
      <c r="W56" s="690">
        <v>38.203689279576679</v>
      </c>
    </row>
    <row r="57" spans="1:23" ht="14.25" customHeight="1">
      <c r="A57" s="2385"/>
      <c r="B57" s="200" t="s">
        <v>179</v>
      </c>
      <c r="C57" s="199" t="s">
        <v>40</v>
      </c>
      <c r="D57" s="137">
        <v>9367</v>
      </c>
      <c r="E57" s="137">
        <v>11698</v>
      </c>
      <c r="F57" s="137">
        <v>11780</v>
      </c>
      <c r="G57" s="1863">
        <v>24.885235400875416</v>
      </c>
      <c r="H57" s="1863">
        <v>0.70097452555992845</v>
      </c>
      <c r="I57" s="25" t="s">
        <v>818</v>
      </c>
      <c r="J57" s="25" t="s">
        <v>818</v>
      </c>
      <c r="K57" s="25" t="s">
        <v>818</v>
      </c>
      <c r="L57" s="1863" t="s">
        <v>818</v>
      </c>
      <c r="M57" s="1863" t="s">
        <v>818</v>
      </c>
      <c r="N57" s="25" t="s">
        <v>818</v>
      </c>
      <c r="O57" s="25" t="s">
        <v>818</v>
      </c>
      <c r="P57" s="25" t="s">
        <v>818</v>
      </c>
      <c r="Q57" s="1863" t="s">
        <v>818</v>
      </c>
      <c r="R57" s="1863" t="s">
        <v>818</v>
      </c>
      <c r="S57" s="137" t="s">
        <v>818</v>
      </c>
      <c r="T57" s="137" t="s">
        <v>818</v>
      </c>
      <c r="U57" s="137">
        <v>32664</v>
      </c>
      <c r="V57" s="1863" t="s">
        <v>818</v>
      </c>
      <c r="W57" s="1864" t="s">
        <v>818</v>
      </c>
    </row>
    <row r="58" spans="1:23" ht="14.25" customHeight="1">
      <c r="A58" s="2385"/>
      <c r="B58" s="203" t="s">
        <v>174</v>
      </c>
      <c r="C58" s="199" t="s">
        <v>101</v>
      </c>
      <c r="D58" s="137">
        <v>318060</v>
      </c>
      <c r="E58" s="137">
        <v>338737.27</v>
      </c>
      <c r="F58" s="137">
        <v>361775.33</v>
      </c>
      <c r="G58" s="1863">
        <v>6.5010595485128562</v>
      </c>
      <c r="H58" s="1863">
        <v>6.8011589040674494</v>
      </c>
      <c r="I58" s="25" t="s">
        <v>818</v>
      </c>
      <c r="J58" s="25" t="s">
        <v>818</v>
      </c>
      <c r="K58" s="25" t="s">
        <v>818</v>
      </c>
      <c r="L58" s="1863" t="s">
        <v>818</v>
      </c>
      <c r="M58" s="1863" t="s">
        <v>818</v>
      </c>
      <c r="N58" s="25" t="s">
        <v>818</v>
      </c>
      <c r="O58" s="25" t="s">
        <v>818</v>
      </c>
      <c r="P58" s="25" t="s">
        <v>818</v>
      </c>
      <c r="Q58" s="1863" t="s">
        <v>818</v>
      </c>
      <c r="R58" s="1863" t="s">
        <v>818</v>
      </c>
      <c r="S58" s="137">
        <v>54564</v>
      </c>
      <c r="T58" s="137">
        <v>60492</v>
      </c>
      <c r="U58" s="137">
        <v>60544</v>
      </c>
      <c r="V58" s="1863">
        <v>10.864306135913779</v>
      </c>
      <c r="W58" s="1864">
        <v>8.5961780070093141E-2</v>
      </c>
    </row>
    <row r="59" spans="1:23" ht="14.25" customHeight="1">
      <c r="A59" s="2385"/>
      <c r="B59" s="203" t="s">
        <v>175</v>
      </c>
      <c r="C59" s="199" t="s">
        <v>101</v>
      </c>
      <c r="D59" s="137">
        <v>86875</v>
      </c>
      <c r="E59" s="137">
        <v>80565.42</v>
      </c>
      <c r="F59" s="137">
        <v>87348.2</v>
      </c>
      <c r="G59" s="1863">
        <v>-7.2628258992805854</v>
      </c>
      <c r="H59" s="1863">
        <v>8.4189718119759078</v>
      </c>
      <c r="I59" s="25" t="s">
        <v>818</v>
      </c>
      <c r="J59" s="25" t="s">
        <v>818</v>
      </c>
      <c r="K59" s="25" t="s">
        <v>818</v>
      </c>
      <c r="L59" s="1863" t="s">
        <v>818</v>
      </c>
      <c r="M59" s="1863" t="s">
        <v>818</v>
      </c>
      <c r="N59" s="25" t="s">
        <v>818</v>
      </c>
      <c r="O59" s="25" t="s">
        <v>818</v>
      </c>
      <c r="P59" s="25" t="s">
        <v>818</v>
      </c>
      <c r="Q59" s="1863" t="s">
        <v>818</v>
      </c>
      <c r="R59" s="1863" t="s">
        <v>818</v>
      </c>
      <c r="S59" s="137">
        <v>7130</v>
      </c>
      <c r="T59" s="137">
        <v>9672</v>
      </c>
      <c r="U59" s="137">
        <v>10273</v>
      </c>
      <c r="V59" s="1863">
        <v>35.65217391304347</v>
      </c>
      <c r="W59" s="1864">
        <v>6.2138130686517883</v>
      </c>
    </row>
    <row r="60" spans="1:23" ht="14.25" customHeight="1">
      <c r="A60" s="2385"/>
      <c r="B60" s="203" t="s">
        <v>176</v>
      </c>
      <c r="C60" s="199" t="s">
        <v>180</v>
      </c>
      <c r="D60" s="137">
        <v>12921</v>
      </c>
      <c r="E60" s="137">
        <v>12900.78</v>
      </c>
      <c r="F60" s="137">
        <v>13563.35</v>
      </c>
      <c r="G60" s="1863">
        <v>-0.15648943580217178</v>
      </c>
      <c r="H60" s="1863">
        <v>5.1358910081405753</v>
      </c>
      <c r="I60" s="25" t="s">
        <v>818</v>
      </c>
      <c r="J60" s="25" t="s">
        <v>818</v>
      </c>
      <c r="K60" s="25" t="s">
        <v>818</v>
      </c>
      <c r="L60" s="1863" t="s">
        <v>818</v>
      </c>
      <c r="M60" s="1863" t="s">
        <v>818</v>
      </c>
      <c r="N60" s="25" t="s">
        <v>818</v>
      </c>
      <c r="O60" s="25" t="s">
        <v>818</v>
      </c>
      <c r="P60" s="25" t="s">
        <v>818</v>
      </c>
      <c r="Q60" s="1863" t="s">
        <v>818</v>
      </c>
      <c r="R60" s="1863" t="s">
        <v>818</v>
      </c>
      <c r="S60" s="137">
        <v>1092</v>
      </c>
      <c r="T60" s="137">
        <v>1525</v>
      </c>
      <c r="U60" s="137">
        <v>1417</v>
      </c>
      <c r="V60" s="1863">
        <v>39.652014652014657</v>
      </c>
      <c r="W60" s="1864">
        <v>-7.0819672131147655</v>
      </c>
    </row>
    <row r="61" spans="1:23" ht="14.25" customHeight="1">
      <c r="A61" s="2385"/>
      <c r="B61" s="203" t="s">
        <v>177</v>
      </c>
      <c r="C61" s="199" t="s">
        <v>181</v>
      </c>
      <c r="D61" s="137">
        <v>4726</v>
      </c>
      <c r="E61" s="137">
        <v>4750.41</v>
      </c>
      <c r="F61" s="137">
        <v>4983.8900000000003</v>
      </c>
      <c r="G61" s="1863">
        <v>0.5165044435040187</v>
      </c>
      <c r="H61" s="1863">
        <v>4.9149441837651864</v>
      </c>
      <c r="I61" s="25" t="s">
        <v>818</v>
      </c>
      <c r="J61" s="25" t="s">
        <v>818</v>
      </c>
      <c r="K61" s="25" t="s">
        <v>818</v>
      </c>
      <c r="L61" s="1863" t="s">
        <v>818</v>
      </c>
      <c r="M61" s="1863" t="s">
        <v>818</v>
      </c>
      <c r="N61" s="25" t="s">
        <v>818</v>
      </c>
      <c r="O61" s="25" t="s">
        <v>818</v>
      </c>
      <c r="P61" s="25" t="s">
        <v>818</v>
      </c>
      <c r="Q61" s="1863" t="s">
        <v>818</v>
      </c>
      <c r="R61" s="1863" t="s">
        <v>818</v>
      </c>
      <c r="S61" s="137">
        <v>244</v>
      </c>
      <c r="T61" s="137">
        <v>226</v>
      </c>
      <c r="U61" s="137">
        <v>203</v>
      </c>
      <c r="V61" s="1863">
        <v>-7.377049180327873</v>
      </c>
      <c r="W61" s="1864">
        <v>-10.17699115044249</v>
      </c>
    </row>
    <row r="62" spans="1:23" ht="14.25" customHeight="1">
      <c r="A62" s="2385"/>
      <c r="B62" s="203" t="s">
        <v>178</v>
      </c>
      <c r="C62" s="199" t="s">
        <v>181</v>
      </c>
      <c r="D62" s="137">
        <v>9255</v>
      </c>
      <c r="E62" s="137">
        <v>9400.4</v>
      </c>
      <c r="F62" s="137">
        <v>9340</v>
      </c>
      <c r="G62" s="1863">
        <v>1.5710426796326118</v>
      </c>
      <c r="H62" s="1863">
        <v>-0.64252584996383177</v>
      </c>
      <c r="I62" s="25" t="s">
        <v>818</v>
      </c>
      <c r="J62" s="25" t="s">
        <v>818</v>
      </c>
      <c r="K62" s="25" t="s">
        <v>818</v>
      </c>
      <c r="L62" s="1863" t="s">
        <v>818</v>
      </c>
      <c r="M62" s="1863" t="s">
        <v>818</v>
      </c>
      <c r="N62" s="25" t="s">
        <v>818</v>
      </c>
      <c r="O62" s="25" t="s">
        <v>818</v>
      </c>
      <c r="P62" s="25" t="s">
        <v>818</v>
      </c>
      <c r="Q62" s="1863" t="s">
        <v>818</v>
      </c>
      <c r="R62" s="1863" t="s">
        <v>818</v>
      </c>
      <c r="S62" s="137">
        <v>2728</v>
      </c>
      <c r="T62" s="137">
        <v>2642</v>
      </c>
      <c r="U62" s="137">
        <v>2711</v>
      </c>
      <c r="V62" s="1863">
        <v>-3.1524926686217043</v>
      </c>
      <c r="W62" s="1864">
        <v>2.6116578349734993</v>
      </c>
    </row>
    <row r="63" spans="1:23" ht="14.25" customHeight="1">
      <c r="A63" s="2385"/>
      <c r="B63" s="200" t="s">
        <v>61</v>
      </c>
      <c r="C63" s="199" t="s">
        <v>104</v>
      </c>
      <c r="D63" s="137">
        <v>0</v>
      </c>
      <c r="E63" s="137">
        <v>0</v>
      </c>
      <c r="F63" s="137">
        <v>0</v>
      </c>
      <c r="G63" s="1863" t="s">
        <v>818</v>
      </c>
      <c r="H63" s="1863" t="s">
        <v>818</v>
      </c>
      <c r="I63" s="25">
        <v>8091</v>
      </c>
      <c r="J63" s="25">
        <v>15686</v>
      </c>
      <c r="K63" s="25">
        <v>16685</v>
      </c>
      <c r="L63" s="1863">
        <v>93.869731800766289</v>
      </c>
      <c r="M63" s="1863">
        <v>6.36873645288793</v>
      </c>
      <c r="N63" s="25" t="s">
        <v>818</v>
      </c>
      <c r="O63" s="25" t="s">
        <v>818</v>
      </c>
      <c r="P63" s="25" t="s">
        <v>818</v>
      </c>
      <c r="Q63" s="1863" t="s">
        <v>818</v>
      </c>
      <c r="R63" s="1863" t="s">
        <v>818</v>
      </c>
      <c r="S63" s="137">
        <v>5817</v>
      </c>
      <c r="T63" s="137">
        <v>6326</v>
      </c>
      <c r="U63" s="137">
        <v>3971.29</v>
      </c>
      <c r="V63" s="1863">
        <v>8.7502148873989967</v>
      </c>
      <c r="W63" s="1864">
        <v>-37.222731583939293</v>
      </c>
    </row>
    <row r="64" spans="1:23" s="73" customFormat="1" ht="14.25" customHeight="1">
      <c r="A64" s="2385">
        <v>17</v>
      </c>
      <c r="B64" s="196" t="s">
        <v>182</v>
      </c>
      <c r="C64" s="197"/>
      <c r="D64" s="126"/>
      <c r="E64" s="126"/>
      <c r="F64" s="126"/>
      <c r="G64" s="689" t="s">
        <v>818</v>
      </c>
      <c r="H64" s="689" t="s">
        <v>818</v>
      </c>
      <c r="I64" s="26">
        <v>3080</v>
      </c>
      <c r="J64" s="26">
        <v>3378.7</v>
      </c>
      <c r="K64" s="26">
        <v>3547.4</v>
      </c>
      <c r="L64" s="689">
        <v>9.6980519480519263</v>
      </c>
      <c r="M64" s="689">
        <v>4.9930446621481792</v>
      </c>
      <c r="N64" s="26" t="s">
        <v>818</v>
      </c>
      <c r="O64" s="26" t="s">
        <v>818</v>
      </c>
      <c r="P64" s="26" t="s">
        <v>818</v>
      </c>
      <c r="Q64" s="689" t="s">
        <v>818</v>
      </c>
      <c r="R64" s="689" t="s">
        <v>818</v>
      </c>
      <c r="S64" s="126">
        <v>2114</v>
      </c>
      <c r="T64" s="126">
        <v>1513</v>
      </c>
      <c r="U64" s="126">
        <v>1935</v>
      </c>
      <c r="V64" s="689">
        <v>-28.429517502365186</v>
      </c>
      <c r="W64" s="690">
        <v>27.891606080634503</v>
      </c>
    </row>
    <row r="65" spans="1:23" ht="14.25" customHeight="1">
      <c r="A65" s="2385"/>
      <c r="B65" s="204" t="s">
        <v>117</v>
      </c>
      <c r="C65" s="199" t="s">
        <v>183</v>
      </c>
      <c r="D65" s="126"/>
      <c r="E65" s="126"/>
      <c r="F65" s="126"/>
      <c r="G65" s="1863" t="s">
        <v>818</v>
      </c>
      <c r="H65" s="1863" t="s">
        <v>818</v>
      </c>
      <c r="I65" s="25">
        <v>3080</v>
      </c>
      <c r="J65" s="25">
        <v>3378.7</v>
      </c>
      <c r="K65" s="25">
        <v>3547.4</v>
      </c>
      <c r="L65" s="1863">
        <v>9.6980519480519263</v>
      </c>
      <c r="M65" s="1863">
        <v>4.9930446621481792</v>
      </c>
      <c r="N65" s="25" t="s">
        <v>818</v>
      </c>
      <c r="O65" s="25" t="s">
        <v>818</v>
      </c>
      <c r="P65" s="25" t="s">
        <v>818</v>
      </c>
      <c r="Q65" s="1863" t="s">
        <v>818</v>
      </c>
      <c r="R65" s="1863" t="s">
        <v>818</v>
      </c>
      <c r="S65" s="137">
        <v>2114</v>
      </c>
      <c r="T65" s="137">
        <v>1513</v>
      </c>
      <c r="U65" s="137">
        <v>1935</v>
      </c>
      <c r="V65" s="1863">
        <v>-28.429517502365186</v>
      </c>
      <c r="W65" s="1864">
        <v>27.891606080634503</v>
      </c>
    </row>
    <row r="66" spans="1:23" s="73" customFormat="1" ht="14.25" customHeight="1">
      <c r="A66" s="2385">
        <v>18</v>
      </c>
      <c r="B66" s="196" t="s">
        <v>184</v>
      </c>
      <c r="C66" s="197"/>
      <c r="D66" s="126"/>
      <c r="E66" s="126"/>
      <c r="F66" s="126"/>
      <c r="G66" s="689" t="s">
        <v>818</v>
      </c>
      <c r="H66" s="689" t="s">
        <v>818</v>
      </c>
      <c r="I66" s="26">
        <v>88113.12</v>
      </c>
      <c r="J66" s="26">
        <v>102778.61</v>
      </c>
      <c r="K66" s="26">
        <v>97531.81</v>
      </c>
      <c r="L66" s="689">
        <v>16.643934524166212</v>
      </c>
      <c r="M66" s="689">
        <v>-5.1049532582703705</v>
      </c>
      <c r="N66" s="26">
        <v>526245.87</v>
      </c>
      <c r="O66" s="26">
        <v>614572.4</v>
      </c>
      <c r="P66" s="26">
        <v>643169.93999999994</v>
      </c>
      <c r="Q66" s="689">
        <v>16.784270439975145</v>
      </c>
      <c r="R66" s="689">
        <v>4.6532418312309431</v>
      </c>
      <c r="S66" s="126">
        <v>139812.033</v>
      </c>
      <c r="T66" s="126">
        <v>106322.83</v>
      </c>
      <c r="U66" s="126">
        <v>179774.21999999997</v>
      </c>
      <c r="V66" s="689">
        <v>-23.953019122467083</v>
      </c>
      <c r="W66" s="690">
        <v>69.083366197081062</v>
      </c>
    </row>
    <row r="67" spans="1:23" ht="14.25" customHeight="1">
      <c r="A67" s="2385"/>
      <c r="B67" s="200" t="s">
        <v>62</v>
      </c>
      <c r="C67" s="199" t="s">
        <v>102</v>
      </c>
      <c r="D67" s="137">
        <v>3.4</v>
      </c>
      <c r="E67" s="137">
        <v>3.5</v>
      </c>
      <c r="F67" s="137">
        <v>4</v>
      </c>
      <c r="G67" s="1863">
        <v>2.9411764705882462</v>
      </c>
      <c r="H67" s="1863">
        <v>14.285714285714278</v>
      </c>
      <c r="I67" s="25">
        <v>21.12</v>
      </c>
      <c r="J67" s="25">
        <v>34.61</v>
      </c>
      <c r="K67" s="25">
        <v>35.81</v>
      </c>
      <c r="L67" s="1863">
        <v>63.873106060606062</v>
      </c>
      <c r="M67" s="1863">
        <v>3.4672060098237552</v>
      </c>
      <c r="N67" s="25">
        <v>5.87</v>
      </c>
      <c r="O67" s="25">
        <v>7.4</v>
      </c>
      <c r="P67" s="25">
        <v>8.5</v>
      </c>
      <c r="Q67" s="1863">
        <v>26.064735945485523</v>
      </c>
      <c r="R67" s="1863">
        <v>14.86486486486487</v>
      </c>
      <c r="S67" s="137">
        <v>3.3000000000000002E-2</v>
      </c>
      <c r="T67" s="137">
        <v>0.83</v>
      </c>
      <c r="U67" s="137">
        <v>2.2999999999999998</v>
      </c>
      <c r="V67" s="1863">
        <v>2415.151515151515</v>
      </c>
      <c r="W67" s="1864">
        <v>177.10843373493975</v>
      </c>
    </row>
    <row r="68" spans="1:23" ht="14.25" customHeight="1">
      <c r="A68" s="2385"/>
      <c r="B68" s="200" t="s">
        <v>185</v>
      </c>
      <c r="C68" s="199" t="s">
        <v>40</v>
      </c>
      <c r="D68" s="137">
        <v>48034.15</v>
      </c>
      <c r="E68" s="137">
        <v>29099.1</v>
      </c>
      <c r="F68" s="137">
        <v>19167.46</v>
      </c>
      <c r="G68" s="1863">
        <v>-39.419975163503473</v>
      </c>
      <c r="H68" s="1863">
        <v>-34.130402658501467</v>
      </c>
      <c r="I68" s="25">
        <v>88092</v>
      </c>
      <c r="J68" s="25">
        <v>102744</v>
      </c>
      <c r="K68" s="25">
        <v>97496</v>
      </c>
      <c r="L68" s="1863">
        <v>16.632611360850007</v>
      </c>
      <c r="M68" s="1863">
        <v>-5.1078408471540939</v>
      </c>
      <c r="N68" s="25">
        <v>526240</v>
      </c>
      <c r="O68" s="25">
        <v>614565</v>
      </c>
      <c r="P68" s="25">
        <v>643161.43999999994</v>
      </c>
      <c r="Q68" s="1863">
        <v>16.784166920036483</v>
      </c>
      <c r="R68" s="1863">
        <v>4.6531188726985704</v>
      </c>
      <c r="S68" s="137">
        <v>139812</v>
      </c>
      <c r="T68" s="137">
        <v>106322</v>
      </c>
      <c r="U68" s="137">
        <v>179771.91999999998</v>
      </c>
      <c r="V68" s="1863">
        <v>-23.953594827339572</v>
      </c>
      <c r="W68" s="1864">
        <v>69.082522902127494</v>
      </c>
    </row>
    <row r="69" spans="1:23" ht="14.25" customHeight="1">
      <c r="A69" s="2385"/>
      <c r="B69" s="200" t="s">
        <v>186</v>
      </c>
      <c r="C69" s="199" t="s">
        <v>40</v>
      </c>
      <c r="D69" s="126"/>
      <c r="E69" s="126"/>
      <c r="F69" s="126"/>
      <c r="G69" s="1863" t="s">
        <v>818</v>
      </c>
      <c r="H69" s="1863" t="s">
        <v>818</v>
      </c>
      <c r="I69" s="25" t="s">
        <v>818</v>
      </c>
      <c r="J69" s="25" t="s">
        <v>818</v>
      </c>
      <c r="K69" s="25" t="s">
        <v>818</v>
      </c>
      <c r="L69" s="1863" t="s">
        <v>818</v>
      </c>
      <c r="M69" s="1863" t="s">
        <v>818</v>
      </c>
      <c r="N69" s="25" t="s">
        <v>818</v>
      </c>
      <c r="O69" s="25" t="s">
        <v>818</v>
      </c>
      <c r="P69" s="25" t="s">
        <v>818</v>
      </c>
      <c r="Q69" s="1863" t="s">
        <v>818</v>
      </c>
      <c r="R69" s="1863" t="s">
        <v>818</v>
      </c>
      <c r="S69" s="137" t="s">
        <v>818</v>
      </c>
      <c r="T69" s="137" t="s">
        <v>818</v>
      </c>
      <c r="U69" s="137" t="s">
        <v>818</v>
      </c>
      <c r="V69" s="1863" t="s">
        <v>818</v>
      </c>
      <c r="W69" s="1864" t="s">
        <v>818</v>
      </c>
    </row>
    <row r="70" spans="1:23" ht="14.25" customHeight="1">
      <c r="A70" s="2385"/>
      <c r="B70" s="200" t="s">
        <v>187</v>
      </c>
      <c r="C70" s="199" t="s">
        <v>40</v>
      </c>
      <c r="D70" s="126"/>
      <c r="E70" s="126"/>
      <c r="F70" s="126"/>
      <c r="G70" s="1863" t="s">
        <v>818</v>
      </c>
      <c r="H70" s="1863" t="s">
        <v>818</v>
      </c>
      <c r="I70" s="25" t="s">
        <v>818</v>
      </c>
      <c r="J70" s="25" t="s">
        <v>818</v>
      </c>
      <c r="K70" s="25" t="s">
        <v>818</v>
      </c>
      <c r="L70" s="1863" t="s">
        <v>818</v>
      </c>
      <c r="M70" s="1863" t="s">
        <v>818</v>
      </c>
      <c r="N70" s="25" t="s">
        <v>818</v>
      </c>
      <c r="O70" s="25" t="s">
        <v>818</v>
      </c>
      <c r="P70" s="25" t="s">
        <v>818</v>
      </c>
      <c r="Q70" s="1863" t="s">
        <v>818</v>
      </c>
      <c r="R70" s="1863" t="s">
        <v>818</v>
      </c>
      <c r="S70" s="137" t="s">
        <v>818</v>
      </c>
      <c r="T70" s="137" t="s">
        <v>818</v>
      </c>
      <c r="U70" s="137" t="s">
        <v>818</v>
      </c>
      <c r="V70" s="1863" t="s">
        <v>818</v>
      </c>
      <c r="W70" s="1864" t="s">
        <v>818</v>
      </c>
    </row>
    <row r="71" spans="1:23" s="73" customFormat="1" ht="14.25" customHeight="1">
      <c r="A71" s="2385">
        <v>19</v>
      </c>
      <c r="B71" s="205" t="s">
        <v>188</v>
      </c>
      <c r="C71" s="197"/>
      <c r="D71" s="126"/>
      <c r="E71" s="126"/>
      <c r="F71" s="126"/>
      <c r="G71" s="689" t="s">
        <v>818</v>
      </c>
      <c r="H71" s="689" t="s">
        <v>818</v>
      </c>
      <c r="I71" s="26">
        <v>91365.4</v>
      </c>
      <c r="J71" s="26">
        <v>202589</v>
      </c>
      <c r="K71" s="26">
        <v>188020</v>
      </c>
      <c r="L71" s="689">
        <v>121.73492372386048</v>
      </c>
      <c r="M71" s="689">
        <v>-7.191407233364103</v>
      </c>
      <c r="N71" s="26" t="s">
        <v>818</v>
      </c>
      <c r="O71" s="26" t="s">
        <v>818</v>
      </c>
      <c r="P71" s="26" t="s">
        <v>818</v>
      </c>
      <c r="Q71" s="689" t="s">
        <v>818</v>
      </c>
      <c r="R71" s="689" t="s">
        <v>818</v>
      </c>
      <c r="S71" s="126">
        <v>389733</v>
      </c>
      <c r="T71" s="126">
        <v>409345.10700000002</v>
      </c>
      <c r="U71" s="126">
        <v>483342.12200000003</v>
      </c>
      <c r="V71" s="689">
        <v>5.032190499649758</v>
      </c>
      <c r="W71" s="690">
        <v>18.076926714064783</v>
      </c>
    </row>
    <row r="72" spans="1:23" ht="14.25" customHeight="1">
      <c r="A72" s="2385"/>
      <c r="B72" s="200" t="s">
        <v>189</v>
      </c>
      <c r="C72" s="199" t="s">
        <v>104</v>
      </c>
      <c r="D72" s="126"/>
      <c r="E72" s="126"/>
      <c r="F72" s="126"/>
      <c r="G72" s="1863" t="s">
        <v>818</v>
      </c>
      <c r="H72" s="1863" t="s">
        <v>818</v>
      </c>
      <c r="I72" s="25">
        <v>49462.400000000001</v>
      </c>
      <c r="J72" s="25">
        <v>51525</v>
      </c>
      <c r="K72" s="25">
        <v>36365</v>
      </c>
      <c r="L72" s="1863">
        <v>4.1700362295400168</v>
      </c>
      <c r="M72" s="1863">
        <v>-29.422610383309078</v>
      </c>
      <c r="N72" s="25" t="s">
        <v>818</v>
      </c>
      <c r="O72" s="25" t="s">
        <v>818</v>
      </c>
      <c r="P72" s="25" t="s">
        <v>818</v>
      </c>
      <c r="Q72" s="1863" t="s">
        <v>818</v>
      </c>
      <c r="R72" s="1863" t="s">
        <v>818</v>
      </c>
      <c r="S72" s="137">
        <v>355869</v>
      </c>
      <c r="T72" s="137">
        <v>390867.32900000003</v>
      </c>
      <c r="U72" s="137">
        <v>465738.27500000002</v>
      </c>
      <c r="V72" s="1863">
        <v>9.8346102076887831</v>
      </c>
      <c r="W72" s="1864">
        <v>19.155079088229442</v>
      </c>
    </row>
    <row r="73" spans="1:23" ht="14.25" customHeight="1">
      <c r="A73" s="2385"/>
      <c r="B73" s="200" t="s">
        <v>190</v>
      </c>
      <c r="C73" s="199" t="s">
        <v>104</v>
      </c>
      <c r="D73" s="126"/>
      <c r="E73" s="126"/>
      <c r="F73" s="126"/>
      <c r="G73" s="1863" t="s">
        <v>818</v>
      </c>
      <c r="H73" s="1863" t="s">
        <v>818</v>
      </c>
      <c r="I73" s="25">
        <v>41903</v>
      </c>
      <c r="J73" s="25">
        <v>40653</v>
      </c>
      <c r="K73" s="25">
        <v>43106</v>
      </c>
      <c r="L73" s="1863">
        <v>-2.983079970407843</v>
      </c>
      <c r="M73" s="1863">
        <v>6.0339950311170156</v>
      </c>
      <c r="N73" s="25" t="s">
        <v>818</v>
      </c>
      <c r="O73" s="25" t="s">
        <v>818</v>
      </c>
      <c r="P73" s="25" t="s">
        <v>818</v>
      </c>
      <c r="Q73" s="1863" t="s">
        <v>818</v>
      </c>
      <c r="R73" s="1863" t="s">
        <v>818</v>
      </c>
      <c r="S73" s="137">
        <v>33864</v>
      </c>
      <c r="T73" s="137">
        <v>18477.777999999998</v>
      </c>
      <c r="U73" s="137">
        <v>17603.847000000002</v>
      </c>
      <c r="V73" s="1863">
        <v>-45.435335459485003</v>
      </c>
      <c r="W73" s="1864">
        <v>-4.7296325348210075</v>
      </c>
    </row>
    <row r="74" spans="1:23" ht="14.25" customHeight="1">
      <c r="A74" s="2385"/>
      <c r="B74" s="200" t="s">
        <v>191</v>
      </c>
      <c r="C74" s="199" t="s">
        <v>41</v>
      </c>
      <c r="D74" s="126"/>
      <c r="E74" s="126"/>
      <c r="F74" s="126"/>
      <c r="G74" s="1863" t="s">
        <v>818</v>
      </c>
      <c r="H74" s="1863" t="s">
        <v>818</v>
      </c>
      <c r="I74" s="25" t="s">
        <v>818</v>
      </c>
      <c r="J74" s="25">
        <v>110411</v>
      </c>
      <c r="K74" s="25">
        <v>108549</v>
      </c>
      <c r="L74" s="1863" t="s">
        <v>818</v>
      </c>
      <c r="M74" s="1863">
        <v>-1.6864261713053992</v>
      </c>
      <c r="N74" s="25" t="s">
        <v>818</v>
      </c>
      <c r="O74" s="25" t="s">
        <v>818</v>
      </c>
      <c r="P74" s="25" t="s">
        <v>818</v>
      </c>
      <c r="Q74" s="1863" t="s">
        <v>818</v>
      </c>
      <c r="R74" s="1863" t="s">
        <v>818</v>
      </c>
      <c r="S74" s="137" t="s">
        <v>818</v>
      </c>
      <c r="T74" s="137" t="s">
        <v>818</v>
      </c>
      <c r="U74" s="137" t="s">
        <v>818</v>
      </c>
      <c r="V74" s="1863" t="s">
        <v>818</v>
      </c>
      <c r="W74" s="1864" t="s">
        <v>818</v>
      </c>
    </row>
    <row r="75" spans="1:23" s="73" customFormat="1" ht="14.25" customHeight="1">
      <c r="A75" s="2385">
        <v>20</v>
      </c>
      <c r="B75" s="205" t="s">
        <v>192</v>
      </c>
      <c r="C75" s="197"/>
      <c r="D75" s="126"/>
      <c r="E75" s="126"/>
      <c r="F75" s="126"/>
      <c r="G75" s="689" t="s">
        <v>818</v>
      </c>
      <c r="H75" s="689" t="s">
        <v>818</v>
      </c>
      <c r="I75" s="26">
        <v>101.86</v>
      </c>
      <c r="J75" s="26">
        <v>108.349</v>
      </c>
      <c r="K75" s="26">
        <v>97.271000000000001</v>
      </c>
      <c r="L75" s="689">
        <v>6.3705085411348961</v>
      </c>
      <c r="M75" s="689">
        <v>-10.224367553000036</v>
      </c>
      <c r="N75" s="26" t="s">
        <v>818</v>
      </c>
      <c r="O75" s="26" t="s">
        <v>818</v>
      </c>
      <c r="P75" s="26" t="s">
        <v>818</v>
      </c>
      <c r="Q75" s="689" t="s">
        <v>818</v>
      </c>
      <c r="R75" s="689" t="s">
        <v>818</v>
      </c>
      <c r="S75" s="126">
        <v>50155</v>
      </c>
      <c r="T75" s="126">
        <v>59502</v>
      </c>
      <c r="U75" s="126">
        <v>72827.995999999999</v>
      </c>
      <c r="V75" s="689">
        <v>18.636227694148147</v>
      </c>
      <c r="W75" s="690">
        <v>22.395879130113272</v>
      </c>
    </row>
    <row r="76" spans="1:23" ht="14.25" customHeight="1">
      <c r="A76" s="2385"/>
      <c r="B76" s="200" t="s">
        <v>118</v>
      </c>
      <c r="C76" s="199" t="s">
        <v>104</v>
      </c>
      <c r="D76" s="126"/>
      <c r="E76" s="126"/>
      <c r="F76" s="126"/>
      <c r="G76" s="1863" t="s">
        <v>818</v>
      </c>
      <c r="H76" s="1863" t="s">
        <v>818</v>
      </c>
      <c r="I76" s="25">
        <v>94.06</v>
      </c>
      <c r="J76" s="25">
        <v>99.686000000000007</v>
      </c>
      <c r="K76" s="25">
        <v>88.608000000000004</v>
      </c>
      <c r="L76" s="1863">
        <v>5.9812885392302775</v>
      </c>
      <c r="M76" s="1863">
        <v>-11.112894488694508</v>
      </c>
      <c r="N76" s="25" t="s">
        <v>818</v>
      </c>
      <c r="O76" s="25" t="s">
        <v>818</v>
      </c>
      <c r="P76" s="25" t="s">
        <v>818</v>
      </c>
      <c r="Q76" s="1863" t="s">
        <v>818</v>
      </c>
      <c r="R76" s="1863" t="s">
        <v>818</v>
      </c>
      <c r="S76" s="137">
        <v>50155</v>
      </c>
      <c r="T76" s="137">
        <v>59502</v>
      </c>
      <c r="U76" s="137">
        <v>71481.995999999999</v>
      </c>
      <c r="V76" s="1863">
        <v>18.636227694148147</v>
      </c>
      <c r="W76" s="1864">
        <v>20.133770293435504</v>
      </c>
    </row>
    <row r="77" spans="1:23" ht="14.25" customHeight="1">
      <c r="A77" s="2385"/>
      <c r="B77" s="200" t="s">
        <v>193</v>
      </c>
      <c r="C77" s="199" t="s">
        <v>101</v>
      </c>
      <c r="D77" s="126"/>
      <c r="E77" s="126"/>
      <c r="F77" s="126"/>
      <c r="G77" s="1863" t="s">
        <v>818</v>
      </c>
      <c r="H77" s="1863" t="s">
        <v>818</v>
      </c>
      <c r="I77" s="25">
        <v>7.8</v>
      </c>
      <c r="J77" s="25">
        <v>8.6630000000000003</v>
      </c>
      <c r="K77" s="25">
        <v>8.6630000000000003</v>
      </c>
      <c r="L77" s="1863">
        <v>11.064102564102569</v>
      </c>
      <c r="M77" s="1863">
        <v>0</v>
      </c>
      <c r="N77" s="25" t="s">
        <v>818</v>
      </c>
      <c r="O77" s="25" t="s">
        <v>818</v>
      </c>
      <c r="P77" s="25" t="s">
        <v>818</v>
      </c>
      <c r="Q77" s="1863" t="s">
        <v>818</v>
      </c>
      <c r="R77" s="1863" t="s">
        <v>818</v>
      </c>
      <c r="S77" s="137" t="s">
        <v>818</v>
      </c>
      <c r="T77" s="137" t="s">
        <v>818</v>
      </c>
      <c r="U77" s="137">
        <v>1346</v>
      </c>
      <c r="V77" s="1863" t="s">
        <v>818</v>
      </c>
      <c r="W77" s="1864" t="s">
        <v>818</v>
      </c>
    </row>
    <row r="78" spans="1:23" s="73" customFormat="1" ht="14.25" customHeight="1">
      <c r="A78" s="2385">
        <v>21</v>
      </c>
      <c r="B78" s="205" t="s">
        <v>194</v>
      </c>
      <c r="C78" s="197"/>
      <c r="D78" s="126"/>
      <c r="E78" s="126"/>
      <c r="F78" s="126"/>
      <c r="G78" s="689" t="s">
        <v>818</v>
      </c>
      <c r="H78" s="689" t="s">
        <v>818</v>
      </c>
      <c r="I78" s="26" t="s">
        <v>818</v>
      </c>
      <c r="J78" s="26" t="s">
        <v>818</v>
      </c>
      <c r="K78" s="26" t="s">
        <v>818</v>
      </c>
      <c r="L78" s="689" t="s">
        <v>818</v>
      </c>
      <c r="M78" s="689" t="s">
        <v>818</v>
      </c>
      <c r="N78" s="26" t="s">
        <v>818</v>
      </c>
      <c r="O78" s="26" t="s">
        <v>818</v>
      </c>
      <c r="P78" s="26" t="s">
        <v>818</v>
      </c>
      <c r="Q78" s="689" t="s">
        <v>818</v>
      </c>
      <c r="R78" s="689" t="s">
        <v>818</v>
      </c>
      <c r="S78" s="126" t="s">
        <v>818</v>
      </c>
      <c r="T78" s="126" t="s">
        <v>818</v>
      </c>
      <c r="U78" s="126" t="s">
        <v>818</v>
      </c>
      <c r="V78" s="689" t="s">
        <v>818</v>
      </c>
      <c r="W78" s="690" t="s">
        <v>818</v>
      </c>
    </row>
    <row r="79" spans="1:23" ht="14.25" customHeight="1">
      <c r="A79" s="2385"/>
      <c r="B79" s="200" t="s">
        <v>195</v>
      </c>
      <c r="C79" s="199" t="s">
        <v>40</v>
      </c>
      <c r="D79" s="126"/>
      <c r="E79" s="126"/>
      <c r="F79" s="126"/>
      <c r="G79" s="1863" t="s">
        <v>818</v>
      </c>
      <c r="H79" s="1863" t="s">
        <v>818</v>
      </c>
      <c r="I79" s="25" t="s">
        <v>818</v>
      </c>
      <c r="J79" s="25" t="s">
        <v>818</v>
      </c>
      <c r="K79" s="25" t="s">
        <v>818</v>
      </c>
      <c r="L79" s="1863" t="s">
        <v>818</v>
      </c>
      <c r="M79" s="1863" t="s">
        <v>818</v>
      </c>
      <c r="N79" s="25" t="s">
        <v>818</v>
      </c>
      <c r="O79" s="25" t="s">
        <v>818</v>
      </c>
      <c r="P79" s="25" t="s">
        <v>818</v>
      </c>
      <c r="Q79" s="1863" t="s">
        <v>818</v>
      </c>
      <c r="R79" s="1863" t="s">
        <v>818</v>
      </c>
      <c r="S79" s="137" t="s">
        <v>818</v>
      </c>
      <c r="T79" s="137" t="s">
        <v>818</v>
      </c>
      <c r="U79" s="137" t="s">
        <v>818</v>
      </c>
      <c r="V79" s="1863" t="s">
        <v>818</v>
      </c>
      <c r="W79" s="1864" t="s">
        <v>818</v>
      </c>
    </row>
    <row r="80" spans="1:23" s="73" customFormat="1" ht="14.25" customHeight="1">
      <c r="A80" s="2385">
        <v>22</v>
      </c>
      <c r="B80" s="196" t="s">
        <v>197</v>
      </c>
      <c r="C80" s="197"/>
      <c r="D80" s="126"/>
      <c r="E80" s="126"/>
      <c r="F80" s="126"/>
      <c r="G80" s="689" t="s">
        <v>818</v>
      </c>
      <c r="H80" s="689" t="s">
        <v>818</v>
      </c>
      <c r="I80" s="26">
        <v>20670</v>
      </c>
      <c r="J80" s="26">
        <v>25586</v>
      </c>
      <c r="K80" s="26">
        <v>25586</v>
      </c>
      <c r="L80" s="689">
        <v>23.783260764392836</v>
      </c>
      <c r="M80" s="689">
        <v>0</v>
      </c>
      <c r="N80" s="26" t="s">
        <v>818</v>
      </c>
      <c r="O80" s="26" t="s">
        <v>818</v>
      </c>
      <c r="P80" s="26" t="s">
        <v>818</v>
      </c>
      <c r="Q80" s="689" t="s">
        <v>818</v>
      </c>
      <c r="R80" s="689" t="s">
        <v>818</v>
      </c>
      <c r="S80" s="126" t="s">
        <v>818</v>
      </c>
      <c r="T80" s="126" t="s">
        <v>818</v>
      </c>
      <c r="U80" s="126" t="s">
        <v>818</v>
      </c>
      <c r="V80" s="689" t="s">
        <v>818</v>
      </c>
      <c r="W80" s="690" t="s">
        <v>818</v>
      </c>
    </row>
    <row r="81" spans="1:23" ht="14.25" customHeight="1">
      <c r="A81" s="2385"/>
      <c r="B81" s="200" t="s">
        <v>196</v>
      </c>
      <c r="C81" s="199" t="s">
        <v>104</v>
      </c>
      <c r="D81" s="126"/>
      <c r="E81" s="126"/>
      <c r="F81" s="126"/>
      <c r="G81" s="1863" t="s">
        <v>818</v>
      </c>
      <c r="H81" s="1863" t="s">
        <v>818</v>
      </c>
      <c r="I81" s="25">
        <v>20670</v>
      </c>
      <c r="J81" s="25">
        <v>25586</v>
      </c>
      <c r="K81" s="25">
        <v>25586</v>
      </c>
      <c r="L81" s="1863">
        <v>23.783260764392836</v>
      </c>
      <c r="M81" s="1863">
        <v>0</v>
      </c>
      <c r="N81" s="25" t="s">
        <v>818</v>
      </c>
      <c r="O81" s="25" t="s">
        <v>818</v>
      </c>
      <c r="P81" s="25" t="s">
        <v>818</v>
      </c>
      <c r="Q81" s="1863" t="s">
        <v>818</v>
      </c>
      <c r="R81" s="1863" t="s">
        <v>818</v>
      </c>
      <c r="S81" s="137" t="s">
        <v>818</v>
      </c>
      <c r="T81" s="137" t="s">
        <v>818</v>
      </c>
      <c r="U81" s="137" t="s">
        <v>818</v>
      </c>
      <c r="V81" s="1863" t="s">
        <v>818</v>
      </c>
      <c r="W81" s="1864" t="s">
        <v>818</v>
      </c>
    </row>
    <row r="82" spans="1:23" s="73" customFormat="1" ht="14.25" customHeight="1">
      <c r="A82" s="2385">
        <v>23</v>
      </c>
      <c r="B82" s="196" t="s">
        <v>198</v>
      </c>
      <c r="C82" s="197"/>
      <c r="D82" s="126"/>
      <c r="E82" s="126"/>
      <c r="F82" s="126"/>
      <c r="G82" s="689" t="s">
        <v>818</v>
      </c>
      <c r="H82" s="689" t="s">
        <v>818</v>
      </c>
      <c r="I82" s="26" t="s">
        <v>818</v>
      </c>
      <c r="J82" s="26" t="s">
        <v>818</v>
      </c>
      <c r="K82" s="26" t="s">
        <v>818</v>
      </c>
      <c r="L82" s="689" t="s">
        <v>818</v>
      </c>
      <c r="M82" s="689" t="s">
        <v>818</v>
      </c>
      <c r="N82" s="26" t="s">
        <v>818</v>
      </c>
      <c r="O82" s="26" t="s">
        <v>818</v>
      </c>
      <c r="P82" s="26" t="s">
        <v>818</v>
      </c>
      <c r="Q82" s="689" t="s">
        <v>818</v>
      </c>
      <c r="R82" s="689" t="s">
        <v>818</v>
      </c>
      <c r="S82" s="126" t="s">
        <v>818</v>
      </c>
      <c r="T82" s="126" t="s">
        <v>818</v>
      </c>
      <c r="U82" s="126" t="s">
        <v>818</v>
      </c>
      <c r="V82" s="689" t="s">
        <v>818</v>
      </c>
      <c r="W82" s="690" t="s">
        <v>818</v>
      </c>
    </row>
    <row r="83" spans="1:23" ht="14.25" customHeight="1">
      <c r="A83" s="2385"/>
      <c r="B83" s="200" t="s">
        <v>199</v>
      </c>
      <c r="C83" s="199" t="s">
        <v>41</v>
      </c>
      <c r="D83" s="126"/>
      <c r="E83" s="126"/>
      <c r="F83" s="126"/>
      <c r="G83" s="1863" t="s">
        <v>818</v>
      </c>
      <c r="H83" s="1863" t="s">
        <v>818</v>
      </c>
      <c r="I83" s="25" t="s">
        <v>818</v>
      </c>
      <c r="J83" s="25" t="s">
        <v>818</v>
      </c>
      <c r="K83" s="25" t="s">
        <v>818</v>
      </c>
      <c r="L83" s="1863" t="s">
        <v>818</v>
      </c>
      <c r="M83" s="1863" t="s">
        <v>818</v>
      </c>
      <c r="N83" s="25" t="s">
        <v>818</v>
      </c>
      <c r="O83" s="25" t="s">
        <v>818</v>
      </c>
      <c r="P83" s="25" t="s">
        <v>818</v>
      </c>
      <c r="Q83" s="1863" t="s">
        <v>818</v>
      </c>
      <c r="R83" s="1863" t="s">
        <v>818</v>
      </c>
      <c r="S83" s="137" t="s">
        <v>818</v>
      </c>
      <c r="T83" s="137" t="s">
        <v>818</v>
      </c>
      <c r="U83" s="137" t="s">
        <v>818</v>
      </c>
      <c r="V83" s="1863" t="s">
        <v>818</v>
      </c>
      <c r="W83" s="1864" t="s">
        <v>818</v>
      </c>
    </row>
    <row r="84" spans="1:23" s="73" customFormat="1" ht="14.25" customHeight="1">
      <c r="A84" s="2385">
        <v>24</v>
      </c>
      <c r="B84" s="196" t="s">
        <v>360</v>
      </c>
      <c r="C84" s="197"/>
      <c r="D84" s="126"/>
      <c r="E84" s="126"/>
      <c r="F84" s="126"/>
      <c r="G84" s="689" t="s">
        <v>818</v>
      </c>
      <c r="H84" s="689" t="s">
        <v>818</v>
      </c>
      <c r="I84" s="26" t="s">
        <v>818</v>
      </c>
      <c r="J84" s="26" t="s">
        <v>818</v>
      </c>
      <c r="K84" s="26">
        <v>38</v>
      </c>
      <c r="L84" s="689" t="s">
        <v>818</v>
      </c>
      <c r="M84" s="689" t="s">
        <v>818</v>
      </c>
      <c r="N84" s="26" t="s">
        <v>818</v>
      </c>
      <c r="O84" s="26" t="s">
        <v>818</v>
      </c>
      <c r="P84" s="26" t="s">
        <v>818</v>
      </c>
      <c r="Q84" s="689" t="s">
        <v>818</v>
      </c>
      <c r="R84" s="689" t="s">
        <v>818</v>
      </c>
      <c r="S84" s="126" t="s">
        <v>818</v>
      </c>
      <c r="T84" s="126" t="s">
        <v>818</v>
      </c>
      <c r="U84" s="126" t="s">
        <v>818</v>
      </c>
      <c r="V84" s="689" t="s">
        <v>818</v>
      </c>
      <c r="W84" s="690" t="s">
        <v>818</v>
      </c>
    </row>
    <row r="85" spans="1:23" s="136" customFormat="1" ht="14.25" customHeight="1">
      <c r="A85" s="2385"/>
      <c r="B85" s="200" t="s">
        <v>361</v>
      </c>
      <c r="C85" s="199" t="s">
        <v>362</v>
      </c>
      <c r="D85" s="137">
        <v>0</v>
      </c>
      <c r="E85" s="137">
        <v>0</v>
      </c>
      <c r="F85" s="137">
        <v>0</v>
      </c>
      <c r="G85" s="1863" t="s">
        <v>818</v>
      </c>
      <c r="H85" s="1863" t="s">
        <v>818</v>
      </c>
      <c r="I85" s="25" t="s">
        <v>818</v>
      </c>
      <c r="J85" s="25" t="s">
        <v>818</v>
      </c>
      <c r="K85" s="25">
        <v>38</v>
      </c>
      <c r="L85" s="1863" t="s">
        <v>818</v>
      </c>
      <c r="M85" s="1863" t="s">
        <v>818</v>
      </c>
      <c r="N85" s="25" t="s">
        <v>818</v>
      </c>
      <c r="O85" s="25" t="s">
        <v>818</v>
      </c>
      <c r="P85" s="25" t="s">
        <v>818</v>
      </c>
      <c r="Q85" s="1863" t="s">
        <v>818</v>
      </c>
      <c r="R85" s="1863" t="s">
        <v>818</v>
      </c>
      <c r="S85" s="137" t="s">
        <v>818</v>
      </c>
      <c r="T85" s="137" t="s">
        <v>818</v>
      </c>
      <c r="U85" s="137" t="s">
        <v>818</v>
      </c>
      <c r="V85" s="1863" t="s">
        <v>818</v>
      </c>
      <c r="W85" s="1864" t="s">
        <v>818</v>
      </c>
    </row>
    <row r="86" spans="1:23" s="73" customFormat="1" ht="14.25" customHeight="1">
      <c r="A86" s="2385">
        <v>25</v>
      </c>
      <c r="B86" s="196" t="s">
        <v>363</v>
      </c>
      <c r="C86" s="197" t="s">
        <v>406</v>
      </c>
      <c r="D86" s="126">
        <v>6613</v>
      </c>
      <c r="E86" s="126">
        <v>6300</v>
      </c>
      <c r="F86" s="126">
        <v>6354.1040000000003</v>
      </c>
      <c r="G86" s="689">
        <v>-4.7331014668077955</v>
      </c>
      <c r="H86" s="689">
        <v>0.85879365079367176</v>
      </c>
      <c r="I86" s="26" t="s">
        <v>818</v>
      </c>
      <c r="J86" s="26" t="s">
        <v>818</v>
      </c>
      <c r="K86" s="26" t="s">
        <v>818</v>
      </c>
      <c r="L86" s="689" t="s">
        <v>818</v>
      </c>
      <c r="M86" s="689" t="s">
        <v>818</v>
      </c>
      <c r="N86" s="26" t="s">
        <v>818</v>
      </c>
      <c r="O86" s="26" t="s">
        <v>818</v>
      </c>
      <c r="P86" s="26" t="s">
        <v>818</v>
      </c>
      <c r="Q86" s="689" t="s">
        <v>818</v>
      </c>
      <c r="R86" s="689" t="s">
        <v>818</v>
      </c>
      <c r="S86" s="126" t="s">
        <v>818</v>
      </c>
      <c r="T86" s="126" t="s">
        <v>818</v>
      </c>
      <c r="U86" s="126" t="s">
        <v>818</v>
      </c>
      <c r="V86" s="689" t="s">
        <v>818</v>
      </c>
      <c r="W86" s="690" t="s">
        <v>818</v>
      </c>
    </row>
    <row r="87" spans="1:23" ht="14.25" customHeight="1">
      <c r="A87" s="2385"/>
      <c r="B87" s="200" t="s">
        <v>364</v>
      </c>
      <c r="C87" s="199" t="s">
        <v>406</v>
      </c>
      <c r="D87" s="137"/>
      <c r="E87" s="137"/>
      <c r="F87" s="137"/>
      <c r="G87" s="1863" t="s">
        <v>818</v>
      </c>
      <c r="H87" s="1863" t="s">
        <v>818</v>
      </c>
      <c r="I87" s="25" t="s">
        <v>818</v>
      </c>
      <c r="J87" s="25" t="s">
        <v>818</v>
      </c>
      <c r="K87" s="25" t="s">
        <v>818</v>
      </c>
      <c r="L87" s="1863" t="s">
        <v>818</v>
      </c>
      <c r="M87" s="1863" t="s">
        <v>818</v>
      </c>
      <c r="N87" s="25" t="s">
        <v>818</v>
      </c>
      <c r="O87" s="25" t="s">
        <v>818</v>
      </c>
      <c r="P87" s="25" t="s">
        <v>818</v>
      </c>
      <c r="Q87" s="1863" t="s">
        <v>818</v>
      </c>
      <c r="R87" s="1863" t="s">
        <v>818</v>
      </c>
      <c r="S87" s="137" t="s">
        <v>818</v>
      </c>
      <c r="T87" s="137" t="s">
        <v>818</v>
      </c>
      <c r="U87" s="137" t="s">
        <v>818</v>
      </c>
      <c r="V87" s="1863" t="s">
        <v>818</v>
      </c>
      <c r="W87" s="1864" t="s">
        <v>818</v>
      </c>
    </row>
    <row r="88" spans="1:23" ht="14.25" customHeight="1" thickBot="1">
      <c r="A88" s="2386"/>
      <c r="B88" s="206" t="s">
        <v>365</v>
      </c>
      <c r="C88" s="207" t="s">
        <v>406</v>
      </c>
      <c r="D88" s="138">
        <v>6613</v>
      </c>
      <c r="E88" s="138">
        <v>6300</v>
      </c>
      <c r="F88" s="138">
        <v>6354.1040000000003</v>
      </c>
      <c r="G88" s="693">
        <v>-4.7331014668077955</v>
      </c>
      <c r="H88" s="693">
        <v>0.85879365079367176</v>
      </c>
      <c r="I88" s="134" t="s">
        <v>818</v>
      </c>
      <c r="J88" s="134" t="s">
        <v>818</v>
      </c>
      <c r="K88" s="134" t="s">
        <v>818</v>
      </c>
      <c r="L88" s="693" t="s">
        <v>818</v>
      </c>
      <c r="M88" s="693" t="s">
        <v>818</v>
      </c>
      <c r="N88" s="134" t="s">
        <v>818</v>
      </c>
      <c r="O88" s="134" t="s">
        <v>818</v>
      </c>
      <c r="P88" s="134" t="s">
        <v>818</v>
      </c>
      <c r="Q88" s="693" t="s">
        <v>818</v>
      </c>
      <c r="R88" s="693" t="s">
        <v>818</v>
      </c>
      <c r="S88" s="138" t="s">
        <v>818</v>
      </c>
      <c r="T88" s="138" t="s">
        <v>818</v>
      </c>
      <c r="U88" s="138" t="s">
        <v>818</v>
      </c>
      <c r="V88" s="693" t="s">
        <v>818</v>
      </c>
      <c r="W88" s="694" t="s">
        <v>818</v>
      </c>
    </row>
    <row r="89" spans="1:23" ht="15.75" thickTop="1">
      <c r="A89" s="2370" t="s">
        <v>324</v>
      </c>
      <c r="B89" s="2370"/>
      <c r="C89" s="2370"/>
      <c r="D89" s="2370"/>
      <c r="L89" s="49"/>
      <c r="M89" s="49"/>
    </row>
    <row r="90" spans="1:23" ht="14.25">
      <c r="A90" s="2312" t="s">
        <v>815</v>
      </c>
      <c r="B90" s="2312"/>
      <c r="C90" s="2312"/>
      <c r="D90" s="2312"/>
      <c r="E90" s="2312"/>
    </row>
  </sheetData>
  <mergeCells count="44">
    <mergeCell ref="A90:E90"/>
    <mergeCell ref="A80:A81"/>
    <mergeCell ref="A82:A83"/>
    <mergeCell ref="A64:A65"/>
    <mergeCell ref="A66:A70"/>
    <mergeCell ref="A71:A74"/>
    <mergeCell ref="A75:A77"/>
    <mergeCell ref="A78:A79"/>
    <mergeCell ref="A84:A85"/>
    <mergeCell ref="A86:A88"/>
    <mergeCell ref="A89:D89"/>
    <mergeCell ref="A49:A51"/>
    <mergeCell ref="A52:A53"/>
    <mergeCell ref="A54:A55"/>
    <mergeCell ref="A56:A63"/>
    <mergeCell ref="A30:A32"/>
    <mergeCell ref="A35:A37"/>
    <mergeCell ref="A38:A42"/>
    <mergeCell ref="A43:A44"/>
    <mergeCell ref="A45:A46"/>
    <mergeCell ref="A47:A48"/>
    <mergeCell ref="A2:W2"/>
    <mergeCell ref="A1:W1"/>
    <mergeCell ref="S4:W4"/>
    <mergeCell ref="V5:V6"/>
    <mergeCell ref="W5:W6"/>
    <mergeCell ref="I4:M4"/>
    <mergeCell ref="L5:L6"/>
    <mergeCell ref="B4:B6"/>
    <mergeCell ref="C4:C6"/>
    <mergeCell ref="G5:G6"/>
    <mergeCell ref="H5:H6"/>
    <mergeCell ref="D4:H4"/>
    <mergeCell ref="A28:A29"/>
    <mergeCell ref="M5:M6"/>
    <mergeCell ref="N4:R4"/>
    <mergeCell ref="Q5:Q6"/>
    <mergeCell ref="R5:R6"/>
    <mergeCell ref="A4:A6"/>
    <mergeCell ref="A7:A10"/>
    <mergeCell ref="A11:A12"/>
    <mergeCell ref="A13:A16"/>
    <mergeCell ref="A17:A23"/>
    <mergeCell ref="A24:A27"/>
  </mergeCells>
  <phoneticPr fontId="0" type="noConversion"/>
  <printOptions horizontalCentered="1"/>
  <pageMargins left="0.39370078740157483" right="0.39370078740157483" top="0.78740157480314965" bottom="0.19685039370078741" header="0" footer="0"/>
  <pageSetup paperSize="9" scale="40" orientation="landscape" r:id="rId1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"/>
  <sheetViews>
    <sheetView view="pageBreakPreview" zoomScale="70" zoomScaleSheetLayoutView="70" workbookViewId="0">
      <pane xSplit="1" topLeftCell="B1" activePane="topRight" state="frozen"/>
      <selection pane="topRight"/>
    </sheetView>
  </sheetViews>
  <sheetFormatPr defaultColWidth="11.7109375" defaultRowHeight="12.75"/>
  <cols>
    <col min="1" max="1" width="28.5703125" style="61" customWidth="1"/>
    <col min="2" max="2" width="11.7109375" style="61" customWidth="1"/>
    <col min="3" max="3" width="11.42578125" style="61" customWidth="1"/>
    <col min="4" max="4" width="12.140625" style="61" customWidth="1"/>
    <col min="5" max="5" width="12.5703125" style="61" customWidth="1"/>
    <col min="6" max="6" width="13.28515625" style="61" customWidth="1"/>
    <col min="7" max="9" width="10.7109375" style="61" customWidth="1"/>
    <col min="10" max="10" width="13.7109375" style="61" customWidth="1"/>
    <col min="11" max="11" width="13.28515625" style="61" customWidth="1"/>
    <col min="12" max="12" width="11.140625" style="61" bestFit="1" customWidth="1"/>
    <col min="13" max="13" width="11.42578125" style="61" customWidth="1"/>
    <col min="14" max="14" width="10.7109375" style="61" customWidth="1"/>
    <col min="15" max="15" width="13.42578125" style="61" customWidth="1"/>
    <col min="16" max="16" width="13.28515625" style="61" customWidth="1"/>
    <col min="17" max="19" width="10.7109375" style="61" customWidth="1"/>
    <col min="20" max="20" width="13.42578125" style="61" customWidth="1"/>
    <col min="21" max="21" width="13.28515625" style="61" customWidth="1"/>
    <col min="22" max="241" width="8.7109375" style="61" customWidth="1"/>
    <col min="242" max="242" width="27.42578125" style="61" customWidth="1"/>
    <col min="243" max="243" width="11.7109375" style="61" bestFit="1" customWidth="1"/>
    <col min="244" max="244" width="11.7109375" style="61" customWidth="1"/>
    <col min="245" max="246" width="11.85546875" style="61" customWidth="1"/>
    <col min="247" max="247" width="12.5703125" style="61" customWidth="1"/>
    <col min="248" max="248" width="13.28515625" style="61" customWidth="1"/>
    <col min="249" max="249" width="11.7109375" style="61" bestFit="1" customWidth="1"/>
    <col min="250" max="250" width="11.7109375" style="61" customWidth="1"/>
    <col min="251" max="252" width="11.85546875" style="61" customWidth="1"/>
    <col min="253" max="253" width="12.28515625" style="61" customWidth="1"/>
    <col min="254" max="254" width="13.28515625" style="61" customWidth="1"/>
    <col min="255" max="255" width="11.7109375" style="61" bestFit="1" customWidth="1"/>
    <col min="256" max="16384" width="11.7109375" style="61"/>
  </cols>
  <sheetData>
    <row r="1" spans="1:34" s="2064" customFormat="1" ht="33">
      <c r="A1" s="2129" t="s">
        <v>307</v>
      </c>
      <c r="B1" s="2129"/>
      <c r="C1" s="2129"/>
      <c r="D1" s="2129"/>
      <c r="E1" s="2129"/>
      <c r="F1" s="2129"/>
      <c r="G1" s="2129"/>
      <c r="H1" s="2129"/>
      <c r="I1" s="2129"/>
      <c r="J1" s="2129"/>
      <c r="K1" s="2129"/>
      <c r="L1" s="2129"/>
      <c r="M1" s="2129"/>
      <c r="N1" s="2129"/>
      <c r="O1" s="2129"/>
      <c r="P1" s="2129"/>
      <c r="Q1" s="2129"/>
      <c r="R1" s="2139"/>
      <c r="S1" s="2139"/>
      <c r="T1" s="2139"/>
      <c r="U1" s="2139"/>
    </row>
    <row r="2" spans="1:34" s="2066" customFormat="1" ht="34.5">
      <c r="A2" s="2140" t="s">
        <v>825</v>
      </c>
      <c r="B2" s="2140"/>
      <c r="C2" s="2140"/>
      <c r="D2" s="2140"/>
      <c r="E2" s="2140"/>
      <c r="F2" s="2140"/>
      <c r="G2" s="2140"/>
      <c r="H2" s="2140"/>
      <c r="I2" s="2140"/>
      <c r="J2" s="2140"/>
      <c r="K2" s="2140"/>
      <c r="L2" s="2140"/>
      <c r="M2" s="2140"/>
      <c r="N2" s="2140"/>
      <c r="O2" s="2140"/>
      <c r="P2" s="2140"/>
      <c r="Q2" s="2140"/>
      <c r="R2" s="2141"/>
      <c r="S2" s="2141"/>
      <c r="T2" s="2141"/>
      <c r="U2" s="2141"/>
    </row>
    <row r="3" spans="1:34" ht="13.5" customHeight="1" thickBo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701"/>
      <c r="P3" s="2701"/>
      <c r="Q3" s="252"/>
      <c r="R3" s="252"/>
      <c r="S3" s="252"/>
      <c r="T3" s="2701" t="s">
        <v>310</v>
      </c>
      <c r="U3" s="2701"/>
    </row>
    <row r="4" spans="1:34" s="1064" customFormat="1" ht="16.5" customHeight="1" thickTop="1">
      <c r="A4" s="2662" t="s">
        <v>81</v>
      </c>
      <c r="B4" s="2683" t="s">
        <v>397</v>
      </c>
      <c r="C4" s="2683"/>
      <c r="D4" s="2683"/>
      <c r="E4" s="2683"/>
      <c r="F4" s="2683"/>
      <c r="G4" s="2683" t="s">
        <v>266</v>
      </c>
      <c r="H4" s="2683"/>
      <c r="I4" s="2683"/>
      <c r="J4" s="2683"/>
      <c r="K4" s="2683"/>
      <c r="L4" s="2683" t="s">
        <v>268</v>
      </c>
      <c r="M4" s="2683"/>
      <c r="N4" s="2683"/>
      <c r="O4" s="2683"/>
      <c r="P4" s="2683"/>
      <c r="Q4" s="2683" t="s">
        <v>267</v>
      </c>
      <c r="R4" s="2683"/>
      <c r="S4" s="2683"/>
      <c r="T4" s="2683"/>
      <c r="U4" s="2684"/>
      <c r="V4" s="1067"/>
    </row>
    <row r="5" spans="1:34" s="1247" customFormat="1" ht="16.5" customHeight="1">
      <c r="A5" s="2663"/>
      <c r="B5" s="1897" t="s">
        <v>87</v>
      </c>
      <c r="C5" s="1897" t="s">
        <v>90</v>
      </c>
      <c r="D5" s="1897" t="s">
        <v>91</v>
      </c>
      <c r="E5" s="2358" t="s">
        <v>340</v>
      </c>
      <c r="F5" s="2358"/>
      <c r="G5" s="1897" t="s">
        <v>87</v>
      </c>
      <c r="H5" s="1897" t="s">
        <v>90</v>
      </c>
      <c r="I5" s="1897" t="s">
        <v>91</v>
      </c>
      <c r="J5" s="2358" t="s">
        <v>340</v>
      </c>
      <c r="K5" s="2358"/>
      <c r="L5" s="1897" t="s">
        <v>87</v>
      </c>
      <c r="M5" s="1897" t="s">
        <v>90</v>
      </c>
      <c r="N5" s="1897" t="s">
        <v>91</v>
      </c>
      <c r="O5" s="2358" t="s">
        <v>340</v>
      </c>
      <c r="P5" s="2358"/>
      <c r="Q5" s="1897" t="s">
        <v>87</v>
      </c>
      <c r="R5" s="1897" t="s">
        <v>90</v>
      </c>
      <c r="S5" s="1897" t="s">
        <v>91</v>
      </c>
      <c r="T5" s="2358" t="s">
        <v>340</v>
      </c>
      <c r="U5" s="2359"/>
      <c r="V5" s="1246"/>
      <c r="W5" s="1246"/>
      <c r="X5" s="1246"/>
      <c r="Y5" s="1246"/>
      <c r="Z5" s="1246"/>
      <c r="AA5" s="1246"/>
      <c r="AB5" s="1246"/>
      <c r="AC5" s="1246"/>
      <c r="AD5" s="1246"/>
      <c r="AE5" s="1246"/>
      <c r="AF5" s="1246"/>
      <c r="AG5" s="1246"/>
      <c r="AH5" s="1246"/>
    </row>
    <row r="6" spans="1:34" s="1250" customFormat="1" ht="30.75" customHeight="1" thickBot="1">
      <c r="A6" s="2663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308" t="str">
        <f t="shared" si="2"/>
        <v>cf=j=@)&amp;%÷&amp;^</v>
      </c>
      <c r="V6" s="1249"/>
      <c r="W6" s="1249"/>
      <c r="X6" s="1249"/>
      <c r="Y6" s="1249"/>
      <c r="Z6" s="1249"/>
      <c r="AA6" s="1249"/>
      <c r="AB6" s="1249"/>
      <c r="AC6" s="1249"/>
      <c r="AD6" s="1249"/>
      <c r="AE6" s="1249"/>
      <c r="AF6" s="1249"/>
      <c r="AG6" s="1249"/>
      <c r="AH6" s="1249"/>
    </row>
    <row r="7" spans="1:34" ht="17.25" customHeight="1">
      <c r="A7" s="63" t="s">
        <v>311</v>
      </c>
      <c r="B7" s="1825">
        <v>11.30500799</v>
      </c>
      <c r="C7" s="1826">
        <v>55.798257219999996</v>
      </c>
      <c r="D7" s="1827">
        <v>83.078758270000009</v>
      </c>
      <c r="E7" s="1826">
        <v>393.57114359721913</v>
      </c>
      <c r="F7" s="682">
        <v>48.891313831611491</v>
      </c>
      <c r="G7" s="1828">
        <v>0.1</v>
      </c>
      <c r="H7" s="1826">
        <v>7.8241868399999994</v>
      </c>
      <c r="I7" s="1827">
        <v>33.711191040000003</v>
      </c>
      <c r="J7" s="1826">
        <v>7724.1868399999985</v>
      </c>
      <c r="K7" s="682">
        <v>330.85871707020749</v>
      </c>
      <c r="L7" s="1799">
        <v>56.983815029999981</v>
      </c>
      <c r="M7" s="1800">
        <v>100.79579788000001</v>
      </c>
      <c r="N7" s="1582">
        <v>291.47094975000005</v>
      </c>
      <c r="O7" s="1800">
        <v>76.884959048344783</v>
      </c>
      <c r="P7" s="603">
        <v>189.16974306508664</v>
      </c>
      <c r="Q7" s="1801">
        <v>27.024075400000001</v>
      </c>
      <c r="R7" s="603">
        <v>7.2178282500000002</v>
      </c>
      <c r="S7" s="1582">
        <v>18.90691726</v>
      </c>
      <c r="T7" s="1803">
        <v>-73.291118592719727</v>
      </c>
      <c r="U7" s="1804">
        <v>161.94745296135301</v>
      </c>
    </row>
    <row r="8" spans="1:34" ht="32.25" customHeight="1">
      <c r="A8" s="261" t="s">
        <v>367</v>
      </c>
      <c r="B8" s="603">
        <v>5532.0618056299991</v>
      </c>
      <c r="C8" s="603">
        <v>6715.5391579420002</v>
      </c>
      <c r="D8" s="1582">
        <v>7578.26157513</v>
      </c>
      <c r="E8" s="1800">
        <v>21.393060921835172</v>
      </c>
      <c r="F8" s="603">
        <v>12.846659023165973</v>
      </c>
      <c r="G8" s="1801">
        <v>713.89898951999987</v>
      </c>
      <c r="H8" s="603">
        <v>699.66481480999994</v>
      </c>
      <c r="I8" s="1582">
        <v>754.03101703790094</v>
      </c>
      <c r="J8" s="1800">
        <v>-1.9938639666054803</v>
      </c>
      <c r="K8" s="603">
        <v>7.7703210276001355</v>
      </c>
      <c r="L8" s="1801">
        <v>1999.84360922</v>
      </c>
      <c r="M8" s="603">
        <v>2444.9353088299999</v>
      </c>
      <c r="N8" s="1582">
        <v>3067.4770436899998</v>
      </c>
      <c r="O8" s="1800">
        <v>22.256325322538562</v>
      </c>
      <c r="P8" s="603">
        <v>25.462503347702526</v>
      </c>
      <c r="Q8" s="1801">
        <v>375.94398066999997</v>
      </c>
      <c r="R8" s="603">
        <v>568.07096459000002</v>
      </c>
      <c r="S8" s="1582">
        <v>599.23882665000008</v>
      </c>
      <c r="T8" s="1803">
        <v>51.105216148851497</v>
      </c>
      <c r="U8" s="1804">
        <v>5.4866141737230265</v>
      </c>
    </row>
    <row r="9" spans="1:34" ht="17.25" customHeight="1">
      <c r="A9" s="261" t="s">
        <v>83</v>
      </c>
      <c r="B9" s="603">
        <v>3924.37609006</v>
      </c>
      <c r="C9" s="603">
        <v>5079.7261290200004</v>
      </c>
      <c r="D9" s="1582">
        <v>5736.4501821800004</v>
      </c>
      <c r="E9" s="1800">
        <v>29.440349559930578</v>
      </c>
      <c r="F9" s="603">
        <v>12.928335829134507</v>
      </c>
      <c r="G9" s="1801">
        <v>154.95899234999996</v>
      </c>
      <c r="H9" s="603">
        <v>257.41323029</v>
      </c>
      <c r="I9" s="1582">
        <v>465.39051564000005</v>
      </c>
      <c r="J9" s="1800">
        <v>66.117000624649492</v>
      </c>
      <c r="K9" s="603">
        <v>80.795103311393206</v>
      </c>
      <c r="L9" s="1801">
        <v>1747.8895170199999</v>
      </c>
      <c r="M9" s="603">
        <v>2375.5587600999993</v>
      </c>
      <c r="N9" s="1582">
        <v>3189.9518657900012</v>
      </c>
      <c r="O9" s="1800">
        <v>35.910121147137566</v>
      </c>
      <c r="P9" s="603">
        <v>34.282170551559844</v>
      </c>
      <c r="Q9" s="1801">
        <v>1314.5893583999998</v>
      </c>
      <c r="R9" s="603">
        <v>1661.2012923399993</v>
      </c>
      <c r="S9" s="1582">
        <v>2104.0468915700003</v>
      </c>
      <c r="T9" s="1803">
        <v>26.366555588268596</v>
      </c>
      <c r="U9" s="1804">
        <v>26.658154028173215</v>
      </c>
    </row>
    <row r="10" spans="1:34" ht="17.25" customHeight="1">
      <c r="A10" s="261" t="s">
        <v>368</v>
      </c>
      <c r="B10" s="603">
        <v>96.576326780000002</v>
      </c>
      <c r="C10" s="603">
        <v>283.71919355</v>
      </c>
      <c r="D10" s="1582">
        <v>270.77543348</v>
      </c>
      <c r="E10" s="1800">
        <v>193.77716362759347</v>
      </c>
      <c r="F10" s="603">
        <v>-4.5621728681950806</v>
      </c>
      <c r="G10" s="1801">
        <v>2.9950000000000001</v>
      </c>
      <c r="H10" s="603">
        <v>3.1602214100000001</v>
      </c>
      <c r="I10" s="1582">
        <v>9.06</v>
      </c>
      <c r="J10" s="1800">
        <v>5.51657462437396</v>
      </c>
      <c r="K10" s="603">
        <v>186.68877349324711</v>
      </c>
      <c r="L10" s="1801">
        <v>112.21654632999997</v>
      </c>
      <c r="M10" s="603">
        <v>118.57739060999999</v>
      </c>
      <c r="N10" s="1582">
        <v>150.63278120999999</v>
      </c>
      <c r="O10" s="1800">
        <v>5.6683657517799801</v>
      </c>
      <c r="P10" s="603">
        <v>27.033307475478097</v>
      </c>
      <c r="Q10" s="1801">
        <v>1.64155118</v>
      </c>
      <c r="R10" s="603">
        <v>21.493698250000001</v>
      </c>
      <c r="S10" s="1582">
        <v>14.42710671</v>
      </c>
      <c r="T10" s="1803">
        <v>1209.3529164287161</v>
      </c>
      <c r="U10" s="1804">
        <v>-32.877504177299969</v>
      </c>
    </row>
    <row r="11" spans="1:34" ht="17.25" customHeight="1">
      <c r="A11" s="271" t="s">
        <v>84</v>
      </c>
      <c r="B11" s="603">
        <v>720.16235470099991</v>
      </c>
      <c r="C11" s="603">
        <v>759.93732103999969</v>
      </c>
      <c r="D11" s="1582">
        <v>998.08536044000004</v>
      </c>
      <c r="E11" s="1800">
        <v>5.5230554720558489</v>
      </c>
      <c r="F11" s="603">
        <v>31.337852847401514</v>
      </c>
      <c r="G11" s="1801">
        <v>51.31334579</v>
      </c>
      <c r="H11" s="603">
        <v>46.431141709999999</v>
      </c>
      <c r="I11" s="1582">
        <v>44.480455259999999</v>
      </c>
      <c r="J11" s="1800">
        <v>-9.5144918048813985</v>
      </c>
      <c r="K11" s="603">
        <v>-4.2012459271055906</v>
      </c>
      <c r="L11" s="1801">
        <v>232.53057604</v>
      </c>
      <c r="M11" s="603">
        <v>354.33809757</v>
      </c>
      <c r="N11" s="1582">
        <v>480.00278483</v>
      </c>
      <c r="O11" s="1800">
        <v>52.383442902169833</v>
      </c>
      <c r="P11" s="603">
        <v>35.464627744459442</v>
      </c>
      <c r="Q11" s="1801">
        <v>58.732944209999999</v>
      </c>
      <c r="R11" s="603">
        <v>240.48850173000005</v>
      </c>
      <c r="S11" s="1582">
        <v>220.12028708999998</v>
      </c>
      <c r="T11" s="1803">
        <v>309.46100176781863</v>
      </c>
      <c r="U11" s="1804">
        <v>-8.4695170428013853</v>
      </c>
    </row>
    <row r="12" spans="1:34" ht="17.25" customHeight="1">
      <c r="A12" s="261" t="s">
        <v>369</v>
      </c>
      <c r="B12" s="603">
        <v>1708.3220972899996</v>
      </c>
      <c r="C12" s="1802">
        <v>2246.6087016299994</v>
      </c>
      <c r="D12" s="1582">
        <v>2477.5716674</v>
      </c>
      <c r="E12" s="1800">
        <v>31.509667011502795</v>
      </c>
      <c r="F12" s="603">
        <v>10.280515943983847</v>
      </c>
      <c r="G12" s="1801">
        <v>68.762575609999999</v>
      </c>
      <c r="H12" s="1802">
        <v>81.726442920000011</v>
      </c>
      <c r="I12" s="1582">
        <v>279.94595541000001</v>
      </c>
      <c r="J12" s="1800">
        <v>18.853085701046226</v>
      </c>
      <c r="K12" s="603">
        <v>242.54024206587843</v>
      </c>
      <c r="L12" s="1801">
        <v>329.35612263000002</v>
      </c>
      <c r="M12" s="1802">
        <v>461.9203415799999</v>
      </c>
      <c r="N12" s="1582">
        <v>827.04750262000005</v>
      </c>
      <c r="O12" s="1800">
        <v>40.249508007149771</v>
      </c>
      <c r="P12" s="603">
        <v>79.045482126005012</v>
      </c>
      <c r="Q12" s="1801">
        <v>291.62180658</v>
      </c>
      <c r="R12" s="1802">
        <v>481.57964760000004</v>
      </c>
      <c r="S12" s="1582">
        <v>470.63228343999998</v>
      </c>
      <c r="T12" s="1803">
        <v>65.138421316201971</v>
      </c>
      <c r="U12" s="1804">
        <v>-2.2732198535709216</v>
      </c>
    </row>
    <row r="13" spans="1:34" s="257" customFormat="1" ht="17.25" customHeight="1" thickBot="1">
      <c r="A13" s="255" t="s">
        <v>82</v>
      </c>
      <c r="B13" s="1805">
        <v>11992.803682450998</v>
      </c>
      <c r="C13" s="1805">
        <v>15141.328760401999</v>
      </c>
      <c r="D13" s="1805">
        <v>17144.222976900001</v>
      </c>
      <c r="E13" s="1805">
        <v>26.253452998302794</v>
      </c>
      <c r="F13" s="1805">
        <v>13.227995033936679</v>
      </c>
      <c r="G13" s="1805">
        <v>992.02890326999989</v>
      </c>
      <c r="H13" s="1805">
        <v>1096.2200379799999</v>
      </c>
      <c r="I13" s="1805">
        <v>1586.6191343879009</v>
      </c>
      <c r="J13" s="1805">
        <v>10.502832565317144</v>
      </c>
      <c r="K13" s="1805">
        <v>44.735461806696897</v>
      </c>
      <c r="L13" s="1805">
        <v>4478.8201862699998</v>
      </c>
      <c r="M13" s="1805">
        <v>5856.1256965699995</v>
      </c>
      <c r="N13" s="1805">
        <v>8006.582927890001</v>
      </c>
      <c r="O13" s="1805">
        <v>30.751525022642888</v>
      </c>
      <c r="P13" s="1805">
        <v>36.72150057468113</v>
      </c>
      <c r="Q13" s="1805">
        <v>2069.5537164399998</v>
      </c>
      <c r="R13" s="1805">
        <v>2980.0519327599991</v>
      </c>
      <c r="S13" s="1805">
        <v>3427.3723127200001</v>
      </c>
      <c r="T13" s="1805">
        <v>43.99490620065751</v>
      </c>
      <c r="U13" s="1806">
        <v>15.010489416058981</v>
      </c>
    </row>
    <row r="14" spans="1:34" ht="19.5" customHeight="1" thickTop="1" thickBot="1">
      <c r="A14" s="258"/>
      <c r="P14" s="259"/>
      <c r="U14" s="259"/>
    </row>
    <row r="15" spans="1:34" s="51" customFormat="1" ht="16.5" customHeight="1" thickTop="1">
      <c r="A15" s="2657" t="s">
        <v>81</v>
      </c>
      <c r="B15" s="2683" t="s">
        <v>690</v>
      </c>
      <c r="C15" s="2683"/>
      <c r="D15" s="2683"/>
      <c r="E15" s="2683"/>
      <c r="F15" s="2683"/>
      <c r="G15" s="2683" t="s">
        <v>691</v>
      </c>
      <c r="H15" s="2683"/>
      <c r="I15" s="2683"/>
      <c r="J15" s="2683"/>
      <c r="K15" s="2683"/>
      <c r="L15" s="2683" t="s">
        <v>82</v>
      </c>
      <c r="M15" s="2683"/>
      <c r="N15" s="2683"/>
      <c r="O15" s="2683"/>
      <c r="P15" s="2684"/>
      <c r="Q15" s="2692"/>
      <c r="R15" s="2692"/>
      <c r="S15" s="2692"/>
      <c r="T15" s="2692"/>
      <c r="U15" s="2692"/>
    </row>
    <row r="16" spans="1:34" ht="16.5" customHeight="1">
      <c r="A16" s="2658"/>
      <c r="B16" s="1897" t="s">
        <v>87</v>
      </c>
      <c r="C16" s="1897" t="s">
        <v>90</v>
      </c>
      <c r="D16" s="1897" t="s">
        <v>91</v>
      </c>
      <c r="E16" s="2358" t="s">
        <v>340</v>
      </c>
      <c r="F16" s="2358"/>
      <c r="G16" s="1897" t="s">
        <v>87</v>
      </c>
      <c r="H16" s="1897" t="s">
        <v>90</v>
      </c>
      <c r="I16" s="1897" t="s">
        <v>91</v>
      </c>
      <c r="J16" s="2358" t="s">
        <v>340</v>
      </c>
      <c r="K16" s="2358"/>
      <c r="L16" s="1897" t="s">
        <v>87</v>
      </c>
      <c r="M16" s="1897" t="s">
        <v>90</v>
      </c>
      <c r="N16" s="1897" t="s">
        <v>91</v>
      </c>
      <c r="O16" s="2358" t="s">
        <v>340</v>
      </c>
      <c r="P16" s="2359"/>
      <c r="Q16" s="2686"/>
      <c r="R16" s="2686"/>
      <c r="S16" s="638"/>
      <c r="T16" s="2686"/>
      <c r="U16" s="2686"/>
    </row>
    <row r="17" spans="1:21" ht="29.25" customHeight="1">
      <c r="A17" s="2658"/>
      <c r="B17" s="1232" t="str">
        <f>B6</f>
        <v xml:space="preserve">@)&amp;$
c;f/ d;fGt </v>
      </c>
      <c r="C17" s="1232" t="str">
        <f t="shared" ref="C17:F17" si="3">C6</f>
        <v xml:space="preserve">@)&amp;%
c;f/ d;fGt </v>
      </c>
      <c r="D17" s="1232" t="str">
        <f t="shared" si="3"/>
        <v xml:space="preserve">@)&amp;^
c;f/ d;fGt </v>
      </c>
      <c r="E17" s="1232" t="str">
        <f t="shared" si="3"/>
        <v>cf=j=@)&amp;$÷&amp;%</v>
      </c>
      <c r="F17" s="1232" t="str">
        <f t="shared" si="3"/>
        <v>cf=j=@)&amp;%÷&amp;^</v>
      </c>
      <c r="G17" s="1232" t="str">
        <f>B6</f>
        <v xml:space="preserve">@)&amp;$
c;f/ d;fGt </v>
      </c>
      <c r="H17" s="1232" t="str">
        <f t="shared" ref="H17:K17" si="4">C6</f>
        <v xml:space="preserve">@)&amp;%
c;f/ d;fGt </v>
      </c>
      <c r="I17" s="1232" t="str">
        <f t="shared" si="4"/>
        <v xml:space="preserve">@)&amp;^
c;f/ d;fGt </v>
      </c>
      <c r="J17" s="1232" t="str">
        <f t="shared" si="4"/>
        <v>cf=j=@)&amp;$÷&amp;%</v>
      </c>
      <c r="K17" s="1232" t="str">
        <f t="shared" si="4"/>
        <v>cf=j=@)&amp;%÷&amp;^</v>
      </c>
      <c r="L17" s="1232" t="str">
        <f>B6</f>
        <v xml:space="preserve">@)&amp;$
c;f/ d;fGt </v>
      </c>
      <c r="M17" s="1232" t="str">
        <f t="shared" ref="M17:P17" si="5">C6</f>
        <v xml:space="preserve">@)&amp;%
c;f/ d;fGt </v>
      </c>
      <c r="N17" s="1232" t="str">
        <f t="shared" si="5"/>
        <v xml:space="preserve">@)&amp;^
c;f/ d;fGt </v>
      </c>
      <c r="O17" s="1232" t="str">
        <f t="shared" si="5"/>
        <v>cf=j=@)&amp;$÷&amp;%</v>
      </c>
      <c r="P17" s="1308" t="str">
        <f t="shared" si="5"/>
        <v>cf=j=@)&amp;%÷&amp;^</v>
      </c>
      <c r="Q17" s="283"/>
      <c r="R17" s="283"/>
      <c r="S17" s="283"/>
      <c r="T17" s="283"/>
      <c r="U17" s="283"/>
    </row>
    <row r="18" spans="1:21" ht="17.25" customHeight="1">
      <c r="A18" s="63" t="s">
        <v>311</v>
      </c>
      <c r="B18" s="1800">
        <v>0</v>
      </c>
      <c r="C18" s="1800">
        <v>0</v>
      </c>
      <c r="D18" s="1582">
        <v>6.83</v>
      </c>
      <c r="E18" s="1800" t="s">
        <v>818</v>
      </c>
      <c r="F18" s="603" t="s">
        <v>818</v>
      </c>
      <c r="G18" s="1799">
        <v>0</v>
      </c>
      <c r="H18" s="1800">
        <v>0</v>
      </c>
      <c r="I18" s="1582">
        <v>0</v>
      </c>
      <c r="J18" s="1803"/>
      <c r="K18" s="1803"/>
      <c r="L18" s="1803">
        <v>95.412898419999976</v>
      </c>
      <c r="M18" s="1803">
        <v>171.63607019</v>
      </c>
      <c r="N18" s="1803">
        <v>433.99781632000003</v>
      </c>
      <c r="O18" s="1803">
        <v>79.887701801565328</v>
      </c>
      <c r="P18" s="1804">
        <v>152.85932953345255</v>
      </c>
      <c r="Q18" s="284"/>
      <c r="R18" s="284"/>
      <c r="S18" s="284"/>
      <c r="T18" s="284"/>
      <c r="U18" s="284"/>
    </row>
    <row r="19" spans="1:21" ht="32.25" customHeight="1">
      <c r="A19" s="261" t="s">
        <v>367</v>
      </c>
      <c r="B19" s="603">
        <v>34.477949669999994</v>
      </c>
      <c r="C19" s="603">
        <v>62.694667229999993</v>
      </c>
      <c r="D19" s="1582">
        <v>83.893711330000016</v>
      </c>
      <c r="E19" s="1800">
        <v>81.839894280465202</v>
      </c>
      <c r="F19" s="603">
        <v>33.813153552964522</v>
      </c>
      <c r="G19" s="1801">
        <v>41.444013790000007</v>
      </c>
      <c r="H19" s="603">
        <v>46.02421738000001</v>
      </c>
      <c r="I19" s="1582">
        <v>55.601123060000006</v>
      </c>
      <c r="J19" s="603">
        <v>11.051544411717074</v>
      </c>
      <c r="K19" s="603">
        <v>20.808405281350147</v>
      </c>
      <c r="L19" s="603">
        <v>8697.670348499998</v>
      </c>
      <c r="M19" s="603">
        <v>10536.929130782</v>
      </c>
      <c r="N19" s="603">
        <v>12138.503296897901</v>
      </c>
      <c r="O19" s="603">
        <v>21.146568087616728</v>
      </c>
      <c r="P19" s="1809">
        <v>15.199629287029666</v>
      </c>
      <c r="Q19" s="284"/>
      <c r="R19" s="284"/>
      <c r="S19" s="284"/>
      <c r="T19" s="284"/>
      <c r="U19" s="284"/>
    </row>
    <row r="20" spans="1:21" ht="17.25" customHeight="1">
      <c r="A20" s="261" t="s">
        <v>83</v>
      </c>
      <c r="B20" s="603">
        <v>123.14114034000001</v>
      </c>
      <c r="C20" s="603">
        <v>239.55151329</v>
      </c>
      <c r="D20" s="1582">
        <v>361.00900318999999</v>
      </c>
      <c r="E20" s="1800">
        <v>94.534103410593758</v>
      </c>
      <c r="F20" s="603">
        <v>50.702034076889376</v>
      </c>
      <c r="G20" s="1801">
        <v>111.18534552000001</v>
      </c>
      <c r="H20" s="603">
        <v>154.90961650000003</v>
      </c>
      <c r="I20" s="1582">
        <v>157.06231205</v>
      </c>
      <c r="J20" s="1803">
        <v>39.325570087952713</v>
      </c>
      <c r="K20" s="1803">
        <v>1.3896461682867596</v>
      </c>
      <c r="L20" s="1803">
        <v>7376.1404436899984</v>
      </c>
      <c r="M20" s="1803">
        <v>9768.3605415399979</v>
      </c>
      <c r="N20" s="1803">
        <v>12013.910770420001</v>
      </c>
      <c r="O20" s="1803">
        <v>32.431867534415659</v>
      </c>
      <c r="P20" s="1804">
        <v>22.987994959141716</v>
      </c>
      <c r="Q20" s="284"/>
      <c r="R20" s="284"/>
      <c r="S20" s="284"/>
      <c r="T20" s="284"/>
      <c r="U20" s="284"/>
    </row>
    <row r="21" spans="1:21" ht="17.25" customHeight="1">
      <c r="A21" s="261" t="s">
        <v>368</v>
      </c>
      <c r="B21" s="603">
        <v>0</v>
      </c>
      <c r="C21" s="603">
        <v>0</v>
      </c>
      <c r="D21" s="1582">
        <v>9.43</v>
      </c>
      <c r="E21" s="1800" t="s">
        <v>818</v>
      </c>
      <c r="F21" s="603" t="s">
        <v>818</v>
      </c>
      <c r="G21" s="1801">
        <v>0</v>
      </c>
      <c r="H21" s="603">
        <v>0.99596112999999997</v>
      </c>
      <c r="I21" s="1582">
        <v>1.07117178</v>
      </c>
      <c r="J21" s="1803"/>
      <c r="K21" s="1803"/>
      <c r="L21" s="1803">
        <v>213.42942428999996</v>
      </c>
      <c r="M21" s="1803">
        <v>427.94646495000006</v>
      </c>
      <c r="N21" s="1803">
        <v>455.39649317999994</v>
      </c>
      <c r="O21" s="1803">
        <v>100.50959064038065</v>
      </c>
      <c r="P21" s="1804">
        <v>6.4143603179914237</v>
      </c>
      <c r="Q21" s="284"/>
      <c r="R21" s="284"/>
      <c r="S21" s="284"/>
      <c r="T21" s="284"/>
      <c r="U21" s="284"/>
    </row>
    <row r="22" spans="1:21" ht="17.25" customHeight="1">
      <c r="A22" s="261" t="s">
        <v>84</v>
      </c>
      <c r="B22" s="603">
        <v>24.027179390000001</v>
      </c>
      <c r="C22" s="603">
        <v>47.544661650000002</v>
      </c>
      <c r="D22" s="1582">
        <v>52.785351180000006</v>
      </c>
      <c r="E22" s="1800">
        <v>97.878664317076968</v>
      </c>
      <c r="F22" s="603">
        <v>11.022666579435004</v>
      </c>
      <c r="G22" s="1801">
        <v>1.34</v>
      </c>
      <c r="H22" s="603">
        <v>5.2756498399999998</v>
      </c>
      <c r="I22" s="1582">
        <v>35.088864479999998</v>
      </c>
      <c r="J22" s="1803"/>
      <c r="K22" s="1803">
        <v>565.10980721192061</v>
      </c>
      <c r="L22" s="1803">
        <v>1088.1064001309996</v>
      </c>
      <c r="M22" s="1803">
        <v>1454.0153735399997</v>
      </c>
      <c r="N22" s="1803">
        <v>1830.5631032799997</v>
      </c>
      <c r="O22" s="1803">
        <v>33.628050838130122</v>
      </c>
      <c r="P22" s="1804">
        <v>25.897094115534884</v>
      </c>
      <c r="Q22" s="284"/>
      <c r="R22" s="284"/>
      <c r="S22" s="284"/>
      <c r="T22" s="284"/>
      <c r="U22" s="284"/>
    </row>
    <row r="23" spans="1:21" ht="17.25" customHeight="1">
      <c r="A23" s="261" t="s">
        <v>369</v>
      </c>
      <c r="B23" s="1802">
        <v>72.777373759999989</v>
      </c>
      <c r="C23" s="1802">
        <v>80.40690176999999</v>
      </c>
      <c r="D23" s="1582">
        <v>85.78102143000001</v>
      </c>
      <c r="E23" s="1800">
        <v>10.483379127089854</v>
      </c>
      <c r="F23" s="603">
        <v>6.6836546884649684</v>
      </c>
      <c r="G23" s="1807">
        <v>37.887187249999997</v>
      </c>
      <c r="H23" s="1802">
        <v>60.05676631</v>
      </c>
      <c r="I23" s="1582">
        <v>66.614639240000002</v>
      </c>
      <c r="J23" s="1803">
        <v>58.514713466885837</v>
      </c>
      <c r="K23" s="1803">
        <v>10.919457261734152</v>
      </c>
      <c r="L23" s="1803">
        <v>2508.7271631199992</v>
      </c>
      <c r="M23" s="1803">
        <v>3412.2988018099991</v>
      </c>
      <c r="N23" s="1803">
        <v>4207.5930695399993</v>
      </c>
      <c r="O23" s="1803">
        <v>36.017134584147669</v>
      </c>
      <c r="P23" s="1804">
        <v>23.306700670766261</v>
      </c>
      <c r="Q23" s="284"/>
      <c r="R23" s="284"/>
      <c r="S23" s="284"/>
      <c r="T23" s="284"/>
      <c r="U23" s="284"/>
    </row>
    <row r="24" spans="1:21" s="257" customFormat="1" ht="17.25" customHeight="1" thickBot="1">
      <c r="A24" s="255" t="s">
        <v>82</v>
      </c>
      <c r="B24" s="1805">
        <v>254.42364315999998</v>
      </c>
      <c r="C24" s="1805">
        <v>430.19774394000001</v>
      </c>
      <c r="D24" s="1805">
        <v>599.72908713000004</v>
      </c>
      <c r="E24" s="1805">
        <v>69.087172322841298</v>
      </c>
      <c r="F24" s="1805">
        <v>39.407771327979034</v>
      </c>
      <c r="G24" s="1805">
        <v>191.85654656000003</v>
      </c>
      <c r="H24" s="1805">
        <v>267.26221116000005</v>
      </c>
      <c r="I24" s="1808">
        <v>315.43811060999997</v>
      </c>
      <c r="J24" s="1805">
        <v>39.303149124712348</v>
      </c>
      <c r="K24" s="1805">
        <v>18.025705632270899</v>
      </c>
      <c r="L24" s="1805">
        <v>19979.486678150995</v>
      </c>
      <c r="M24" s="1805">
        <v>25771.186382811997</v>
      </c>
      <c r="N24" s="1808">
        <v>31079.964549637902</v>
      </c>
      <c r="O24" s="1805">
        <v>28.988230768684588</v>
      </c>
      <c r="P24" s="1806">
        <v>20.599665409143043</v>
      </c>
      <c r="Q24" s="285"/>
      <c r="R24" s="285"/>
      <c r="S24" s="285"/>
      <c r="T24" s="285"/>
      <c r="U24" s="285"/>
    </row>
    <row r="25" spans="1:21" ht="15.75" thickTop="1">
      <c r="A25" s="2671" t="str">
        <f>'[6]ta 5'!A43:P43</f>
        <v>&gt;f]t M cWoog If]qsf a}+s tyf ljQLo ;+:yf .</v>
      </c>
      <c r="B25" s="2671"/>
      <c r="C25" s="2671"/>
      <c r="D25" s="2671"/>
      <c r="E25" s="2671"/>
      <c r="F25" s="2671"/>
      <c r="G25" s="2671"/>
      <c r="H25" s="2671"/>
      <c r="I25" s="2671"/>
      <c r="J25" s="2671"/>
      <c r="K25" s="2671"/>
      <c r="L25" s="2671"/>
      <c r="M25" s="2671"/>
      <c r="N25" s="2671"/>
      <c r="O25" s="2671"/>
      <c r="P25" s="2671"/>
    </row>
    <row r="26" spans="1:21">
      <c r="A26" s="2656" t="s">
        <v>330</v>
      </c>
      <c r="B26" s="2672"/>
      <c r="C26" s="2672"/>
      <c r="D26" s="2672"/>
      <c r="E26" s="2672"/>
      <c r="F26" s="2672"/>
    </row>
    <row r="27" spans="1:21" ht="14.25">
      <c r="A27" s="512" t="s">
        <v>532</v>
      </c>
    </row>
  </sheetData>
  <mergeCells count="23">
    <mergeCell ref="O3:P3"/>
    <mergeCell ref="A4:A6"/>
    <mergeCell ref="B4:F4"/>
    <mergeCell ref="G4:K4"/>
    <mergeCell ref="L4:P4"/>
    <mergeCell ref="E5:F5"/>
    <mergeCell ref="J5:K5"/>
    <mergeCell ref="O5:P5"/>
    <mergeCell ref="A25:P25"/>
    <mergeCell ref="A26:F26"/>
    <mergeCell ref="A15:A17"/>
    <mergeCell ref="B15:F15"/>
    <mergeCell ref="G15:K15"/>
    <mergeCell ref="L15:P15"/>
    <mergeCell ref="E16:F16"/>
    <mergeCell ref="J16:K16"/>
    <mergeCell ref="O16:P16"/>
    <mergeCell ref="T3:U3"/>
    <mergeCell ref="Q4:U4"/>
    <mergeCell ref="T5:U5"/>
    <mergeCell ref="Q15:U15"/>
    <mergeCell ref="Q16:R16"/>
    <mergeCell ref="T16:U16"/>
  </mergeCells>
  <printOptions horizontalCentered="1"/>
  <pageMargins left="0.39370078740157483" right="0.39370078740157483" top="0.78740157480314965" bottom="0.31496062992125984" header="0" footer="3.937007874015748E-2"/>
  <pageSetup paperSize="9" scale="53" orientation="landscape" r:id="rId1"/>
</worksheet>
</file>

<file path=xl/worksheets/sheet1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F21"/>
  <sheetViews>
    <sheetView view="pageBreakPreview" zoomScale="70" zoomScaleSheetLayoutView="70" workbookViewId="0">
      <pane xSplit="1" topLeftCell="B1" activePane="topRight" state="frozen"/>
      <selection pane="topRight" sqref="A1:U2"/>
    </sheetView>
  </sheetViews>
  <sheetFormatPr defaultColWidth="12.85546875" defaultRowHeight="12.75"/>
  <cols>
    <col min="1" max="1" width="26.5703125" style="51" customWidth="1"/>
    <col min="2" max="3" width="14" style="51" customWidth="1"/>
    <col min="4" max="4" width="13.5703125" style="51" customWidth="1"/>
    <col min="5" max="6" width="12.7109375" style="1080" customWidth="1"/>
    <col min="7" max="7" width="14" style="51" customWidth="1"/>
    <col min="8" max="8" width="13.140625" style="51" customWidth="1"/>
    <col min="9" max="9" width="13.5703125" style="51" customWidth="1"/>
    <col min="10" max="11" width="12.7109375" style="1080" customWidth="1"/>
    <col min="12" max="12" width="14" style="51" customWidth="1"/>
    <col min="13" max="14" width="13.7109375" style="51" customWidth="1"/>
    <col min="15" max="16" width="12.7109375" style="1080" customWidth="1"/>
    <col min="17" max="17" width="14" style="51" customWidth="1"/>
    <col min="18" max="19" width="13.7109375" style="51" customWidth="1"/>
    <col min="20" max="21" width="12.7109375" style="1080" customWidth="1"/>
    <col min="22" max="246" width="8.7109375" style="51" customWidth="1"/>
    <col min="247" max="247" width="33.140625" style="51" bestFit="1" customWidth="1"/>
    <col min="248" max="248" width="13.140625" style="51" customWidth="1"/>
    <col min="249" max="249" width="12.85546875" style="51" customWidth="1"/>
    <col min="250" max="250" width="13.42578125" style="51" customWidth="1"/>
    <col min="251" max="251" width="12.7109375" style="51" customWidth="1"/>
    <col min="252" max="252" width="12.85546875" style="51" customWidth="1"/>
    <col min="253" max="253" width="13.140625" style="51" customWidth="1"/>
    <col min="254" max="254" width="12.85546875" style="51" customWidth="1"/>
    <col min="255" max="255" width="14" style="51" customWidth="1"/>
    <col min="256" max="16384" width="12.85546875" style="51"/>
  </cols>
  <sheetData>
    <row r="1" spans="1:188" s="1891" customFormat="1" ht="30">
      <c r="A1" s="2146" t="s">
        <v>308</v>
      </c>
      <c r="B1" s="2146"/>
      <c r="C1" s="2146"/>
      <c r="D1" s="2146"/>
      <c r="E1" s="2146"/>
      <c r="F1" s="2146"/>
      <c r="G1" s="2146"/>
      <c r="H1" s="2146"/>
      <c r="I1" s="2146"/>
      <c r="J1" s="2146"/>
      <c r="K1" s="2146"/>
      <c r="L1" s="2146"/>
      <c r="M1" s="2146"/>
      <c r="N1" s="2146"/>
      <c r="O1" s="2146"/>
      <c r="P1" s="2146"/>
      <c r="Q1" s="2147"/>
      <c r="R1" s="2147"/>
      <c r="S1" s="2147"/>
      <c r="T1" s="2133"/>
      <c r="U1" s="2133"/>
    </row>
    <row r="2" spans="1:188" s="2054" customFormat="1" ht="33.75" thickBot="1">
      <c r="A2" s="2144" t="s">
        <v>92</v>
      </c>
      <c r="B2" s="2144"/>
      <c r="C2" s="2144"/>
      <c r="D2" s="2144"/>
      <c r="E2" s="2144"/>
      <c r="F2" s="2144"/>
      <c r="G2" s="2144"/>
      <c r="H2" s="2144"/>
      <c r="I2" s="2144"/>
      <c r="J2" s="2144"/>
      <c r="K2" s="2144"/>
      <c r="L2" s="2144"/>
      <c r="M2" s="2144"/>
      <c r="N2" s="2144"/>
      <c r="O2" s="2144"/>
      <c r="P2" s="2144"/>
      <c r="Q2" s="2145"/>
      <c r="R2" s="2145"/>
      <c r="S2" s="2145"/>
      <c r="T2" s="2130"/>
      <c r="U2" s="2130"/>
    </row>
    <row r="3" spans="1:188" s="1064" customFormat="1" ht="18" customHeight="1" thickTop="1">
      <c r="A3" s="2428" t="s">
        <v>81</v>
      </c>
      <c r="B3" s="2683" t="s">
        <v>397</v>
      </c>
      <c r="C3" s="2683"/>
      <c r="D3" s="2683"/>
      <c r="E3" s="2683"/>
      <c r="F3" s="2683"/>
      <c r="G3" s="2683" t="s">
        <v>266</v>
      </c>
      <c r="H3" s="2683"/>
      <c r="I3" s="2683"/>
      <c r="J3" s="2683"/>
      <c r="K3" s="2683"/>
      <c r="L3" s="2683" t="s">
        <v>268</v>
      </c>
      <c r="M3" s="2683"/>
      <c r="N3" s="2683"/>
      <c r="O3" s="2683"/>
      <c r="P3" s="2683"/>
      <c r="Q3" s="2683" t="s">
        <v>267</v>
      </c>
      <c r="R3" s="2683"/>
      <c r="S3" s="2683"/>
      <c r="T3" s="2683"/>
      <c r="U3" s="2684"/>
      <c r="V3" s="1238"/>
      <c r="W3" s="1238"/>
      <c r="X3" s="1238"/>
      <c r="Y3" s="1238"/>
      <c r="Z3" s="1238"/>
      <c r="AA3" s="1238"/>
      <c r="AB3" s="1238"/>
      <c r="AC3" s="1238"/>
      <c r="AD3" s="1238"/>
      <c r="AE3" s="1238"/>
      <c r="AF3" s="1238"/>
      <c r="AG3" s="1238"/>
      <c r="AH3" s="1237"/>
      <c r="AI3" s="1237"/>
      <c r="AJ3" s="1237"/>
      <c r="AK3" s="1237"/>
      <c r="AL3" s="1237"/>
      <c r="AM3" s="1237"/>
      <c r="AN3" s="1237"/>
      <c r="AO3" s="1237"/>
      <c r="AP3" s="1237"/>
      <c r="AQ3" s="1237"/>
      <c r="AR3" s="1237"/>
      <c r="AS3" s="1237"/>
      <c r="AT3" s="1237"/>
      <c r="AU3" s="1237"/>
      <c r="AV3" s="1237"/>
      <c r="AW3" s="1237"/>
      <c r="AX3" s="1237"/>
      <c r="AY3" s="1237"/>
      <c r="AZ3" s="1237"/>
      <c r="BA3" s="1237"/>
      <c r="BB3" s="1237"/>
      <c r="BC3" s="1237"/>
      <c r="BD3" s="1237"/>
      <c r="BE3" s="1237"/>
      <c r="BF3" s="1237"/>
      <c r="BG3" s="1237"/>
      <c r="BH3" s="1237"/>
      <c r="BI3" s="1237"/>
      <c r="BJ3" s="1237"/>
      <c r="BK3" s="1237"/>
      <c r="BL3" s="1237"/>
      <c r="BM3" s="1237"/>
      <c r="BN3" s="1237"/>
      <c r="BO3" s="1237"/>
      <c r="BP3" s="1237"/>
      <c r="BQ3" s="1237"/>
      <c r="BR3" s="1237"/>
      <c r="BS3" s="1237"/>
      <c r="BT3" s="1237"/>
      <c r="BU3" s="1237"/>
      <c r="BV3" s="1237"/>
      <c r="BW3" s="1237"/>
      <c r="BX3" s="1237"/>
      <c r="BY3" s="1237"/>
      <c r="BZ3" s="1237"/>
      <c r="CA3" s="1237"/>
      <c r="CB3" s="1237"/>
      <c r="CC3" s="1237"/>
      <c r="CD3" s="1237"/>
      <c r="CE3" s="1237"/>
      <c r="CF3" s="1237"/>
      <c r="CG3" s="1237"/>
      <c r="CH3" s="1237"/>
      <c r="CI3" s="1237"/>
      <c r="CJ3" s="1237"/>
      <c r="CK3" s="1237"/>
      <c r="CL3" s="1237"/>
      <c r="CM3" s="1237"/>
      <c r="CN3" s="1237"/>
      <c r="CO3" s="1237"/>
      <c r="CP3" s="1237"/>
      <c r="CQ3" s="1237"/>
      <c r="CR3" s="1237"/>
      <c r="CS3" s="1237"/>
      <c r="CT3" s="1237"/>
      <c r="CU3" s="1237"/>
      <c r="CV3" s="1237"/>
      <c r="CW3" s="1237"/>
      <c r="CX3" s="1237"/>
      <c r="CY3" s="1237"/>
      <c r="CZ3" s="1237"/>
      <c r="DA3" s="1237"/>
      <c r="DB3" s="1237"/>
      <c r="DC3" s="1237"/>
      <c r="DD3" s="1237"/>
      <c r="DE3" s="1237"/>
      <c r="DF3" s="1237"/>
      <c r="DG3" s="1237"/>
      <c r="DH3" s="1237"/>
      <c r="DI3" s="1237"/>
      <c r="DJ3" s="1237"/>
      <c r="DK3" s="1237"/>
      <c r="DL3" s="1237"/>
      <c r="DM3" s="1237"/>
      <c r="DN3" s="1237"/>
      <c r="DO3" s="1237"/>
      <c r="DP3" s="1237"/>
      <c r="DQ3" s="1237"/>
      <c r="DR3" s="1237"/>
      <c r="DS3" s="1237"/>
      <c r="DT3" s="1237"/>
      <c r="DU3" s="1237"/>
      <c r="DV3" s="1237"/>
      <c r="DW3" s="1237"/>
      <c r="DX3" s="1237"/>
      <c r="DY3" s="1237"/>
      <c r="DZ3" s="1237"/>
      <c r="EA3" s="1237"/>
      <c r="EB3" s="1237"/>
      <c r="EC3" s="1237"/>
      <c r="ED3" s="1237"/>
      <c r="EE3" s="1237"/>
      <c r="EF3" s="1237"/>
      <c r="EG3" s="1237"/>
      <c r="EH3" s="1237"/>
      <c r="EI3" s="1237"/>
      <c r="EJ3" s="1237"/>
      <c r="EK3" s="1237"/>
      <c r="EL3" s="1237"/>
      <c r="EM3" s="1237"/>
      <c r="EN3" s="1237"/>
      <c r="EO3" s="1237"/>
      <c r="EP3" s="1237"/>
      <c r="EQ3" s="1237"/>
      <c r="ER3" s="1237"/>
      <c r="ES3" s="1237"/>
      <c r="ET3" s="1237"/>
      <c r="EU3" s="1237"/>
      <c r="EV3" s="1237"/>
      <c r="EW3" s="1237"/>
      <c r="EX3" s="1237"/>
      <c r="EY3" s="1237"/>
      <c r="EZ3" s="1237"/>
      <c r="FA3" s="1237"/>
      <c r="FB3" s="1237"/>
      <c r="FC3" s="1237"/>
      <c r="FD3" s="1237"/>
      <c r="FE3" s="1237"/>
      <c r="FF3" s="1237"/>
      <c r="FG3" s="1237"/>
      <c r="FH3" s="1237"/>
      <c r="FI3" s="1237"/>
      <c r="FJ3" s="1237"/>
      <c r="FK3" s="1237"/>
      <c r="FL3" s="1237"/>
      <c r="FM3" s="1237"/>
      <c r="FN3" s="1237"/>
      <c r="FO3" s="1237"/>
      <c r="FP3" s="1237"/>
      <c r="FQ3" s="1237"/>
      <c r="FR3" s="1237"/>
      <c r="FS3" s="1237"/>
      <c r="FT3" s="1237"/>
      <c r="FU3" s="1237"/>
      <c r="FV3" s="1237"/>
      <c r="FW3" s="1237"/>
      <c r="FX3" s="1237"/>
      <c r="FY3" s="1237"/>
      <c r="FZ3" s="1237"/>
      <c r="GA3" s="1237"/>
      <c r="GB3" s="1237"/>
      <c r="GC3" s="1237"/>
      <c r="GD3" s="1237"/>
      <c r="GE3" s="1237"/>
      <c r="GF3" s="1237"/>
    </row>
    <row r="4" spans="1:188" s="1064" customFormat="1" ht="18" customHeight="1">
      <c r="A4" s="2429"/>
      <c r="B4" s="1060" t="s">
        <v>87</v>
      </c>
      <c r="C4" s="1060" t="s">
        <v>90</v>
      </c>
      <c r="D4" s="1060" t="s">
        <v>91</v>
      </c>
      <c r="E4" s="2342" t="s">
        <v>88</v>
      </c>
      <c r="F4" s="2342" t="s">
        <v>89</v>
      </c>
      <c r="G4" s="1060" t="s">
        <v>87</v>
      </c>
      <c r="H4" s="1060" t="s">
        <v>90</v>
      </c>
      <c r="I4" s="1060" t="s">
        <v>91</v>
      </c>
      <c r="J4" s="2342" t="s">
        <v>88</v>
      </c>
      <c r="K4" s="2342" t="s">
        <v>89</v>
      </c>
      <c r="L4" s="1060" t="s">
        <v>87</v>
      </c>
      <c r="M4" s="1060" t="s">
        <v>90</v>
      </c>
      <c r="N4" s="1060" t="s">
        <v>91</v>
      </c>
      <c r="O4" s="2342" t="s">
        <v>88</v>
      </c>
      <c r="P4" s="2342" t="s">
        <v>89</v>
      </c>
      <c r="Q4" s="1060" t="s">
        <v>87</v>
      </c>
      <c r="R4" s="1060" t="s">
        <v>90</v>
      </c>
      <c r="S4" s="1060" t="s">
        <v>91</v>
      </c>
      <c r="T4" s="2342" t="s">
        <v>88</v>
      </c>
      <c r="U4" s="2345" t="s">
        <v>89</v>
      </c>
      <c r="V4" s="1238"/>
      <c r="W4" s="1238"/>
      <c r="X4" s="1238"/>
      <c r="Y4" s="1238"/>
      <c r="Z4" s="1238"/>
      <c r="AA4" s="1238"/>
      <c r="AB4" s="1238"/>
      <c r="AC4" s="1238"/>
      <c r="AD4" s="1238"/>
      <c r="AE4" s="1238"/>
      <c r="AF4" s="1238"/>
      <c r="AG4" s="1238"/>
      <c r="AH4" s="1237"/>
      <c r="AI4" s="1237"/>
      <c r="AJ4" s="1237"/>
      <c r="AK4" s="1237"/>
      <c r="AL4" s="1237"/>
      <c r="AM4" s="1237"/>
      <c r="AN4" s="1237"/>
      <c r="AO4" s="1237"/>
      <c r="AP4" s="1237"/>
      <c r="AQ4" s="1237"/>
      <c r="AR4" s="1237"/>
      <c r="AS4" s="1237"/>
      <c r="AT4" s="1237"/>
      <c r="AU4" s="1237"/>
      <c r="AV4" s="1237"/>
      <c r="AW4" s="1237"/>
      <c r="AX4" s="1237"/>
      <c r="AY4" s="1237"/>
      <c r="AZ4" s="1237"/>
      <c r="BA4" s="1237"/>
      <c r="BB4" s="1237"/>
      <c r="BC4" s="1237"/>
      <c r="BD4" s="1237"/>
      <c r="BE4" s="1237"/>
      <c r="BF4" s="1237"/>
      <c r="BG4" s="1237"/>
      <c r="BH4" s="1237"/>
      <c r="BI4" s="1237"/>
      <c r="BJ4" s="1237"/>
      <c r="BK4" s="1237"/>
      <c r="BL4" s="1237"/>
      <c r="BM4" s="1237"/>
      <c r="BN4" s="1237"/>
      <c r="BO4" s="1237"/>
      <c r="BP4" s="1237"/>
      <c r="BQ4" s="1237"/>
      <c r="BR4" s="1237"/>
      <c r="BS4" s="1237"/>
      <c r="BT4" s="1237"/>
      <c r="BU4" s="1237"/>
      <c r="BV4" s="1237"/>
      <c r="BW4" s="1237"/>
      <c r="BX4" s="1237"/>
      <c r="BY4" s="1237"/>
      <c r="BZ4" s="1237"/>
      <c r="CA4" s="1237"/>
      <c r="CB4" s="1237"/>
      <c r="CC4" s="1237"/>
      <c r="CD4" s="1237"/>
      <c r="CE4" s="1237"/>
      <c r="CF4" s="1237"/>
      <c r="CG4" s="1237"/>
      <c r="CH4" s="1237"/>
      <c r="CI4" s="1237"/>
      <c r="CJ4" s="1237"/>
      <c r="CK4" s="1237"/>
      <c r="CL4" s="1237"/>
      <c r="CM4" s="1237"/>
      <c r="CN4" s="1237"/>
      <c r="CO4" s="1237"/>
      <c r="CP4" s="1237"/>
      <c r="CQ4" s="1237"/>
      <c r="CR4" s="1237"/>
      <c r="CS4" s="1237"/>
      <c r="CT4" s="1237"/>
      <c r="CU4" s="1237"/>
      <c r="CV4" s="1237"/>
      <c r="CW4" s="1237"/>
      <c r="CX4" s="1237"/>
      <c r="CY4" s="1237"/>
      <c r="CZ4" s="1237"/>
      <c r="DA4" s="1237"/>
      <c r="DB4" s="1237"/>
      <c r="DC4" s="1237"/>
      <c r="DD4" s="1237"/>
      <c r="DE4" s="1237"/>
      <c r="DF4" s="1237"/>
      <c r="DG4" s="1237"/>
      <c r="DH4" s="1237"/>
      <c r="DI4" s="1237"/>
      <c r="DJ4" s="1237"/>
      <c r="DK4" s="1237"/>
      <c r="DL4" s="1237"/>
      <c r="DM4" s="1237"/>
      <c r="DN4" s="1237"/>
      <c r="DO4" s="1237"/>
      <c r="DP4" s="1237"/>
      <c r="DQ4" s="1237"/>
      <c r="DR4" s="1237"/>
      <c r="DS4" s="1237"/>
      <c r="DT4" s="1237"/>
      <c r="DU4" s="1237"/>
      <c r="DV4" s="1237"/>
      <c r="DW4" s="1237"/>
      <c r="DX4" s="1237"/>
      <c r="DY4" s="1237"/>
      <c r="DZ4" s="1237"/>
      <c r="EA4" s="1237"/>
      <c r="EB4" s="1237"/>
      <c r="EC4" s="1237"/>
      <c r="ED4" s="1237"/>
      <c r="EE4" s="1237"/>
      <c r="EF4" s="1237"/>
      <c r="EG4" s="1237"/>
      <c r="EH4" s="1237"/>
      <c r="EI4" s="1237"/>
      <c r="EJ4" s="1237"/>
      <c r="EK4" s="1237"/>
      <c r="EL4" s="1237"/>
      <c r="EM4" s="1237"/>
      <c r="EN4" s="1237"/>
      <c r="EO4" s="1237"/>
      <c r="EP4" s="1237"/>
      <c r="EQ4" s="1237"/>
      <c r="ER4" s="1237"/>
      <c r="ES4" s="1237"/>
      <c r="ET4" s="1237"/>
      <c r="EU4" s="1237"/>
      <c r="EV4" s="1237"/>
      <c r="EW4" s="1237"/>
      <c r="EX4" s="1237"/>
      <c r="EY4" s="1237"/>
      <c r="EZ4" s="1237"/>
      <c r="FA4" s="1237"/>
      <c r="FB4" s="1237"/>
      <c r="FC4" s="1237"/>
      <c r="FD4" s="1237"/>
      <c r="FE4" s="1237"/>
      <c r="FF4" s="1237"/>
      <c r="FG4" s="1237"/>
      <c r="FH4" s="1237"/>
      <c r="FI4" s="1237"/>
      <c r="FJ4" s="1237"/>
      <c r="FK4" s="1237"/>
      <c r="FL4" s="1237"/>
      <c r="FM4" s="1237"/>
      <c r="FN4" s="1237"/>
      <c r="FO4" s="1237"/>
      <c r="FP4" s="1237"/>
      <c r="FQ4" s="1237"/>
      <c r="FR4" s="1237"/>
      <c r="FS4" s="1237"/>
      <c r="FT4" s="1237"/>
      <c r="FU4" s="1237"/>
      <c r="FV4" s="1237"/>
      <c r="FW4" s="1237"/>
      <c r="FX4" s="1237"/>
      <c r="FY4" s="1237"/>
      <c r="FZ4" s="1237"/>
      <c r="GA4" s="1237"/>
      <c r="GB4" s="1237"/>
      <c r="GC4" s="1237"/>
      <c r="GD4" s="1237"/>
      <c r="GE4" s="1237"/>
      <c r="GF4" s="1237"/>
    </row>
    <row r="5" spans="1:188" s="1064" customFormat="1" ht="32.25" customHeight="1" thickBot="1">
      <c r="A5" s="2429"/>
      <c r="B5" s="1896" t="s">
        <v>669</v>
      </c>
      <c r="C5" s="1896" t="s">
        <v>725</v>
      </c>
      <c r="D5" s="1896" t="s">
        <v>737</v>
      </c>
      <c r="E5" s="2342"/>
      <c r="F5" s="2342"/>
      <c r="G5" s="1896" t="str">
        <f>B5</f>
        <v xml:space="preserve">cf=j= @)&amp;#÷&amp;$
-;fpg–c;f/_                </v>
      </c>
      <c r="H5" s="1896" t="str">
        <f t="shared" ref="H5:I5" si="0">C5</f>
        <v xml:space="preserve">cf=j= @)&amp;$÷&amp;%
-;fpg–c;f/_                </v>
      </c>
      <c r="I5" s="1896" t="str">
        <f t="shared" si="0"/>
        <v xml:space="preserve">cf=j= @)&amp;%÷&amp;^
-;fpg–c;f/_                </v>
      </c>
      <c r="J5" s="2342"/>
      <c r="K5" s="2342"/>
      <c r="L5" s="1896" t="str">
        <f>B5</f>
        <v xml:space="preserve">cf=j= @)&amp;#÷&amp;$
-;fpg–c;f/_                </v>
      </c>
      <c r="M5" s="1896" t="str">
        <f t="shared" ref="M5:N5" si="1">C5</f>
        <v xml:space="preserve">cf=j= @)&amp;$÷&amp;%
-;fpg–c;f/_                </v>
      </c>
      <c r="N5" s="1896" t="str">
        <f t="shared" si="1"/>
        <v xml:space="preserve">cf=j= @)&amp;%÷&amp;^
-;fpg–c;f/_                </v>
      </c>
      <c r="O5" s="2342"/>
      <c r="P5" s="2342"/>
      <c r="Q5" s="1896" t="str">
        <f>B5</f>
        <v xml:space="preserve">cf=j= @)&amp;#÷&amp;$
-;fpg–c;f/_                </v>
      </c>
      <c r="R5" s="1896" t="str">
        <f t="shared" ref="R5:S5" si="2">C5</f>
        <v xml:space="preserve">cf=j= @)&amp;$÷&amp;%
-;fpg–c;f/_                </v>
      </c>
      <c r="S5" s="1896" t="str">
        <f t="shared" si="2"/>
        <v xml:space="preserve">cf=j= @)&amp;%÷&amp;^
-;fpg–c;f/_                </v>
      </c>
      <c r="T5" s="2342"/>
      <c r="U5" s="2345"/>
      <c r="V5" s="1238"/>
      <c r="W5" s="1238"/>
      <c r="X5" s="1238"/>
      <c r="Y5" s="1238"/>
      <c r="Z5" s="1238"/>
      <c r="AA5" s="1238"/>
      <c r="AB5" s="1238"/>
      <c r="AC5" s="1238"/>
      <c r="AD5" s="1238"/>
      <c r="AE5" s="1238"/>
      <c r="AF5" s="1238"/>
      <c r="AG5" s="1238"/>
      <c r="AH5" s="1237"/>
      <c r="AI5" s="1237"/>
      <c r="AJ5" s="1237"/>
      <c r="AK5" s="1237"/>
      <c r="AL5" s="1237"/>
      <c r="AM5" s="1237"/>
      <c r="AN5" s="1237"/>
      <c r="AO5" s="1237"/>
      <c r="AP5" s="1237"/>
      <c r="AQ5" s="1237"/>
      <c r="AR5" s="1237"/>
      <c r="AS5" s="1237"/>
      <c r="AT5" s="1237"/>
      <c r="AU5" s="1237"/>
      <c r="AV5" s="1237"/>
      <c r="AW5" s="1237"/>
      <c r="AX5" s="1237"/>
      <c r="AY5" s="1237"/>
      <c r="AZ5" s="1237"/>
      <c r="BA5" s="1237"/>
      <c r="BB5" s="1237"/>
      <c r="BC5" s="1237"/>
      <c r="BD5" s="1237"/>
      <c r="BE5" s="1237"/>
      <c r="BF5" s="1237"/>
      <c r="BG5" s="1237"/>
      <c r="BH5" s="1237"/>
      <c r="BI5" s="1237"/>
      <c r="BJ5" s="1237"/>
      <c r="BK5" s="1237"/>
      <c r="BL5" s="1237"/>
      <c r="BM5" s="1237"/>
      <c r="BN5" s="1237"/>
      <c r="BO5" s="1237"/>
      <c r="BP5" s="1237"/>
      <c r="BQ5" s="1237"/>
      <c r="BR5" s="1237"/>
      <c r="BS5" s="1237"/>
      <c r="BT5" s="1237"/>
      <c r="BU5" s="1237"/>
      <c r="BV5" s="1237"/>
      <c r="BW5" s="1237"/>
      <c r="BX5" s="1237"/>
      <c r="BY5" s="1237"/>
      <c r="BZ5" s="1237"/>
      <c r="CA5" s="1237"/>
      <c r="CB5" s="1237"/>
      <c r="CC5" s="1237"/>
      <c r="CD5" s="1237"/>
      <c r="CE5" s="1237"/>
      <c r="CF5" s="1237"/>
      <c r="CG5" s="1237"/>
      <c r="CH5" s="1237"/>
      <c r="CI5" s="1237"/>
      <c r="CJ5" s="1237"/>
      <c r="CK5" s="1237"/>
      <c r="CL5" s="1237"/>
      <c r="CM5" s="1237"/>
      <c r="CN5" s="1237"/>
      <c r="CO5" s="1237"/>
      <c r="CP5" s="1237"/>
      <c r="CQ5" s="1237"/>
      <c r="CR5" s="1237"/>
      <c r="CS5" s="1237"/>
      <c r="CT5" s="1237"/>
      <c r="CU5" s="1237"/>
      <c r="CV5" s="1237"/>
      <c r="CW5" s="1237"/>
      <c r="CX5" s="1237"/>
      <c r="CY5" s="1237"/>
      <c r="CZ5" s="1237"/>
      <c r="DA5" s="1237"/>
      <c r="DB5" s="1237"/>
      <c r="DC5" s="1237"/>
      <c r="DD5" s="1237"/>
      <c r="DE5" s="1237"/>
      <c r="DF5" s="1237"/>
      <c r="DG5" s="1237"/>
      <c r="DH5" s="1237"/>
      <c r="DI5" s="1237"/>
      <c r="DJ5" s="1237"/>
      <c r="DK5" s="1237"/>
      <c r="DL5" s="1237"/>
      <c r="DM5" s="1237"/>
      <c r="DN5" s="1237"/>
      <c r="DO5" s="1237"/>
      <c r="DP5" s="1237"/>
      <c r="DQ5" s="1237"/>
      <c r="DR5" s="1237"/>
      <c r="DS5" s="1237"/>
      <c r="DT5" s="1237"/>
      <c r="DU5" s="1237"/>
      <c r="DV5" s="1237"/>
      <c r="DW5" s="1237"/>
      <c r="DX5" s="1237"/>
      <c r="DY5" s="1237"/>
      <c r="DZ5" s="1237"/>
      <c r="EA5" s="1237"/>
      <c r="EB5" s="1237"/>
      <c r="EC5" s="1237"/>
      <c r="ED5" s="1237"/>
      <c r="EE5" s="1237"/>
      <c r="EF5" s="1237"/>
      <c r="EG5" s="1237"/>
      <c r="EH5" s="1237"/>
      <c r="EI5" s="1237"/>
      <c r="EJ5" s="1237"/>
      <c r="EK5" s="1237"/>
      <c r="EL5" s="1237"/>
      <c r="EM5" s="1237"/>
      <c r="EN5" s="1237"/>
      <c r="EO5" s="1237"/>
      <c r="EP5" s="1237"/>
      <c r="EQ5" s="1237"/>
      <c r="ER5" s="1237"/>
      <c r="ES5" s="1237"/>
      <c r="ET5" s="1237"/>
      <c r="EU5" s="1237"/>
      <c r="EV5" s="1237"/>
      <c r="EW5" s="1237"/>
      <c r="EX5" s="1237"/>
      <c r="EY5" s="1237"/>
      <c r="EZ5" s="1237"/>
      <c r="FA5" s="1237"/>
      <c r="FB5" s="1237"/>
      <c r="FC5" s="1237"/>
      <c r="FD5" s="1237"/>
      <c r="FE5" s="1237"/>
      <c r="FF5" s="1237"/>
      <c r="FG5" s="1237"/>
      <c r="FH5" s="1237"/>
      <c r="FI5" s="1237"/>
      <c r="FJ5" s="1237"/>
      <c r="FK5" s="1237"/>
      <c r="FL5" s="1237"/>
      <c r="FM5" s="1237"/>
      <c r="FN5" s="1237"/>
      <c r="FO5" s="1237"/>
      <c r="FP5" s="1237"/>
      <c r="FQ5" s="1237"/>
      <c r="FR5" s="1237"/>
      <c r="FS5" s="1237"/>
      <c r="FT5" s="1237"/>
      <c r="FU5" s="1237"/>
      <c r="FV5" s="1237"/>
      <c r="FW5" s="1237"/>
      <c r="FX5" s="1237"/>
      <c r="FY5" s="1237"/>
      <c r="FZ5" s="1237"/>
      <c r="GA5" s="1237"/>
      <c r="GB5" s="1237"/>
      <c r="GC5" s="1237"/>
      <c r="GD5" s="1237"/>
      <c r="GE5" s="1237"/>
      <c r="GF5" s="1237"/>
    </row>
    <row r="6" spans="1:188" ht="21" customHeight="1">
      <c r="A6" s="130" t="s">
        <v>735</v>
      </c>
      <c r="B6" s="1583">
        <v>43</v>
      </c>
      <c r="C6" s="1584">
        <v>47</v>
      </c>
      <c r="D6" s="1584">
        <v>131</v>
      </c>
      <c r="E6" s="682">
        <v>9.302325581395344</v>
      </c>
      <c r="F6" s="1554">
        <v>178.72340425531914</v>
      </c>
      <c r="G6" s="140">
        <v>16</v>
      </c>
      <c r="H6" s="1584">
        <v>17</v>
      </c>
      <c r="I6" s="1584">
        <v>19</v>
      </c>
      <c r="J6" s="682">
        <v>6.25</v>
      </c>
      <c r="K6" s="1554">
        <v>11.764705882352944</v>
      </c>
      <c r="L6" s="1553">
        <v>81</v>
      </c>
      <c r="M6" s="1700">
        <v>165</v>
      </c>
      <c r="N6" s="1700">
        <v>175</v>
      </c>
      <c r="O6" s="685">
        <v>103.70370370370372</v>
      </c>
      <c r="P6" s="685">
        <v>6.0606060606060552</v>
      </c>
      <c r="Q6" s="1553">
        <v>45</v>
      </c>
      <c r="R6" s="1700">
        <v>46</v>
      </c>
      <c r="S6" s="1700">
        <v>50</v>
      </c>
      <c r="T6" s="685">
        <v>2.2222222222222143</v>
      </c>
      <c r="U6" s="686">
        <v>8.6956521739130377</v>
      </c>
    </row>
    <row r="7" spans="1:188" ht="21" customHeight="1">
      <c r="A7" s="130" t="s">
        <v>736</v>
      </c>
      <c r="B7" s="140">
        <v>2355</v>
      </c>
      <c r="C7" s="1584">
        <v>2400</v>
      </c>
      <c r="D7" s="1584">
        <v>5500</v>
      </c>
      <c r="E7" s="682">
        <v>1.9108280254777066</v>
      </c>
      <c r="F7" s="1554">
        <v>129.16666666666666</v>
      </c>
      <c r="G7" s="140">
        <v>225</v>
      </c>
      <c r="H7" s="1584">
        <v>230</v>
      </c>
      <c r="I7" s="1584">
        <v>250</v>
      </c>
      <c r="J7" s="682">
        <v>2.2222222222222143</v>
      </c>
      <c r="K7" s="1554">
        <v>8.6956521739130377</v>
      </c>
      <c r="L7" s="140">
        <v>1038</v>
      </c>
      <c r="M7" s="1700">
        <v>2224</v>
      </c>
      <c r="N7" s="1700">
        <v>2312</v>
      </c>
      <c r="O7" s="685">
        <v>114.25818882466281</v>
      </c>
      <c r="P7" s="685">
        <v>3.9568345323740983</v>
      </c>
      <c r="Q7" s="140">
        <v>595</v>
      </c>
      <c r="R7" s="1700">
        <v>625</v>
      </c>
      <c r="S7" s="1700">
        <v>750</v>
      </c>
      <c r="T7" s="685">
        <v>5.0420168067226934</v>
      </c>
      <c r="U7" s="686">
        <v>19.999999999999996</v>
      </c>
    </row>
    <row r="8" spans="1:188" s="113" customFormat="1" ht="21" customHeight="1">
      <c r="A8" s="286" t="s">
        <v>93</v>
      </c>
      <c r="B8" s="732">
        <v>16457</v>
      </c>
      <c r="C8" s="732">
        <v>12978</v>
      </c>
      <c r="D8" s="732">
        <v>7495</v>
      </c>
      <c r="E8" s="744">
        <v>-21.139940450871975</v>
      </c>
      <c r="F8" s="1559">
        <v>-42.248420403760214</v>
      </c>
      <c r="G8" s="732"/>
      <c r="H8" s="732"/>
      <c r="I8" s="732"/>
      <c r="J8" s="682" t="s">
        <v>818</v>
      </c>
      <c r="K8" s="1554" t="s">
        <v>818</v>
      </c>
      <c r="L8" s="732">
        <v>0</v>
      </c>
      <c r="M8" s="1700"/>
      <c r="N8" s="1700"/>
      <c r="O8" s="689"/>
      <c r="P8" s="689"/>
      <c r="Q8" s="732">
        <v>5100</v>
      </c>
      <c r="R8" s="732">
        <v>5500</v>
      </c>
      <c r="S8" s="732">
        <v>7000</v>
      </c>
      <c r="T8" s="685">
        <v>7.8431372549019551</v>
      </c>
      <c r="U8" s="686">
        <v>27.27272727272727</v>
      </c>
    </row>
    <row r="9" spans="1:188" ht="21" customHeight="1">
      <c r="A9" s="65" t="s">
        <v>94</v>
      </c>
      <c r="B9" s="140">
        <v>15000</v>
      </c>
      <c r="C9" s="1584">
        <v>11000</v>
      </c>
      <c r="D9" s="1584">
        <v>6005</v>
      </c>
      <c r="E9" s="682">
        <v>-26.666666666666671</v>
      </c>
      <c r="F9" s="1554">
        <v>-45.409090909090907</v>
      </c>
      <c r="G9" s="140"/>
      <c r="H9" s="1584"/>
      <c r="I9" s="1584"/>
      <c r="J9" s="682" t="s">
        <v>818</v>
      </c>
      <c r="K9" s="1554" t="s">
        <v>818</v>
      </c>
      <c r="L9" s="140"/>
      <c r="M9" s="1700"/>
      <c r="N9" s="1700"/>
      <c r="O9" s="1863"/>
      <c r="P9" s="1863"/>
      <c r="Q9" s="140">
        <v>3500</v>
      </c>
      <c r="R9" s="1700">
        <v>4000</v>
      </c>
      <c r="S9" s="1700">
        <v>5000</v>
      </c>
      <c r="T9" s="682">
        <v>14.285714285714279</v>
      </c>
      <c r="U9" s="1435">
        <v>25</v>
      </c>
    </row>
    <row r="10" spans="1:188" ht="21" customHeight="1" thickBot="1">
      <c r="A10" s="272" t="s">
        <v>95</v>
      </c>
      <c r="B10" s="141">
        <v>1457</v>
      </c>
      <c r="C10" s="2203">
        <v>1978</v>
      </c>
      <c r="D10" s="2203">
        <v>1490</v>
      </c>
      <c r="E10" s="1947">
        <v>35.758407687028139</v>
      </c>
      <c r="F10" s="2193">
        <v>-24.671385237613752</v>
      </c>
      <c r="G10" s="141"/>
      <c r="H10" s="2203"/>
      <c r="I10" s="2203"/>
      <c r="J10" s="1947" t="s">
        <v>818</v>
      </c>
      <c r="K10" s="2193" t="s">
        <v>818</v>
      </c>
      <c r="L10" s="141"/>
      <c r="M10" s="2192"/>
      <c r="N10" s="2192"/>
      <c r="O10" s="693"/>
      <c r="P10" s="693"/>
      <c r="Q10" s="141">
        <v>1600</v>
      </c>
      <c r="R10" s="2192">
        <v>1500</v>
      </c>
      <c r="S10" s="2192">
        <v>2000</v>
      </c>
      <c r="T10" s="1947">
        <v>-6.25</v>
      </c>
      <c r="U10" s="2204">
        <v>33.333333333333329</v>
      </c>
    </row>
    <row r="11" spans="1:188" ht="14.25" thickTop="1" thickBot="1"/>
    <row r="12" spans="1:188" ht="18" customHeight="1" thickTop="1">
      <c r="A12" s="2428" t="s">
        <v>81</v>
      </c>
      <c r="B12" s="2683" t="s">
        <v>690</v>
      </c>
      <c r="C12" s="2683"/>
      <c r="D12" s="2683"/>
      <c r="E12" s="2683"/>
      <c r="F12" s="2683"/>
      <c r="G12" s="2683" t="s">
        <v>691</v>
      </c>
      <c r="H12" s="2683"/>
      <c r="I12" s="2683"/>
      <c r="J12" s="2683"/>
      <c r="K12" s="2683"/>
      <c r="L12" s="2683" t="s">
        <v>82</v>
      </c>
      <c r="M12" s="2683"/>
      <c r="N12" s="2683"/>
      <c r="O12" s="2683"/>
      <c r="P12" s="2684"/>
      <c r="Q12" s="2685"/>
      <c r="R12" s="2685"/>
      <c r="S12" s="2685"/>
      <c r="T12" s="2685"/>
      <c r="U12" s="2685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</row>
    <row r="13" spans="1:188" ht="18" customHeight="1">
      <c r="A13" s="2429"/>
      <c r="B13" s="1060" t="s">
        <v>87</v>
      </c>
      <c r="C13" s="1060" t="s">
        <v>90</v>
      </c>
      <c r="D13" s="1060" t="s">
        <v>91</v>
      </c>
      <c r="E13" s="2342" t="s">
        <v>88</v>
      </c>
      <c r="F13" s="2342" t="s">
        <v>89</v>
      </c>
      <c r="G13" s="1060" t="s">
        <v>87</v>
      </c>
      <c r="H13" s="1060" t="s">
        <v>90</v>
      </c>
      <c r="I13" s="1060" t="s">
        <v>91</v>
      </c>
      <c r="J13" s="2342" t="s">
        <v>88</v>
      </c>
      <c r="K13" s="2342" t="s">
        <v>89</v>
      </c>
      <c r="L13" s="1060" t="s">
        <v>87</v>
      </c>
      <c r="M13" s="1060" t="s">
        <v>90</v>
      </c>
      <c r="N13" s="1060" t="s">
        <v>91</v>
      </c>
      <c r="O13" s="2342" t="s">
        <v>88</v>
      </c>
      <c r="P13" s="2345" t="s">
        <v>89</v>
      </c>
      <c r="Q13" s="267"/>
      <c r="R13" s="267"/>
      <c r="S13" s="267"/>
      <c r="T13" s="2694"/>
      <c r="U13" s="2694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</row>
    <row r="14" spans="1:188" ht="32.25" customHeight="1">
      <c r="A14" s="2429"/>
      <c r="B14" s="1896" t="str">
        <f>B5</f>
        <v xml:space="preserve">cf=j= @)&amp;#÷&amp;$
-;fpg–c;f/_                </v>
      </c>
      <c r="C14" s="1896" t="str">
        <f t="shared" ref="C14:D14" si="3">C5</f>
        <v xml:space="preserve">cf=j= @)&amp;$÷&amp;%
-;fpg–c;f/_                </v>
      </c>
      <c r="D14" s="1896" t="str">
        <f t="shared" si="3"/>
        <v xml:space="preserve">cf=j= @)&amp;%÷&amp;^
-;fpg–c;f/_                </v>
      </c>
      <c r="E14" s="2342"/>
      <c r="F14" s="2342"/>
      <c r="G14" s="1896" t="str">
        <f>B5</f>
        <v xml:space="preserve">cf=j= @)&amp;#÷&amp;$
-;fpg–c;f/_                </v>
      </c>
      <c r="H14" s="1896" t="str">
        <f t="shared" ref="H14:I14" si="4">C5</f>
        <v xml:space="preserve">cf=j= @)&amp;$÷&amp;%
-;fpg–c;f/_                </v>
      </c>
      <c r="I14" s="1896" t="str">
        <f t="shared" si="4"/>
        <v xml:space="preserve">cf=j= @)&amp;%÷&amp;^
-;fpg–c;f/_                </v>
      </c>
      <c r="J14" s="2342"/>
      <c r="K14" s="2342"/>
      <c r="L14" s="1896" t="str">
        <f>B5</f>
        <v xml:space="preserve">cf=j= @)&amp;#÷&amp;$
-;fpg–c;f/_                </v>
      </c>
      <c r="M14" s="1896" t="str">
        <f t="shared" ref="M14:N14" si="5">C5</f>
        <v xml:space="preserve">cf=j= @)&amp;$÷&amp;%
-;fpg–c;f/_                </v>
      </c>
      <c r="N14" s="1896" t="str">
        <f t="shared" si="5"/>
        <v xml:space="preserve">cf=j= @)&amp;%÷&amp;^
-;fpg–c;f/_                </v>
      </c>
      <c r="O14" s="2342"/>
      <c r="P14" s="2345"/>
      <c r="Q14" s="639"/>
      <c r="R14" s="639"/>
      <c r="S14" s="639"/>
      <c r="T14" s="2694"/>
      <c r="U14" s="2694"/>
    </row>
    <row r="15" spans="1:188" ht="21" customHeight="1">
      <c r="A15" s="130" t="s">
        <v>735</v>
      </c>
      <c r="B15" s="1700">
        <v>3</v>
      </c>
      <c r="C15" s="1700">
        <v>3</v>
      </c>
      <c r="D15" s="1700">
        <v>3</v>
      </c>
      <c r="E15" s="682">
        <v>0</v>
      </c>
      <c r="F15" s="1554">
        <v>0</v>
      </c>
      <c r="G15" s="1700">
        <v>6</v>
      </c>
      <c r="H15" s="1700">
        <v>7</v>
      </c>
      <c r="I15" s="1700">
        <v>10</v>
      </c>
      <c r="J15" s="782">
        <v>16.666666666666671</v>
      </c>
      <c r="K15" s="782">
        <v>42.857142857142861</v>
      </c>
      <c r="L15" s="28">
        <v>194</v>
      </c>
      <c r="M15" s="28">
        <v>285</v>
      </c>
      <c r="N15" s="28">
        <v>388</v>
      </c>
      <c r="O15" s="1506">
        <v>46.907216494845386</v>
      </c>
      <c r="P15" s="1765">
        <v>36.140350877192986</v>
      </c>
      <c r="Q15" s="269"/>
      <c r="R15" s="269"/>
      <c r="S15" s="269"/>
      <c r="T15" s="1125"/>
      <c r="U15" s="1125"/>
    </row>
    <row r="16" spans="1:188" ht="21" customHeight="1">
      <c r="A16" s="130" t="s">
        <v>736</v>
      </c>
      <c r="B16" s="1700">
        <v>92</v>
      </c>
      <c r="C16" s="1700">
        <v>92</v>
      </c>
      <c r="D16" s="1700">
        <v>92</v>
      </c>
      <c r="E16" s="682">
        <v>0</v>
      </c>
      <c r="F16" s="1554">
        <v>0</v>
      </c>
      <c r="G16" s="1700">
        <v>164</v>
      </c>
      <c r="H16" s="1700">
        <v>186</v>
      </c>
      <c r="I16" s="1700">
        <v>190</v>
      </c>
      <c r="J16" s="782">
        <v>13.414634146341456</v>
      </c>
      <c r="K16" s="782">
        <v>2.1505376344086073</v>
      </c>
      <c r="L16" s="28">
        <v>4469</v>
      </c>
      <c r="M16" s="28">
        <v>5757</v>
      </c>
      <c r="N16" s="28">
        <v>9094</v>
      </c>
      <c r="O16" s="1506">
        <v>28.820765271872887</v>
      </c>
      <c r="P16" s="1765">
        <v>57.964217474379012</v>
      </c>
      <c r="Q16" s="269"/>
      <c r="R16" s="269"/>
      <c r="S16" s="269"/>
      <c r="T16" s="1125"/>
      <c r="U16" s="1125"/>
    </row>
    <row r="17" spans="1:21" s="113" customFormat="1" ht="21" customHeight="1">
      <c r="A17" s="286" t="s">
        <v>93</v>
      </c>
      <c r="B17" s="1558">
        <v>0</v>
      </c>
      <c r="C17" s="1560">
        <v>0</v>
      </c>
      <c r="D17" s="1560"/>
      <c r="E17" s="744" t="s">
        <v>818</v>
      </c>
      <c r="F17" s="1559" t="s">
        <v>818</v>
      </c>
      <c r="G17" s="1558">
        <v>0</v>
      </c>
      <c r="H17" s="1560">
        <v>0</v>
      </c>
      <c r="I17" s="1560"/>
      <c r="J17" s="847"/>
      <c r="K17" s="847"/>
      <c r="L17" s="28">
        <v>21557</v>
      </c>
      <c r="M17" s="1731">
        <v>18478</v>
      </c>
      <c r="N17" s="1731">
        <v>14495</v>
      </c>
      <c r="O17" s="1782">
        <v>-14.283063506053722</v>
      </c>
      <c r="P17" s="1783">
        <v>-21.555363134538368</v>
      </c>
      <c r="Q17" s="268"/>
      <c r="R17" s="268"/>
      <c r="S17" s="268"/>
      <c r="T17" s="1126"/>
      <c r="U17" s="1126"/>
    </row>
    <row r="18" spans="1:21" ht="21" customHeight="1">
      <c r="A18" s="65" t="s">
        <v>94</v>
      </c>
      <c r="B18" s="1700"/>
      <c r="C18" s="1700"/>
      <c r="D18" s="1700"/>
      <c r="E18" s="682" t="s">
        <v>818</v>
      </c>
      <c r="F18" s="1554" t="s">
        <v>818</v>
      </c>
      <c r="G18" s="1700"/>
      <c r="H18" s="1700"/>
      <c r="I18" s="1700"/>
      <c r="J18" s="782"/>
      <c r="K18" s="782"/>
      <c r="L18" s="28">
        <v>18500</v>
      </c>
      <c r="M18" s="28">
        <v>15000</v>
      </c>
      <c r="N18" s="28">
        <v>11005</v>
      </c>
      <c r="O18" s="1506">
        <v>-18.918918918918919</v>
      </c>
      <c r="P18" s="1765">
        <v>-26.633333333333326</v>
      </c>
      <c r="Q18" s="269"/>
      <c r="R18" s="269"/>
      <c r="S18" s="269"/>
      <c r="T18" s="1125"/>
      <c r="U18" s="1125"/>
    </row>
    <row r="19" spans="1:21" ht="21" customHeight="1" thickBot="1">
      <c r="A19" s="272" t="s">
        <v>95</v>
      </c>
      <c r="B19" s="2192"/>
      <c r="C19" s="2192"/>
      <c r="D19" s="2192"/>
      <c r="E19" s="1947" t="s">
        <v>818</v>
      </c>
      <c r="F19" s="2193" t="s">
        <v>818</v>
      </c>
      <c r="G19" s="2192"/>
      <c r="H19" s="2192"/>
      <c r="I19" s="2192"/>
      <c r="J19" s="848"/>
      <c r="K19" s="848"/>
      <c r="L19" s="86">
        <v>3057</v>
      </c>
      <c r="M19" s="86">
        <v>3478</v>
      </c>
      <c r="N19" s="86">
        <v>3490</v>
      </c>
      <c r="O19" s="1504">
        <v>13.771671573438013</v>
      </c>
      <c r="P19" s="1786">
        <v>0.34502587694076681</v>
      </c>
      <c r="Q19" s="269"/>
      <c r="R19" s="269"/>
      <c r="S19" s="269"/>
      <c r="T19" s="1125"/>
      <c r="U19" s="1125"/>
    </row>
    <row r="20" spans="1:21" ht="15.75" thickTop="1">
      <c r="A20" s="2645" t="s">
        <v>694</v>
      </c>
      <c r="B20" s="2645"/>
      <c r="C20" s="2645"/>
      <c r="D20" s="2645"/>
      <c r="E20" s="2645"/>
      <c r="F20" s="2645"/>
      <c r="G20" s="2645"/>
      <c r="H20" s="2645"/>
      <c r="I20" s="2645"/>
      <c r="J20" s="2645"/>
      <c r="K20" s="2645"/>
      <c r="L20" s="2645"/>
      <c r="M20" s="2645"/>
      <c r="N20" s="2645"/>
      <c r="O20" s="2645"/>
      <c r="P20" s="2645"/>
    </row>
    <row r="21" spans="1:21" ht="15">
      <c r="A21" s="2412"/>
      <c r="B21" s="2693"/>
      <c r="C21" s="2693"/>
      <c r="D21" s="2693"/>
      <c r="E21" s="2693"/>
      <c r="F21" s="2693"/>
      <c r="G21" s="2693"/>
      <c r="H21" s="2693"/>
      <c r="I21" s="2693"/>
      <c r="J21" s="2693"/>
      <c r="K21" s="2693"/>
      <c r="L21" s="2693"/>
      <c r="M21" s="2693"/>
      <c r="N21" s="2693"/>
      <c r="O21" s="2693"/>
      <c r="P21" s="2693"/>
    </row>
  </sheetData>
  <mergeCells count="28">
    <mergeCell ref="A3:A5"/>
    <mergeCell ref="B3:F3"/>
    <mergeCell ref="G3:K3"/>
    <mergeCell ref="L3:P3"/>
    <mergeCell ref="J4:J5"/>
    <mergeCell ref="K4:K5"/>
    <mergeCell ref="A20:P20"/>
    <mergeCell ref="A21:P21"/>
    <mergeCell ref="O4:O5"/>
    <mergeCell ref="P4:P5"/>
    <mergeCell ref="A12:A14"/>
    <mergeCell ref="B12:F12"/>
    <mergeCell ref="G12:K12"/>
    <mergeCell ref="L12:P12"/>
    <mergeCell ref="E4:E5"/>
    <mergeCell ref="F4:F5"/>
    <mergeCell ref="O13:O14"/>
    <mergeCell ref="P13:P14"/>
    <mergeCell ref="E13:E14"/>
    <mergeCell ref="F13:F14"/>
    <mergeCell ref="J13:J14"/>
    <mergeCell ref="K13:K14"/>
    <mergeCell ref="Q3:U3"/>
    <mergeCell ref="T4:T5"/>
    <mergeCell ref="U4:U5"/>
    <mergeCell ref="Q12:U12"/>
    <mergeCell ref="T13:T14"/>
    <mergeCell ref="U13:U14"/>
  </mergeCells>
  <hyperlinks>
    <hyperlink ref="G5"/>
    <hyperlink ref="L5"/>
    <hyperlink ref="Q5"/>
    <hyperlink ref="B14"/>
    <hyperlink ref="G14"/>
    <hyperlink ref="L14"/>
    <hyperlink ref="B5" display="cf=j= @)&amp;#÷&amp;$&#10;-;fpg–c;f/_                "/>
    <hyperlink ref="H5:I5"/>
    <hyperlink ref="M5:N5"/>
    <hyperlink ref="R5:S5"/>
    <hyperlink ref="C14:D14"/>
    <hyperlink ref="H14:I14"/>
    <hyperlink ref="M14:N14"/>
  </hyperlinks>
  <printOptions horizontalCentered="1"/>
  <pageMargins left="0.39370078740157483" right="0.39370078740157483" top="0.78740157480314965" bottom="0.19685039370078741" header="0" footer="0"/>
  <pageSetup paperSize="9" scale="48" orientation="landscape" r:id="rId1"/>
</worksheet>
</file>

<file path=xl/worksheets/sheet1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E23"/>
  <sheetViews>
    <sheetView view="pageBreakPreview" zoomScale="70" zoomScaleSheetLayoutView="70" workbookViewId="0">
      <selection activeCell="M25" sqref="M25"/>
    </sheetView>
  </sheetViews>
  <sheetFormatPr defaultColWidth="13.5703125" defaultRowHeight="12.75"/>
  <cols>
    <col min="1" max="1" width="22.85546875" style="51" customWidth="1"/>
    <col min="2" max="2" width="13.42578125" style="51" customWidth="1"/>
    <col min="3" max="3" width="13.140625" style="51" customWidth="1"/>
    <col min="4" max="4" width="13.42578125" style="51" customWidth="1"/>
    <col min="5" max="6" width="12.7109375" style="1080" customWidth="1"/>
    <col min="7" max="8" width="13.42578125" style="51" customWidth="1"/>
    <col min="9" max="9" width="13" style="51" customWidth="1"/>
    <col min="10" max="11" width="12.7109375" style="305" customWidth="1"/>
    <col min="12" max="12" width="13.42578125" style="51" customWidth="1"/>
    <col min="13" max="13" width="13.28515625" style="51" customWidth="1"/>
    <col min="14" max="14" width="13.140625" style="51" customWidth="1"/>
    <col min="15" max="16" width="12.7109375" style="1080" customWidth="1"/>
    <col min="17" max="17" width="13.42578125" style="51" customWidth="1"/>
    <col min="18" max="18" width="13.28515625" style="51" customWidth="1"/>
    <col min="19" max="19" width="13.140625" style="51" customWidth="1"/>
    <col min="20" max="21" width="12.7109375" style="305" customWidth="1"/>
    <col min="22" max="245" width="8.7109375" style="51" customWidth="1"/>
    <col min="246" max="246" width="22.85546875" style="51" customWidth="1"/>
    <col min="247" max="247" width="13.140625" style="51" customWidth="1"/>
    <col min="248" max="248" width="13.28515625" style="51" customWidth="1"/>
    <col min="249" max="249" width="13" style="51" customWidth="1"/>
    <col min="250" max="250" width="12.5703125" style="51" customWidth="1"/>
    <col min="251" max="251" width="13.5703125" style="51" customWidth="1"/>
    <col min="252" max="252" width="13.140625" style="51" customWidth="1"/>
    <col min="253" max="253" width="13.28515625" style="51" customWidth="1"/>
    <col min="254" max="254" width="13" style="51" customWidth="1"/>
    <col min="255" max="255" width="12.5703125" style="51" customWidth="1"/>
    <col min="256" max="16384" width="13.5703125" style="51"/>
  </cols>
  <sheetData>
    <row r="1" spans="1:187" s="2054" customFormat="1" ht="33">
      <c r="A1" s="2144" t="s">
        <v>309</v>
      </c>
      <c r="B1" s="2144"/>
      <c r="C1" s="2144"/>
      <c r="D1" s="2144"/>
      <c r="E1" s="2144"/>
      <c r="F1" s="2144"/>
      <c r="G1" s="2144"/>
      <c r="H1" s="2144"/>
      <c r="I1" s="2144"/>
      <c r="J1" s="2144"/>
      <c r="K1" s="2144"/>
      <c r="L1" s="2144"/>
      <c r="M1" s="2144"/>
      <c r="N1" s="2144"/>
      <c r="O1" s="2144"/>
      <c r="P1" s="2144"/>
      <c r="Q1" s="2145"/>
      <c r="R1" s="2145"/>
      <c r="S1" s="2145"/>
      <c r="T1" s="2130"/>
      <c r="U1" s="2130"/>
    </row>
    <row r="2" spans="1:187" s="1891" customFormat="1" ht="30.75" thickBot="1">
      <c r="A2" s="2146" t="s">
        <v>416</v>
      </c>
      <c r="B2" s="2146"/>
      <c r="C2" s="2146"/>
      <c r="D2" s="2146"/>
      <c r="E2" s="2146"/>
      <c r="F2" s="2146"/>
      <c r="G2" s="2146"/>
      <c r="H2" s="2146"/>
      <c r="I2" s="2146"/>
      <c r="J2" s="2146"/>
      <c r="K2" s="2146"/>
      <c r="L2" s="2146"/>
      <c r="M2" s="2146"/>
      <c r="N2" s="2146"/>
      <c r="O2" s="2146"/>
      <c r="P2" s="2146"/>
      <c r="Q2" s="2147"/>
      <c r="R2" s="2147"/>
      <c r="S2" s="2147"/>
      <c r="T2" s="2133"/>
      <c r="U2" s="2133"/>
    </row>
    <row r="3" spans="1:187" s="1064" customFormat="1" ht="18" customHeight="1" thickTop="1">
      <c r="A3" s="2428" t="s">
        <v>81</v>
      </c>
      <c r="B3" s="2683" t="s">
        <v>397</v>
      </c>
      <c r="C3" s="2683"/>
      <c r="D3" s="2683"/>
      <c r="E3" s="2683"/>
      <c r="F3" s="2683"/>
      <c r="G3" s="2683" t="s">
        <v>266</v>
      </c>
      <c r="H3" s="2683"/>
      <c r="I3" s="2683"/>
      <c r="J3" s="2683"/>
      <c r="K3" s="2683"/>
      <c r="L3" s="2683" t="s">
        <v>268</v>
      </c>
      <c r="M3" s="2683"/>
      <c r="N3" s="2683"/>
      <c r="O3" s="2683"/>
      <c r="P3" s="2683"/>
      <c r="Q3" s="2683" t="s">
        <v>267</v>
      </c>
      <c r="R3" s="2683"/>
      <c r="S3" s="2683"/>
      <c r="T3" s="2683"/>
      <c r="U3" s="2684"/>
      <c r="V3" s="1238"/>
      <c r="W3" s="1238"/>
      <c r="X3" s="1238"/>
      <c r="Y3" s="1238"/>
      <c r="Z3" s="1238"/>
      <c r="AA3" s="1238"/>
      <c r="AB3" s="1238"/>
      <c r="AC3" s="1238"/>
      <c r="AD3" s="1238"/>
      <c r="AE3" s="1238"/>
      <c r="AF3" s="1238"/>
      <c r="AG3" s="1237"/>
      <c r="AH3" s="1237"/>
      <c r="AI3" s="1237"/>
      <c r="AJ3" s="1237"/>
      <c r="AK3" s="1237"/>
      <c r="AL3" s="1237"/>
      <c r="AM3" s="1237"/>
      <c r="AN3" s="1237"/>
      <c r="AO3" s="1237"/>
      <c r="AP3" s="1237"/>
      <c r="AQ3" s="1237"/>
      <c r="AR3" s="1237"/>
      <c r="AS3" s="1237"/>
      <c r="AT3" s="1237"/>
      <c r="AU3" s="1237"/>
      <c r="AV3" s="1237"/>
      <c r="AW3" s="1237"/>
      <c r="AX3" s="1237"/>
      <c r="AY3" s="1237"/>
      <c r="AZ3" s="1237"/>
      <c r="BA3" s="1237"/>
      <c r="BB3" s="1237"/>
      <c r="BC3" s="1237"/>
      <c r="BD3" s="1237"/>
      <c r="BE3" s="1237"/>
      <c r="BF3" s="1237"/>
      <c r="BG3" s="1237"/>
      <c r="BH3" s="1237"/>
      <c r="BI3" s="1237"/>
      <c r="BJ3" s="1237"/>
      <c r="BK3" s="1237"/>
      <c r="BL3" s="1237"/>
      <c r="BM3" s="1237"/>
      <c r="BN3" s="1237"/>
      <c r="BO3" s="1237"/>
      <c r="BP3" s="1237"/>
      <c r="BQ3" s="1237"/>
      <c r="BR3" s="1237"/>
      <c r="BS3" s="1237"/>
      <c r="BT3" s="1237"/>
      <c r="BU3" s="1237"/>
      <c r="BV3" s="1237"/>
      <c r="BW3" s="1237"/>
      <c r="BX3" s="1237"/>
      <c r="BY3" s="1237"/>
      <c r="BZ3" s="1237"/>
      <c r="CA3" s="1237"/>
      <c r="CB3" s="1237"/>
      <c r="CC3" s="1237"/>
      <c r="CD3" s="1237"/>
      <c r="CE3" s="1237"/>
      <c r="CF3" s="1237"/>
      <c r="CG3" s="1237"/>
      <c r="CH3" s="1237"/>
      <c r="CI3" s="1237"/>
      <c r="CJ3" s="1237"/>
      <c r="CK3" s="1237"/>
      <c r="CL3" s="1237"/>
      <c r="CM3" s="1237"/>
      <c r="CN3" s="1237"/>
      <c r="CO3" s="1237"/>
      <c r="CP3" s="1237"/>
      <c r="CQ3" s="1237"/>
      <c r="CR3" s="1237"/>
      <c r="CS3" s="1237"/>
      <c r="CT3" s="1237"/>
      <c r="CU3" s="1237"/>
      <c r="CV3" s="1237"/>
      <c r="CW3" s="1237"/>
      <c r="CX3" s="1237"/>
      <c r="CY3" s="1237"/>
      <c r="CZ3" s="1237"/>
      <c r="DA3" s="1237"/>
      <c r="DB3" s="1237"/>
      <c r="DC3" s="1237"/>
      <c r="DD3" s="1237"/>
      <c r="DE3" s="1237"/>
      <c r="DF3" s="1237"/>
      <c r="DG3" s="1237"/>
      <c r="DH3" s="1237"/>
      <c r="DI3" s="1237"/>
      <c r="DJ3" s="1237"/>
      <c r="DK3" s="1237"/>
      <c r="DL3" s="1237"/>
      <c r="DM3" s="1237"/>
      <c r="DN3" s="1237"/>
      <c r="DO3" s="1237"/>
      <c r="DP3" s="1237"/>
      <c r="DQ3" s="1237"/>
      <c r="DR3" s="1237"/>
      <c r="DS3" s="1237"/>
      <c r="DT3" s="1237"/>
      <c r="DU3" s="1237"/>
      <c r="DV3" s="1237"/>
      <c r="DW3" s="1237"/>
      <c r="DX3" s="1237"/>
      <c r="DY3" s="1237"/>
      <c r="DZ3" s="1237"/>
      <c r="EA3" s="1237"/>
      <c r="EB3" s="1237"/>
      <c r="EC3" s="1237"/>
      <c r="ED3" s="1237"/>
      <c r="EE3" s="1237"/>
      <c r="EF3" s="1237"/>
      <c r="EG3" s="1237"/>
      <c r="EH3" s="1237"/>
      <c r="EI3" s="1237"/>
      <c r="EJ3" s="1237"/>
      <c r="EK3" s="1237"/>
      <c r="EL3" s="1237"/>
      <c r="EM3" s="1237"/>
      <c r="EN3" s="1237"/>
      <c r="EO3" s="1237"/>
      <c r="EP3" s="1237"/>
      <c r="EQ3" s="1237"/>
      <c r="ER3" s="1237"/>
      <c r="ES3" s="1237"/>
      <c r="ET3" s="1237"/>
      <c r="EU3" s="1237"/>
      <c r="EV3" s="1237"/>
      <c r="EW3" s="1237"/>
      <c r="EX3" s="1237"/>
      <c r="EY3" s="1237"/>
      <c r="EZ3" s="1237"/>
      <c r="FA3" s="1237"/>
      <c r="FB3" s="1237"/>
      <c r="FC3" s="1237"/>
      <c r="FD3" s="1237"/>
      <c r="FE3" s="1237"/>
      <c r="FF3" s="1237"/>
      <c r="FG3" s="1237"/>
      <c r="FH3" s="1237"/>
      <c r="FI3" s="1237"/>
      <c r="FJ3" s="1237"/>
      <c r="FK3" s="1237"/>
      <c r="FL3" s="1237"/>
      <c r="FM3" s="1237"/>
      <c r="FN3" s="1237"/>
      <c r="FO3" s="1237"/>
      <c r="FP3" s="1237"/>
      <c r="FQ3" s="1237"/>
      <c r="FR3" s="1237"/>
      <c r="FS3" s="1237"/>
      <c r="FT3" s="1237"/>
      <c r="FU3" s="1237"/>
      <c r="FV3" s="1237"/>
      <c r="FW3" s="1237"/>
      <c r="FX3" s="1237"/>
      <c r="FY3" s="1237"/>
      <c r="FZ3" s="1237"/>
      <c r="GA3" s="1237"/>
      <c r="GB3" s="1237"/>
      <c r="GC3" s="1237"/>
      <c r="GD3" s="1237"/>
      <c r="GE3" s="1237"/>
    </row>
    <row r="4" spans="1:187" s="1064" customFormat="1" ht="18" customHeight="1">
      <c r="A4" s="2429"/>
      <c r="B4" s="1060" t="s">
        <v>87</v>
      </c>
      <c r="C4" s="1060" t="s">
        <v>90</v>
      </c>
      <c r="D4" s="1060" t="s">
        <v>91</v>
      </c>
      <c r="E4" s="2342" t="s">
        <v>88</v>
      </c>
      <c r="F4" s="2342" t="s">
        <v>89</v>
      </c>
      <c r="G4" s="1060" t="s">
        <v>87</v>
      </c>
      <c r="H4" s="1060" t="s">
        <v>90</v>
      </c>
      <c r="I4" s="1060" t="s">
        <v>91</v>
      </c>
      <c r="J4" s="2342" t="s">
        <v>88</v>
      </c>
      <c r="K4" s="2342" t="s">
        <v>89</v>
      </c>
      <c r="L4" s="1060" t="s">
        <v>87</v>
      </c>
      <c r="M4" s="1060" t="s">
        <v>90</v>
      </c>
      <c r="N4" s="1060" t="s">
        <v>91</v>
      </c>
      <c r="O4" s="2342" t="s">
        <v>88</v>
      </c>
      <c r="P4" s="2342" t="s">
        <v>89</v>
      </c>
      <c r="Q4" s="1060" t="s">
        <v>87</v>
      </c>
      <c r="R4" s="1060" t="s">
        <v>90</v>
      </c>
      <c r="S4" s="1060" t="s">
        <v>91</v>
      </c>
      <c r="T4" s="2342" t="s">
        <v>88</v>
      </c>
      <c r="U4" s="2345" t="s">
        <v>89</v>
      </c>
      <c r="V4" s="1238"/>
      <c r="W4" s="1238"/>
      <c r="X4" s="1238"/>
      <c r="Y4" s="1238"/>
      <c r="Z4" s="1238"/>
      <c r="AA4" s="1238"/>
      <c r="AB4" s="1238"/>
      <c r="AC4" s="1238"/>
      <c r="AD4" s="1238"/>
      <c r="AE4" s="1238"/>
      <c r="AF4" s="1238"/>
      <c r="AG4" s="1237"/>
      <c r="AH4" s="1237"/>
      <c r="AI4" s="1237"/>
      <c r="AJ4" s="1237"/>
      <c r="AK4" s="1237"/>
      <c r="AL4" s="1237"/>
      <c r="AM4" s="1237"/>
      <c r="AN4" s="1237"/>
      <c r="AO4" s="1237"/>
      <c r="AP4" s="1237"/>
      <c r="AQ4" s="1237"/>
      <c r="AR4" s="1237"/>
      <c r="AS4" s="1237"/>
      <c r="AT4" s="1237"/>
      <c r="AU4" s="1237"/>
      <c r="AV4" s="1237"/>
      <c r="AW4" s="1237"/>
      <c r="AX4" s="1237"/>
      <c r="AY4" s="1237"/>
      <c r="AZ4" s="1237"/>
      <c r="BA4" s="1237"/>
      <c r="BB4" s="1237"/>
      <c r="BC4" s="1237"/>
      <c r="BD4" s="1237"/>
      <c r="BE4" s="1237"/>
      <c r="BF4" s="1237"/>
      <c r="BG4" s="1237"/>
      <c r="BH4" s="1237"/>
      <c r="BI4" s="1237"/>
      <c r="BJ4" s="1237"/>
      <c r="BK4" s="1237"/>
      <c r="BL4" s="1237"/>
      <c r="BM4" s="1237"/>
      <c r="BN4" s="1237"/>
      <c r="BO4" s="1237"/>
      <c r="BP4" s="1237"/>
      <c r="BQ4" s="1237"/>
      <c r="BR4" s="1237"/>
      <c r="BS4" s="1237"/>
      <c r="BT4" s="1237"/>
      <c r="BU4" s="1237"/>
      <c r="BV4" s="1237"/>
      <c r="BW4" s="1237"/>
      <c r="BX4" s="1237"/>
      <c r="BY4" s="1237"/>
      <c r="BZ4" s="1237"/>
      <c r="CA4" s="1237"/>
      <c r="CB4" s="1237"/>
      <c r="CC4" s="1237"/>
      <c r="CD4" s="1237"/>
      <c r="CE4" s="1237"/>
      <c r="CF4" s="1237"/>
      <c r="CG4" s="1237"/>
      <c r="CH4" s="1237"/>
      <c r="CI4" s="1237"/>
      <c r="CJ4" s="1237"/>
      <c r="CK4" s="1237"/>
      <c r="CL4" s="1237"/>
      <c r="CM4" s="1237"/>
      <c r="CN4" s="1237"/>
      <c r="CO4" s="1237"/>
      <c r="CP4" s="1237"/>
      <c r="CQ4" s="1237"/>
      <c r="CR4" s="1237"/>
      <c r="CS4" s="1237"/>
      <c r="CT4" s="1237"/>
      <c r="CU4" s="1237"/>
      <c r="CV4" s="1237"/>
      <c r="CW4" s="1237"/>
      <c r="CX4" s="1237"/>
      <c r="CY4" s="1237"/>
      <c r="CZ4" s="1237"/>
      <c r="DA4" s="1237"/>
      <c r="DB4" s="1237"/>
      <c r="DC4" s="1237"/>
      <c r="DD4" s="1237"/>
      <c r="DE4" s="1237"/>
      <c r="DF4" s="1237"/>
      <c r="DG4" s="1237"/>
      <c r="DH4" s="1237"/>
      <c r="DI4" s="1237"/>
      <c r="DJ4" s="1237"/>
      <c r="DK4" s="1237"/>
      <c r="DL4" s="1237"/>
      <c r="DM4" s="1237"/>
      <c r="DN4" s="1237"/>
      <c r="DO4" s="1237"/>
      <c r="DP4" s="1237"/>
      <c r="DQ4" s="1237"/>
      <c r="DR4" s="1237"/>
      <c r="DS4" s="1237"/>
      <c r="DT4" s="1237"/>
      <c r="DU4" s="1237"/>
      <c r="DV4" s="1237"/>
      <c r="DW4" s="1237"/>
      <c r="DX4" s="1237"/>
      <c r="DY4" s="1237"/>
      <c r="DZ4" s="1237"/>
      <c r="EA4" s="1237"/>
      <c r="EB4" s="1237"/>
      <c r="EC4" s="1237"/>
      <c r="ED4" s="1237"/>
      <c r="EE4" s="1237"/>
      <c r="EF4" s="1237"/>
      <c r="EG4" s="1237"/>
      <c r="EH4" s="1237"/>
      <c r="EI4" s="1237"/>
      <c r="EJ4" s="1237"/>
      <c r="EK4" s="1237"/>
      <c r="EL4" s="1237"/>
      <c r="EM4" s="1237"/>
      <c r="EN4" s="1237"/>
      <c r="EO4" s="1237"/>
      <c r="EP4" s="1237"/>
      <c r="EQ4" s="1237"/>
      <c r="ER4" s="1237"/>
      <c r="ES4" s="1237"/>
      <c r="ET4" s="1237"/>
      <c r="EU4" s="1237"/>
      <c r="EV4" s="1237"/>
      <c r="EW4" s="1237"/>
      <c r="EX4" s="1237"/>
      <c r="EY4" s="1237"/>
      <c r="EZ4" s="1237"/>
      <c r="FA4" s="1237"/>
      <c r="FB4" s="1237"/>
      <c r="FC4" s="1237"/>
      <c r="FD4" s="1237"/>
      <c r="FE4" s="1237"/>
      <c r="FF4" s="1237"/>
      <c r="FG4" s="1237"/>
      <c r="FH4" s="1237"/>
      <c r="FI4" s="1237"/>
      <c r="FJ4" s="1237"/>
      <c r="FK4" s="1237"/>
      <c r="FL4" s="1237"/>
      <c r="FM4" s="1237"/>
      <c r="FN4" s="1237"/>
      <c r="FO4" s="1237"/>
      <c r="FP4" s="1237"/>
      <c r="FQ4" s="1237"/>
      <c r="FR4" s="1237"/>
      <c r="FS4" s="1237"/>
      <c r="FT4" s="1237"/>
      <c r="FU4" s="1237"/>
      <c r="FV4" s="1237"/>
      <c r="FW4" s="1237"/>
      <c r="FX4" s="1237"/>
      <c r="FY4" s="1237"/>
      <c r="FZ4" s="1237"/>
      <c r="GA4" s="1237"/>
      <c r="GB4" s="1237"/>
      <c r="GC4" s="1237"/>
      <c r="GD4" s="1237"/>
      <c r="GE4" s="1237"/>
    </row>
    <row r="5" spans="1:187" s="1064" customFormat="1" ht="32.25" customHeight="1">
      <c r="A5" s="2429"/>
      <c r="B5" s="1896" t="s">
        <v>669</v>
      </c>
      <c r="C5" s="1896" t="s">
        <v>725</v>
      </c>
      <c r="D5" s="1896" t="s">
        <v>737</v>
      </c>
      <c r="E5" s="2342"/>
      <c r="F5" s="2342"/>
      <c r="G5" s="1896" t="str">
        <f>B5</f>
        <v xml:space="preserve">cf=j= @)&amp;#÷&amp;$
-;fpg–c;f/_                </v>
      </c>
      <c r="H5" s="1896" t="str">
        <f t="shared" ref="H5:I5" si="0">C5</f>
        <v xml:space="preserve">cf=j= @)&amp;$÷&amp;%
-;fpg–c;f/_                </v>
      </c>
      <c r="I5" s="1896" t="str">
        <f t="shared" si="0"/>
        <v xml:space="preserve">cf=j= @)&amp;%÷&amp;^
-;fpg–c;f/_                </v>
      </c>
      <c r="J5" s="2342"/>
      <c r="K5" s="2342"/>
      <c r="L5" s="1896" t="str">
        <f>B5</f>
        <v xml:space="preserve">cf=j= @)&amp;#÷&amp;$
-;fpg–c;f/_                </v>
      </c>
      <c r="M5" s="1896" t="str">
        <f t="shared" ref="M5:N5" si="1">C5</f>
        <v xml:space="preserve">cf=j= @)&amp;$÷&amp;%
-;fpg–c;f/_                </v>
      </c>
      <c r="N5" s="1896" t="str">
        <f t="shared" si="1"/>
        <v xml:space="preserve">cf=j= @)&amp;%÷&amp;^
-;fpg–c;f/_                </v>
      </c>
      <c r="O5" s="2342"/>
      <c r="P5" s="2342"/>
      <c r="Q5" s="1896" t="str">
        <f>B5</f>
        <v xml:space="preserve">cf=j= @)&amp;#÷&amp;$
-;fpg–c;f/_                </v>
      </c>
      <c r="R5" s="1896" t="str">
        <f t="shared" ref="R5:S5" si="2">C5</f>
        <v xml:space="preserve">cf=j= @)&amp;$÷&amp;%
-;fpg–c;f/_                </v>
      </c>
      <c r="S5" s="1896" t="str">
        <f t="shared" si="2"/>
        <v xml:space="preserve">cf=j= @)&amp;%÷&amp;^
-;fpg–c;f/_                </v>
      </c>
      <c r="T5" s="2342"/>
      <c r="U5" s="2345"/>
      <c r="V5" s="1238"/>
      <c r="W5" s="1238"/>
      <c r="X5" s="1238"/>
      <c r="Y5" s="1238"/>
      <c r="Z5" s="1238"/>
      <c r="AA5" s="1238"/>
      <c r="AB5" s="1238"/>
      <c r="AC5" s="1238"/>
      <c r="AD5" s="1238"/>
      <c r="AE5" s="1238"/>
      <c r="AF5" s="1238"/>
      <c r="AG5" s="1237"/>
      <c r="AH5" s="1237"/>
      <c r="AI5" s="1237"/>
      <c r="AJ5" s="1237"/>
      <c r="AK5" s="1237"/>
      <c r="AL5" s="1237"/>
      <c r="AM5" s="1237"/>
      <c r="AN5" s="1237"/>
      <c r="AO5" s="1237"/>
      <c r="AP5" s="1237"/>
      <c r="AQ5" s="1237"/>
      <c r="AR5" s="1237"/>
      <c r="AS5" s="1237"/>
      <c r="AT5" s="1237"/>
      <c r="AU5" s="1237"/>
      <c r="AV5" s="1237"/>
      <c r="AW5" s="1237"/>
      <c r="AX5" s="1237"/>
      <c r="AY5" s="1237"/>
      <c r="AZ5" s="1237"/>
      <c r="BA5" s="1237"/>
      <c r="BB5" s="1237"/>
      <c r="BC5" s="1237"/>
      <c r="BD5" s="1237"/>
      <c r="BE5" s="1237"/>
      <c r="BF5" s="1237"/>
      <c r="BG5" s="1237"/>
      <c r="BH5" s="1237"/>
      <c r="BI5" s="1237"/>
      <c r="BJ5" s="1237"/>
      <c r="BK5" s="1237"/>
      <c r="BL5" s="1237"/>
      <c r="BM5" s="1237"/>
      <c r="BN5" s="1237"/>
      <c r="BO5" s="1237"/>
      <c r="BP5" s="1237"/>
      <c r="BQ5" s="1237"/>
      <c r="BR5" s="1237"/>
      <c r="BS5" s="1237"/>
      <c r="BT5" s="1237"/>
      <c r="BU5" s="1237"/>
      <c r="BV5" s="1237"/>
      <c r="BW5" s="1237"/>
      <c r="BX5" s="1237"/>
      <c r="BY5" s="1237"/>
      <c r="BZ5" s="1237"/>
      <c r="CA5" s="1237"/>
      <c r="CB5" s="1237"/>
      <c r="CC5" s="1237"/>
      <c r="CD5" s="1237"/>
      <c r="CE5" s="1237"/>
      <c r="CF5" s="1237"/>
      <c r="CG5" s="1237"/>
      <c r="CH5" s="1237"/>
      <c r="CI5" s="1237"/>
      <c r="CJ5" s="1237"/>
      <c r="CK5" s="1237"/>
      <c r="CL5" s="1237"/>
      <c r="CM5" s="1237"/>
      <c r="CN5" s="1237"/>
      <c r="CO5" s="1237"/>
      <c r="CP5" s="1237"/>
      <c r="CQ5" s="1237"/>
      <c r="CR5" s="1237"/>
      <c r="CS5" s="1237"/>
      <c r="CT5" s="1237"/>
      <c r="CU5" s="1237"/>
      <c r="CV5" s="1237"/>
      <c r="CW5" s="1237"/>
      <c r="CX5" s="1237"/>
      <c r="CY5" s="1237"/>
      <c r="CZ5" s="1237"/>
      <c r="DA5" s="1237"/>
      <c r="DB5" s="1237"/>
      <c r="DC5" s="1237"/>
      <c r="DD5" s="1237"/>
      <c r="DE5" s="1237"/>
      <c r="DF5" s="1237"/>
      <c r="DG5" s="1237"/>
      <c r="DH5" s="1237"/>
      <c r="DI5" s="1237"/>
      <c r="DJ5" s="1237"/>
      <c r="DK5" s="1237"/>
      <c r="DL5" s="1237"/>
      <c r="DM5" s="1237"/>
      <c r="DN5" s="1237"/>
      <c r="DO5" s="1237"/>
      <c r="DP5" s="1237"/>
      <c r="DQ5" s="1237"/>
      <c r="DR5" s="1237"/>
      <c r="DS5" s="1237"/>
      <c r="DT5" s="1237"/>
      <c r="DU5" s="1237"/>
      <c r="DV5" s="1237"/>
      <c r="DW5" s="1237"/>
      <c r="DX5" s="1237"/>
      <c r="DY5" s="1237"/>
      <c r="DZ5" s="1237"/>
      <c r="EA5" s="1237"/>
      <c r="EB5" s="1237"/>
      <c r="EC5" s="1237"/>
      <c r="ED5" s="1237"/>
      <c r="EE5" s="1237"/>
      <c r="EF5" s="1237"/>
      <c r="EG5" s="1237"/>
      <c r="EH5" s="1237"/>
      <c r="EI5" s="1237"/>
      <c r="EJ5" s="1237"/>
      <c r="EK5" s="1237"/>
      <c r="EL5" s="1237"/>
      <c r="EM5" s="1237"/>
      <c r="EN5" s="1237"/>
      <c r="EO5" s="1237"/>
      <c r="EP5" s="1237"/>
      <c r="EQ5" s="1237"/>
      <c r="ER5" s="1237"/>
      <c r="ES5" s="1237"/>
      <c r="ET5" s="1237"/>
      <c r="EU5" s="1237"/>
      <c r="EV5" s="1237"/>
      <c r="EW5" s="1237"/>
      <c r="EX5" s="1237"/>
      <c r="EY5" s="1237"/>
      <c r="EZ5" s="1237"/>
      <c r="FA5" s="1237"/>
      <c r="FB5" s="1237"/>
      <c r="FC5" s="1237"/>
      <c r="FD5" s="1237"/>
      <c r="FE5" s="1237"/>
      <c r="FF5" s="1237"/>
      <c r="FG5" s="1237"/>
      <c r="FH5" s="1237"/>
      <c r="FI5" s="1237"/>
      <c r="FJ5" s="1237"/>
      <c r="FK5" s="1237"/>
      <c r="FL5" s="1237"/>
      <c r="FM5" s="1237"/>
      <c r="FN5" s="1237"/>
      <c r="FO5" s="1237"/>
      <c r="FP5" s="1237"/>
      <c r="FQ5" s="1237"/>
      <c r="FR5" s="1237"/>
      <c r="FS5" s="1237"/>
      <c r="FT5" s="1237"/>
      <c r="FU5" s="1237"/>
      <c r="FV5" s="1237"/>
      <c r="FW5" s="1237"/>
      <c r="FX5" s="1237"/>
      <c r="FY5" s="1237"/>
      <c r="FZ5" s="1237"/>
      <c r="GA5" s="1237"/>
      <c r="GB5" s="1237"/>
      <c r="GC5" s="1237"/>
      <c r="GD5" s="1237"/>
      <c r="GE5" s="1237"/>
    </row>
    <row r="6" spans="1:187" ht="21.75" customHeight="1">
      <c r="A6" s="273" t="s">
        <v>370</v>
      </c>
      <c r="B6" s="1585">
        <v>24866</v>
      </c>
      <c r="C6" s="1586">
        <v>22857</v>
      </c>
      <c r="D6" s="1586">
        <v>26766</v>
      </c>
      <c r="E6" s="601">
        <v>-8.0793050752030915</v>
      </c>
      <c r="F6" s="1587">
        <v>17.101981887386785</v>
      </c>
      <c r="G6" s="1585">
        <v>6934</v>
      </c>
      <c r="H6" s="1588">
        <v>6286</v>
      </c>
      <c r="I6" s="1588">
        <v>8663</v>
      </c>
      <c r="J6" s="601">
        <v>-9.3452552639169291</v>
      </c>
      <c r="K6" s="1587">
        <v>37.814190264078903</v>
      </c>
      <c r="L6" s="1585">
        <v>32857</v>
      </c>
      <c r="M6" s="1589">
        <v>34532</v>
      </c>
      <c r="N6" s="1589">
        <v>30956</v>
      </c>
      <c r="O6" s="601">
        <v>5.0978482515141366</v>
      </c>
      <c r="P6" s="1587">
        <v>-10.35561218579868</v>
      </c>
      <c r="Q6" s="1585">
        <v>12757</v>
      </c>
      <c r="R6" s="1589">
        <v>14174</v>
      </c>
      <c r="S6" s="1589">
        <v>11755</v>
      </c>
      <c r="T6" s="599">
        <v>11.107627185074854</v>
      </c>
      <c r="U6" s="149">
        <v>-17.066459714971071</v>
      </c>
    </row>
    <row r="7" spans="1:187" ht="21.75" customHeight="1">
      <c r="A7" s="273" t="s">
        <v>371</v>
      </c>
      <c r="B7" s="29">
        <v>1604</v>
      </c>
      <c r="C7" s="1590">
        <v>1423</v>
      </c>
      <c r="D7" s="1590">
        <v>983</v>
      </c>
      <c r="E7" s="601">
        <v>-11.284289276807979</v>
      </c>
      <c r="F7" s="1587">
        <v>-30.920590302178496</v>
      </c>
      <c r="G7" s="29">
        <v>159</v>
      </c>
      <c r="H7" s="1591">
        <v>491</v>
      </c>
      <c r="I7" s="1591">
        <v>558</v>
      </c>
      <c r="J7" s="601">
        <v>208.80503144654088</v>
      </c>
      <c r="K7" s="1587">
        <v>13.645621181262735</v>
      </c>
      <c r="L7" s="29">
        <v>873</v>
      </c>
      <c r="M7" s="1572">
        <v>1098</v>
      </c>
      <c r="N7" s="1572">
        <v>1184</v>
      </c>
      <c r="O7" s="601">
        <v>25.773195876288657</v>
      </c>
      <c r="P7" s="1587">
        <v>7.8324225865209485</v>
      </c>
      <c r="Q7" s="29">
        <v>683</v>
      </c>
      <c r="R7" s="1572">
        <v>1030</v>
      </c>
      <c r="S7" s="1572">
        <v>1009</v>
      </c>
      <c r="T7" s="599">
        <v>50.805270863836014</v>
      </c>
      <c r="U7" s="149">
        <v>-2.0388349514563142</v>
      </c>
    </row>
    <row r="8" spans="1:187" ht="32.25" customHeight="1" thickBot="1">
      <c r="A8" s="274" t="s">
        <v>372</v>
      </c>
      <c r="B8" s="92">
        <v>318.7</v>
      </c>
      <c r="C8" s="2205">
        <v>350.12</v>
      </c>
      <c r="D8" s="2205">
        <v>448.97</v>
      </c>
      <c r="E8" s="35">
        <v>9.8588013806087282</v>
      </c>
      <c r="F8" s="2206">
        <v>28.233177196389825</v>
      </c>
      <c r="G8" s="92">
        <v>83.2</v>
      </c>
      <c r="H8" s="2207">
        <v>88.28</v>
      </c>
      <c r="I8" s="2207">
        <v>96.8</v>
      </c>
      <c r="J8" s="35">
        <v>6.1057692307692202</v>
      </c>
      <c r="K8" s="2206">
        <v>9.6511101042138669</v>
      </c>
      <c r="L8" s="92">
        <v>337</v>
      </c>
      <c r="M8" s="2208">
        <v>404.34</v>
      </c>
      <c r="N8" s="2208">
        <v>382.56</v>
      </c>
      <c r="O8" s="35">
        <v>19.982195845697316</v>
      </c>
      <c r="P8" s="2206">
        <v>-5.3865558688232618</v>
      </c>
      <c r="Q8" s="92">
        <v>167.9</v>
      </c>
      <c r="R8" s="2208">
        <v>272.74</v>
      </c>
      <c r="S8" s="2208">
        <v>190.9</v>
      </c>
      <c r="T8" s="546">
        <v>62.441929720071478</v>
      </c>
      <c r="U8" s="1132">
        <v>-30.006599692014369</v>
      </c>
    </row>
    <row r="9" spans="1:187" ht="16.5" thickTop="1" thickBot="1">
      <c r="A9" s="275"/>
      <c r="B9" s="275"/>
      <c r="C9" s="275"/>
      <c r="D9" s="275"/>
      <c r="E9" s="1092"/>
      <c r="F9" s="1092"/>
      <c r="G9" s="275"/>
      <c r="H9" s="275"/>
      <c r="I9" s="275"/>
      <c r="J9" s="1129"/>
      <c r="K9" s="1129"/>
      <c r="P9" s="1092"/>
      <c r="U9" s="1131"/>
    </row>
    <row r="10" spans="1:187" ht="18" customHeight="1" thickTop="1">
      <c r="A10" s="2428" t="s">
        <v>81</v>
      </c>
      <c r="B10" s="2683" t="s">
        <v>690</v>
      </c>
      <c r="C10" s="2683"/>
      <c r="D10" s="2683"/>
      <c r="E10" s="2683"/>
      <c r="F10" s="2683"/>
      <c r="G10" s="2683" t="s">
        <v>691</v>
      </c>
      <c r="H10" s="2683"/>
      <c r="I10" s="2683"/>
      <c r="J10" s="2683"/>
      <c r="K10" s="2683"/>
      <c r="L10" s="2683" t="s">
        <v>82</v>
      </c>
      <c r="M10" s="2683"/>
      <c r="N10" s="2683"/>
      <c r="O10" s="2683"/>
      <c r="P10" s="2684"/>
      <c r="Q10" s="2685"/>
      <c r="R10" s="2685"/>
      <c r="S10" s="2685"/>
      <c r="T10" s="2685"/>
      <c r="U10" s="2685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</row>
    <row r="11" spans="1:187" ht="18" customHeight="1">
      <c r="A11" s="2429"/>
      <c r="B11" s="1060" t="s">
        <v>87</v>
      </c>
      <c r="C11" s="1060" t="s">
        <v>90</v>
      </c>
      <c r="D11" s="1060" t="s">
        <v>91</v>
      </c>
      <c r="E11" s="2342" t="s">
        <v>88</v>
      </c>
      <c r="F11" s="2342" t="s">
        <v>89</v>
      </c>
      <c r="G11" s="1060" t="s">
        <v>87</v>
      </c>
      <c r="H11" s="1060" t="s">
        <v>90</v>
      </c>
      <c r="I11" s="1060" t="s">
        <v>91</v>
      </c>
      <c r="J11" s="2342" t="s">
        <v>88</v>
      </c>
      <c r="K11" s="2342" t="s">
        <v>89</v>
      </c>
      <c r="L11" s="1060" t="s">
        <v>87</v>
      </c>
      <c r="M11" s="1060" t="s">
        <v>90</v>
      </c>
      <c r="N11" s="1060" t="s">
        <v>91</v>
      </c>
      <c r="O11" s="2342" t="s">
        <v>88</v>
      </c>
      <c r="P11" s="2345" t="s">
        <v>89</v>
      </c>
      <c r="Q11" s="267"/>
      <c r="R11" s="267"/>
      <c r="S11" s="267"/>
      <c r="T11" s="2694"/>
      <c r="U11" s="2694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</row>
    <row r="12" spans="1:187" ht="32.25" customHeight="1">
      <c r="A12" s="2429"/>
      <c r="B12" s="1896" t="str">
        <f>B5</f>
        <v xml:space="preserve">cf=j= @)&amp;#÷&amp;$
-;fpg–c;f/_                </v>
      </c>
      <c r="C12" s="1896" t="str">
        <f t="shared" ref="C12:D12" si="3">C5</f>
        <v xml:space="preserve">cf=j= @)&amp;$÷&amp;%
-;fpg–c;f/_                </v>
      </c>
      <c r="D12" s="1896" t="str">
        <f t="shared" si="3"/>
        <v xml:space="preserve">cf=j= @)&amp;%÷&amp;^
-;fpg–c;f/_                </v>
      </c>
      <c r="E12" s="2342"/>
      <c r="F12" s="2342"/>
      <c r="G12" s="1896" t="str">
        <f>B5</f>
        <v xml:space="preserve">cf=j= @)&amp;#÷&amp;$
-;fpg–c;f/_                </v>
      </c>
      <c r="H12" s="1896" t="str">
        <f t="shared" ref="H12:I12" si="4">C5</f>
        <v xml:space="preserve">cf=j= @)&amp;$÷&amp;%
-;fpg–c;f/_                </v>
      </c>
      <c r="I12" s="1896" t="str">
        <f t="shared" si="4"/>
        <v xml:space="preserve">cf=j= @)&amp;%÷&amp;^
-;fpg–c;f/_                </v>
      </c>
      <c r="J12" s="2342"/>
      <c r="K12" s="2342"/>
      <c r="L12" s="1896" t="str">
        <f>B5</f>
        <v xml:space="preserve">cf=j= @)&amp;#÷&amp;$
-;fpg–c;f/_                </v>
      </c>
      <c r="M12" s="1896" t="str">
        <f t="shared" ref="M12:N12" si="5">C5</f>
        <v xml:space="preserve">cf=j= @)&amp;$÷&amp;%
-;fpg–c;f/_                </v>
      </c>
      <c r="N12" s="1896" t="str">
        <f t="shared" si="5"/>
        <v xml:space="preserve">cf=j= @)&amp;%÷&amp;^
-;fpg–c;f/_                </v>
      </c>
      <c r="O12" s="2342"/>
      <c r="P12" s="2345"/>
      <c r="Q12" s="639"/>
      <c r="R12" s="639"/>
      <c r="S12" s="639"/>
      <c r="T12" s="2694"/>
      <c r="U12" s="2694"/>
    </row>
    <row r="13" spans="1:187" ht="21.75" customHeight="1">
      <c r="A13" s="273" t="s">
        <v>373</v>
      </c>
      <c r="B13" s="1572">
        <v>2924</v>
      </c>
      <c r="C13" s="1572">
        <v>4078</v>
      </c>
      <c r="D13" s="1572">
        <v>6092</v>
      </c>
      <c r="E13" s="601">
        <v>39.466484268125846</v>
      </c>
      <c r="F13" s="1587">
        <v>49.386954389406569</v>
      </c>
      <c r="G13" s="1589">
        <v>1541</v>
      </c>
      <c r="H13" s="1589">
        <v>1850</v>
      </c>
      <c r="I13" s="1589">
        <v>2009</v>
      </c>
      <c r="J13" s="599">
        <v>20.051914341336797</v>
      </c>
      <c r="K13" s="599">
        <v>8.5945945945945965</v>
      </c>
      <c r="L13" s="571">
        <v>81879</v>
      </c>
      <c r="M13" s="571">
        <v>83777</v>
      </c>
      <c r="N13" s="571">
        <v>86241</v>
      </c>
      <c r="O13" s="1082">
        <v>2.3180546904578705</v>
      </c>
      <c r="P13" s="1513">
        <v>2.9411413633813481</v>
      </c>
      <c r="Q13" s="287"/>
      <c r="R13" s="287"/>
      <c r="S13" s="287"/>
      <c r="T13" s="1143"/>
      <c r="U13" s="1143"/>
    </row>
    <row r="14" spans="1:187" ht="21.75" customHeight="1">
      <c r="A14" s="273" t="s">
        <v>371</v>
      </c>
      <c r="B14" s="1572">
        <v>30</v>
      </c>
      <c r="C14" s="1575">
        <v>30</v>
      </c>
      <c r="D14" s="1572">
        <v>34</v>
      </c>
      <c r="E14" s="601">
        <v>16.2</v>
      </c>
      <c r="F14" s="1587">
        <v>13.33333333333333</v>
      </c>
      <c r="G14" s="1572">
        <v>46</v>
      </c>
      <c r="H14" s="1572">
        <v>29</v>
      </c>
      <c r="I14" s="1572">
        <v>40</v>
      </c>
      <c r="J14" s="599">
        <v>-36.95652173913043</v>
      </c>
      <c r="K14" s="599">
        <v>37.931034482758633</v>
      </c>
      <c r="L14" s="571">
        <v>3395</v>
      </c>
      <c r="M14" s="571">
        <v>4101</v>
      </c>
      <c r="N14" s="571">
        <v>3808</v>
      </c>
      <c r="O14" s="1082">
        <v>20.795287187039762</v>
      </c>
      <c r="P14" s="1513">
        <v>-7.1445988783223555</v>
      </c>
      <c r="Q14" s="287"/>
      <c r="R14" s="287"/>
      <c r="S14" s="287"/>
      <c r="T14" s="1143"/>
      <c r="U14" s="1143"/>
    </row>
    <row r="15" spans="1:187" ht="32.25" customHeight="1" thickBot="1">
      <c r="A15" s="274" t="s">
        <v>372</v>
      </c>
      <c r="B15" s="2208">
        <v>16.2</v>
      </c>
      <c r="C15" s="2208">
        <v>19.940000000000001</v>
      </c>
      <c r="D15" s="2208">
        <v>27.28</v>
      </c>
      <c r="E15" s="35">
        <v>23.086419753086428</v>
      </c>
      <c r="F15" s="2206">
        <v>36.810431293881642</v>
      </c>
      <c r="G15" s="2208">
        <v>10.78</v>
      </c>
      <c r="H15" s="2208">
        <v>13.95</v>
      </c>
      <c r="I15" s="2208">
        <v>13.72</v>
      </c>
      <c r="J15" s="546">
        <v>29.40630797773656</v>
      </c>
      <c r="K15" s="546">
        <v>-1.648745519713259</v>
      </c>
      <c r="L15" s="1268">
        <v>933.78</v>
      </c>
      <c r="M15" s="1268">
        <v>1149.3700000000001</v>
      </c>
      <c r="N15" s="1268">
        <v>1160.23</v>
      </c>
      <c r="O15" s="1777">
        <v>23.087879372014839</v>
      </c>
      <c r="P15" s="1778">
        <v>0.94486544802802541</v>
      </c>
      <c r="Q15" s="287"/>
      <c r="R15" s="287"/>
      <c r="S15" s="287"/>
      <c r="T15" s="1143"/>
      <c r="U15" s="1143"/>
    </row>
    <row r="16" spans="1:187" ht="15.75" thickTop="1">
      <c r="A16" s="2695" t="s">
        <v>695</v>
      </c>
      <c r="B16" s="2695"/>
      <c r="C16" s="2695"/>
      <c r="D16" s="2695"/>
      <c r="E16" s="2695"/>
      <c r="F16" s="2695"/>
      <c r="G16" s="243"/>
      <c r="H16" s="243"/>
      <c r="I16" s="243"/>
      <c r="J16" s="1087"/>
      <c r="K16" s="1087"/>
      <c r="L16" s="243"/>
      <c r="M16" s="243"/>
      <c r="N16" s="243"/>
      <c r="O16" s="1088"/>
      <c r="P16" s="1088"/>
      <c r="Q16" s="243"/>
      <c r="R16" s="243"/>
      <c r="S16" s="243"/>
      <c r="T16" s="1087"/>
      <c r="U16" s="1087"/>
    </row>
    <row r="17" spans="1:11" ht="15.75">
      <c r="A17" s="320" t="s">
        <v>420</v>
      </c>
      <c r="B17" s="276"/>
      <c r="C17" s="276"/>
      <c r="D17" s="276"/>
      <c r="E17" s="1127"/>
      <c r="F17" s="1127"/>
    </row>
    <row r="22" spans="1:11">
      <c r="E22" s="1128"/>
    </row>
    <row r="23" spans="1:11">
      <c r="K23" s="305" t="s">
        <v>323</v>
      </c>
    </row>
  </sheetData>
  <mergeCells count="27">
    <mergeCell ref="G3:K3"/>
    <mergeCell ref="L3:P3"/>
    <mergeCell ref="E4:E5"/>
    <mergeCell ref="J4:J5"/>
    <mergeCell ref="F4:F5"/>
    <mergeCell ref="A16:F16"/>
    <mergeCell ref="O4:O5"/>
    <mergeCell ref="P4:P5"/>
    <mergeCell ref="A10:A12"/>
    <mergeCell ref="B10:F10"/>
    <mergeCell ref="F11:F12"/>
    <mergeCell ref="G10:K10"/>
    <mergeCell ref="J11:J12"/>
    <mergeCell ref="L10:P10"/>
    <mergeCell ref="K11:K12"/>
    <mergeCell ref="K4:K5"/>
    <mergeCell ref="P11:P12"/>
    <mergeCell ref="O11:O12"/>
    <mergeCell ref="E11:E12"/>
    <mergeCell ref="A3:A5"/>
    <mergeCell ref="B3:F3"/>
    <mergeCell ref="Q3:U3"/>
    <mergeCell ref="T4:T5"/>
    <mergeCell ref="U4:U5"/>
    <mergeCell ref="Q10:U10"/>
    <mergeCell ref="T11:T12"/>
    <mergeCell ref="U11:U12"/>
  </mergeCells>
  <hyperlinks>
    <hyperlink ref="G5"/>
    <hyperlink ref="L5"/>
    <hyperlink ref="Q5"/>
    <hyperlink ref="B12"/>
    <hyperlink ref="G12"/>
    <hyperlink ref="L12"/>
    <hyperlink ref="B5" display="cf=j= @)&amp;#÷&amp;$&#10;-;fpg–c;f/_                "/>
    <hyperlink ref="H5:I5"/>
    <hyperlink ref="M5:N5"/>
    <hyperlink ref="R5:S5"/>
    <hyperlink ref="C12:D12"/>
    <hyperlink ref="H12:I12"/>
    <hyperlink ref="M12:N12"/>
  </hyperlinks>
  <printOptions horizontalCentered="1"/>
  <pageMargins left="0.39370078740157483" right="0.39370078740157483" top="0.78740157480314965" bottom="0.19685039370078741" header="0" footer="0"/>
  <pageSetup paperSize="9" scale="49" orientation="landscape" r:id="rId1"/>
</worksheet>
</file>

<file path=xl/worksheets/sheet1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1"/>
  <sheetViews>
    <sheetView view="pageBreakPreview" zoomScaleSheetLayoutView="100" workbookViewId="0">
      <selection activeCell="A2" sqref="A2:XFD2"/>
    </sheetView>
  </sheetViews>
  <sheetFormatPr defaultColWidth="9.140625" defaultRowHeight="20.100000000000001" customHeight="1"/>
  <cols>
    <col min="1" max="1" width="16.5703125" style="451" customWidth="1"/>
    <col min="2" max="8" width="12.7109375" style="451" customWidth="1"/>
    <col min="9" max="16384" width="9.140625" style="451"/>
  </cols>
  <sheetData>
    <row r="1" spans="1:15" ht="18">
      <c r="A1" s="2558" t="s">
        <v>527</v>
      </c>
      <c r="B1" s="2558"/>
      <c r="C1" s="2558"/>
      <c r="D1" s="2558"/>
      <c r="E1" s="2558"/>
      <c r="F1" s="2558"/>
      <c r="G1" s="2558"/>
      <c r="H1" s="2558"/>
    </row>
    <row r="2" spans="1:15" s="1927" customFormat="1" ht="21">
      <c r="A2" s="2602" t="s">
        <v>436</v>
      </c>
      <c r="B2" s="2602"/>
      <c r="C2" s="2602"/>
      <c r="D2" s="2602"/>
      <c r="E2" s="2602"/>
      <c r="F2" s="2602"/>
      <c r="G2" s="2602"/>
      <c r="H2" s="2602"/>
    </row>
    <row r="3" spans="1:15" ht="18.75" thickBot="1">
      <c r="A3" s="475"/>
      <c r="B3" s="475"/>
      <c r="E3" s="2559" t="s">
        <v>741</v>
      </c>
      <c r="F3" s="2559"/>
      <c r="G3" s="2559"/>
      <c r="H3" s="2559"/>
    </row>
    <row r="4" spans="1:15" s="1255" customFormat="1" ht="18.75" customHeight="1" thickTop="1">
      <c r="A4" s="1233" t="s">
        <v>435</v>
      </c>
      <c r="B4" s="1306" t="s">
        <v>397</v>
      </c>
      <c r="C4" s="1306" t="s">
        <v>266</v>
      </c>
      <c r="D4" s="1305" t="s">
        <v>268</v>
      </c>
      <c r="E4" s="1306" t="s">
        <v>267</v>
      </c>
      <c r="F4" s="1306" t="s">
        <v>690</v>
      </c>
      <c r="G4" s="1306" t="s">
        <v>691</v>
      </c>
      <c r="H4" s="1234" t="s">
        <v>82</v>
      </c>
    </row>
    <row r="5" spans="1:15" ht="20.25" customHeight="1">
      <c r="A5" s="477" t="s">
        <v>434</v>
      </c>
      <c r="B5" s="1592">
        <v>64</v>
      </c>
      <c r="C5" s="1592">
        <v>33</v>
      </c>
      <c r="D5" s="1592">
        <v>68</v>
      </c>
      <c r="E5" s="1592">
        <v>40</v>
      </c>
      <c r="F5" s="1592">
        <v>21</v>
      </c>
      <c r="G5" s="1592">
        <v>17</v>
      </c>
      <c r="H5" s="478">
        <v>243</v>
      </c>
    </row>
    <row r="6" spans="1:15" ht="20.25" customHeight="1">
      <c r="A6" s="477" t="s">
        <v>433</v>
      </c>
      <c r="B6" s="1592">
        <v>36</v>
      </c>
      <c r="C6" s="1592">
        <v>22</v>
      </c>
      <c r="D6" s="1592">
        <v>46</v>
      </c>
      <c r="E6" s="1592">
        <v>11</v>
      </c>
      <c r="F6" s="1592">
        <v>4</v>
      </c>
      <c r="G6" s="1592">
        <v>1</v>
      </c>
      <c r="H6" s="478">
        <v>120</v>
      </c>
    </row>
    <row r="7" spans="1:15" ht="20.25" customHeight="1">
      <c r="A7" s="477" t="s">
        <v>432</v>
      </c>
      <c r="B7" s="1592">
        <v>5</v>
      </c>
      <c r="C7" s="1592">
        <v>0</v>
      </c>
      <c r="D7" s="1592">
        <v>4</v>
      </c>
      <c r="E7" s="1592">
        <v>2</v>
      </c>
      <c r="F7" s="1592">
        <v>1</v>
      </c>
      <c r="G7" s="1592">
        <v>0</v>
      </c>
      <c r="H7" s="478">
        <v>12</v>
      </c>
    </row>
    <row r="8" spans="1:15" s="480" customFormat="1" ht="20.25" customHeight="1">
      <c r="A8" s="57" t="s">
        <v>666</v>
      </c>
      <c r="B8" s="1592">
        <v>97</v>
      </c>
      <c r="C8" s="1592">
        <v>93</v>
      </c>
      <c r="D8" s="1592">
        <v>112</v>
      </c>
      <c r="E8" s="1592">
        <v>53</v>
      </c>
      <c r="F8" s="1592">
        <v>36</v>
      </c>
      <c r="G8" s="1592">
        <v>12</v>
      </c>
      <c r="H8" s="478">
        <v>403</v>
      </c>
    </row>
    <row r="9" spans="1:15" ht="20.25" customHeight="1" thickBot="1">
      <c r="A9" s="481" t="s">
        <v>82</v>
      </c>
      <c r="B9" s="482">
        <v>202</v>
      </c>
      <c r="C9" s="482">
        <v>148</v>
      </c>
      <c r="D9" s="482">
        <v>230</v>
      </c>
      <c r="E9" s="482">
        <v>106</v>
      </c>
      <c r="F9" s="482">
        <v>62</v>
      </c>
      <c r="G9" s="482">
        <v>30</v>
      </c>
      <c r="H9" s="483">
        <v>778</v>
      </c>
    </row>
    <row r="10" spans="1:15" ht="20.25" customHeight="1" thickTop="1">
      <c r="A10" s="2475" t="s">
        <v>668</v>
      </c>
      <c r="B10" s="2475"/>
      <c r="C10" s="2475"/>
      <c r="D10" s="2475"/>
      <c r="E10" s="2475"/>
      <c r="F10" s="2475"/>
      <c r="G10" s="2475"/>
      <c r="H10" s="2475"/>
      <c r="I10" s="631"/>
      <c r="J10" s="631"/>
      <c r="K10" s="631"/>
      <c r="L10" s="631"/>
      <c r="M10" s="631"/>
      <c r="N10" s="631"/>
      <c r="O10" s="631"/>
    </row>
    <row r="11" spans="1:15" ht="20.100000000000001" customHeight="1">
      <c r="A11" s="2402"/>
      <c r="B11" s="2402"/>
      <c r="C11" s="2402"/>
      <c r="D11" s="2402"/>
      <c r="E11" s="2402"/>
      <c r="F11" s="2402"/>
      <c r="G11" s="2402"/>
      <c r="H11" s="2402"/>
      <c r="I11" s="2402"/>
    </row>
    <row r="21" ht="15"/>
  </sheetData>
  <mergeCells count="5">
    <mergeCell ref="A1:H1"/>
    <mergeCell ref="A2:H2"/>
    <mergeCell ref="E3:H3"/>
    <mergeCell ref="A11:I11"/>
    <mergeCell ref="A10:H10"/>
  </mergeCells>
  <printOptions horizontalCentered="1"/>
  <pageMargins left="0.70866141732283472" right="0.39370078740157483" top="0.98425196850393704" bottom="0" header="0" footer="0"/>
  <pageSetup paperSize="9" scale="88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view="pageBreakPreview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XFD2"/>
    </sheetView>
  </sheetViews>
  <sheetFormatPr defaultColWidth="9.140625" defaultRowHeight="15"/>
  <cols>
    <col min="1" max="1" width="10.5703125" style="451" customWidth="1"/>
    <col min="2" max="2" width="12.7109375" style="451" customWidth="1"/>
    <col min="3" max="3" width="11.7109375" style="451" customWidth="1"/>
    <col min="4" max="4" width="12.140625" style="451" customWidth="1"/>
    <col min="5" max="6" width="13" style="451" customWidth="1"/>
    <col min="7" max="7" width="11.85546875" style="451" customWidth="1"/>
    <col min="8" max="8" width="12.42578125" style="451" customWidth="1"/>
    <col min="9" max="9" width="12.85546875" style="451" customWidth="1"/>
    <col min="10" max="11" width="13" style="451" customWidth="1"/>
    <col min="12" max="16384" width="9.140625" style="451"/>
  </cols>
  <sheetData>
    <row r="1" spans="1:11" ht="18">
      <c r="A1" s="2477" t="s">
        <v>528</v>
      </c>
      <c r="B1" s="2477"/>
      <c r="C1" s="2477"/>
      <c r="D1" s="2477"/>
      <c r="E1" s="2477"/>
      <c r="F1" s="2477"/>
      <c r="G1" s="2477"/>
      <c r="H1" s="2477"/>
      <c r="I1" s="2477"/>
      <c r="J1" s="2477"/>
      <c r="K1" s="2477"/>
    </row>
    <row r="2" spans="1:11" s="1927" customFormat="1" ht="21">
      <c r="A2" s="2697" t="s">
        <v>451</v>
      </c>
      <c r="B2" s="2697"/>
      <c r="C2" s="2697"/>
      <c r="D2" s="2697"/>
      <c r="E2" s="2697"/>
      <c r="F2" s="2697"/>
      <c r="G2" s="2697"/>
      <c r="H2" s="2697"/>
      <c r="I2" s="2697"/>
      <c r="J2" s="2697"/>
      <c r="K2" s="2697"/>
    </row>
    <row r="3" spans="1:11" ht="16.5" thickBot="1">
      <c r="J3" s="2561" t="s">
        <v>585</v>
      </c>
      <c r="K3" s="2562"/>
    </row>
    <row r="4" spans="1:11" s="1209" customFormat="1" ht="16.5" thickTop="1">
      <c r="A4" s="2481" t="s">
        <v>529</v>
      </c>
      <c r="B4" s="2483" t="s">
        <v>445</v>
      </c>
      <c r="C4" s="2483"/>
      <c r="D4" s="2483"/>
      <c r="E4" s="2483"/>
      <c r="F4" s="2483"/>
      <c r="G4" s="2483" t="s">
        <v>443</v>
      </c>
      <c r="H4" s="2483"/>
      <c r="I4" s="2483"/>
      <c r="J4" s="2483"/>
      <c r="K4" s="2484"/>
    </row>
    <row r="5" spans="1:11" s="1209" customFormat="1">
      <c r="A5" s="2482"/>
      <c r="B5" s="1163" t="s">
        <v>87</v>
      </c>
      <c r="C5" s="1163" t="s">
        <v>90</v>
      </c>
      <c r="D5" s="1223" t="s">
        <v>91</v>
      </c>
      <c r="E5" s="2563" t="s">
        <v>222</v>
      </c>
      <c r="F5" s="2563"/>
      <c r="G5" s="1163" t="s">
        <v>87</v>
      </c>
      <c r="H5" s="1163" t="s">
        <v>90</v>
      </c>
      <c r="I5" s="1223" t="s">
        <v>91</v>
      </c>
      <c r="J5" s="2563" t="s">
        <v>222</v>
      </c>
      <c r="K5" s="2564"/>
    </row>
    <row r="6" spans="1:11" s="1209" customFormat="1" ht="30">
      <c r="A6" s="2482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308" t="str">
        <f t="shared" si="0"/>
        <v>cf=j=@)&amp;%÷&amp;^</v>
      </c>
    </row>
    <row r="7" spans="1:11" ht="20.25" customHeight="1">
      <c r="A7" s="423" t="s">
        <v>397</v>
      </c>
      <c r="B7" s="2210">
        <v>23184.97294171129</v>
      </c>
      <c r="C7" s="2210">
        <v>31487.723462725393</v>
      </c>
      <c r="D7" s="2210">
        <v>34294.03624060929</v>
      </c>
      <c r="E7" s="2209">
        <v>35.810913137090218</v>
      </c>
      <c r="F7" s="2209">
        <v>8.9124028963413657</v>
      </c>
      <c r="G7" s="2210">
        <v>37277.730290501007</v>
      </c>
      <c r="H7" s="2210">
        <v>45851.361874097391</v>
      </c>
      <c r="I7" s="2210">
        <v>52168.137468194014</v>
      </c>
      <c r="J7" s="2209">
        <v>22.999339060567991</v>
      </c>
      <c r="K7" s="2212">
        <v>13.77663680185066</v>
      </c>
    </row>
    <row r="8" spans="1:11" ht="20.25" customHeight="1">
      <c r="A8" s="423" t="s">
        <v>266</v>
      </c>
      <c r="B8" s="2210">
        <v>4968.9262700300005</v>
      </c>
      <c r="C8" s="2210">
        <v>7464.2283414100002</v>
      </c>
      <c r="D8" s="2210">
        <v>8960.3244814160007</v>
      </c>
      <c r="E8" s="2209">
        <v>50.218134377045899</v>
      </c>
      <c r="F8" s="2209">
        <v>20.043547324322432</v>
      </c>
      <c r="G8" s="2210">
        <v>5104.6741797100003</v>
      </c>
      <c r="H8" s="2210">
        <v>6781.8943216599982</v>
      </c>
      <c r="I8" s="2210">
        <v>8576.0998208100009</v>
      </c>
      <c r="J8" s="2209">
        <v>32.856556224814362</v>
      </c>
      <c r="K8" s="2212">
        <v>26.45581623735529</v>
      </c>
    </row>
    <row r="9" spans="1:11" ht="20.25" customHeight="1">
      <c r="A9" s="423" t="s">
        <v>268</v>
      </c>
      <c r="B9" s="2210">
        <v>16585.589782789993</v>
      </c>
      <c r="C9" s="2210">
        <v>22241.892235430012</v>
      </c>
      <c r="D9" s="2210">
        <v>29453.353182397896</v>
      </c>
      <c r="E9" s="2209">
        <v>34.103716097628748</v>
      </c>
      <c r="F9" s="2209">
        <v>32.422875134159909</v>
      </c>
      <c r="G9" s="2210">
        <v>18831.422794989998</v>
      </c>
      <c r="H9" s="2210">
        <v>25925.694164020006</v>
      </c>
      <c r="I9" s="2210">
        <v>35466.43056867001</v>
      </c>
      <c r="J9" s="2209">
        <v>37.672519205067204</v>
      </c>
      <c r="K9" s="2212">
        <v>36.800312247340926</v>
      </c>
    </row>
    <row r="10" spans="1:11" ht="20.25" customHeight="1">
      <c r="A10" s="423" t="s">
        <v>267</v>
      </c>
      <c r="B10" s="2210">
        <v>8977.2402863624266</v>
      </c>
      <c r="C10" s="2210">
        <v>12376.233170017462</v>
      </c>
      <c r="D10" s="2210">
        <v>13113.791107875631</v>
      </c>
      <c r="E10" s="2209">
        <v>37.862336032361064</v>
      </c>
      <c r="F10" s="2209">
        <v>5.9594702824844248</v>
      </c>
      <c r="G10" s="2210">
        <v>10312.709974180001</v>
      </c>
      <c r="H10" s="2210">
        <v>13534.168217840001</v>
      </c>
      <c r="I10" s="2210">
        <v>17998.701594450002</v>
      </c>
      <c r="J10" s="2209">
        <v>31.237746932916611</v>
      </c>
      <c r="K10" s="2212">
        <v>32.987127873326536</v>
      </c>
    </row>
    <row r="11" spans="1:11" ht="20.25" customHeight="1">
      <c r="A11" s="423" t="s">
        <v>690</v>
      </c>
      <c r="B11" s="2210">
        <v>1963.2704540099999</v>
      </c>
      <c r="C11" s="2210">
        <v>2461.0175379599996</v>
      </c>
      <c r="D11" s="2210">
        <v>3718.4744174049997</v>
      </c>
      <c r="E11" s="2209">
        <v>25.352955469448759</v>
      </c>
      <c r="F11" s="2209">
        <v>51.094998716967233</v>
      </c>
      <c r="G11" s="2210">
        <v>1253.6595276699998</v>
      </c>
      <c r="H11" s="2210">
        <v>1918.6288633899999</v>
      </c>
      <c r="I11" s="2210">
        <v>4307.6811042600002</v>
      </c>
      <c r="J11" s="2209">
        <v>53.042259165523589</v>
      </c>
      <c r="K11" s="2212">
        <v>124.51872722527564</v>
      </c>
    </row>
    <row r="12" spans="1:11" ht="20.25" customHeight="1">
      <c r="A12" s="423" t="s">
        <v>691</v>
      </c>
      <c r="B12" s="2210">
        <v>2107.7666774700001</v>
      </c>
      <c r="C12" s="2210">
        <v>2897.6465113199988</v>
      </c>
      <c r="D12" s="2210">
        <v>3159.6044454699995</v>
      </c>
      <c r="E12" s="2209">
        <v>37.474728217931094</v>
      </c>
      <c r="F12" s="2209">
        <v>9.0403689037510624</v>
      </c>
      <c r="G12" s="2210">
        <v>1200.3162056800002</v>
      </c>
      <c r="H12" s="2210">
        <v>1492.4404594400003</v>
      </c>
      <c r="I12" s="2210">
        <v>1694.8173841599998</v>
      </c>
      <c r="J12" s="2209">
        <v>24.337274826220188</v>
      </c>
      <c r="K12" s="2212">
        <v>13.560133902824933</v>
      </c>
    </row>
    <row r="13" spans="1:11" s="460" customFormat="1" ht="20.25" customHeight="1" thickBot="1">
      <c r="A13" s="424" t="s">
        <v>82</v>
      </c>
      <c r="B13" s="2211">
        <v>57787.76641237372</v>
      </c>
      <c r="C13" s="2211">
        <v>78928.741258862865</v>
      </c>
      <c r="D13" s="2211">
        <v>92699.583875173819</v>
      </c>
      <c r="E13" s="2087">
        <v>36.583824153415208</v>
      </c>
      <c r="F13" s="2087">
        <v>17.447183873294875</v>
      </c>
      <c r="G13" s="2211">
        <v>73980.512972731012</v>
      </c>
      <c r="H13" s="2211">
        <v>95504.187900447389</v>
      </c>
      <c r="I13" s="2211">
        <v>120211.86794054402</v>
      </c>
      <c r="J13" s="2087">
        <v>29.093708684677466</v>
      </c>
      <c r="K13" s="2088">
        <v>25.870781777498237</v>
      </c>
    </row>
    <row r="14" spans="1:11" ht="15.75" thickTop="1">
      <c r="A14" s="2630" t="str">
        <f>'[6]ta 5'!A43:P43</f>
        <v>&gt;f]t M cWoog If]qsf a}+s tyf ljQLo ;+:yf .</v>
      </c>
      <c r="B14" s="2560"/>
      <c r="C14" s="2560"/>
      <c r="D14" s="2560"/>
      <c r="E14" s="2560"/>
      <c r="F14" s="2560"/>
      <c r="G14" s="2560"/>
      <c r="H14" s="2560"/>
      <c r="I14" s="2560"/>
      <c r="J14" s="2560"/>
      <c r="K14" s="2560"/>
    </row>
    <row r="15" spans="1:11">
      <c r="A15" s="512" t="s">
        <v>532</v>
      </c>
    </row>
  </sheetData>
  <mergeCells count="9">
    <mergeCell ref="A14:K14"/>
    <mergeCell ref="A1:K1"/>
    <mergeCell ref="A2:K2"/>
    <mergeCell ref="J3:K3"/>
    <mergeCell ref="A4:A6"/>
    <mergeCell ref="B4:F4"/>
    <mergeCell ref="G4:K4"/>
    <mergeCell ref="E5:F5"/>
    <mergeCell ref="J5:K5"/>
  </mergeCells>
  <printOptions horizontalCentered="1"/>
  <pageMargins left="0.39370078740157483" right="0.39370078740157483" top="0.78740157480314965" bottom="0.19685039370078741" header="0" footer="0"/>
  <pageSetup paperSize="9" orientation="landscape" r:id="rId1"/>
</worksheet>
</file>

<file path=xl/worksheets/sheet175.xml><?xml version="1.0" encoding="utf-8"?>
<worksheet xmlns="http://schemas.openxmlformats.org/spreadsheetml/2006/main" xmlns:r="http://schemas.openxmlformats.org/officeDocument/2006/relationships">
  <dimension ref="A1:G14"/>
  <sheetViews>
    <sheetView view="pageBreakPreview" zoomScaleSheetLayoutView="100" workbookViewId="0">
      <selection sqref="A1:XFD1"/>
    </sheetView>
  </sheetViews>
  <sheetFormatPr defaultColWidth="9.140625" defaultRowHeight="20.100000000000001" customHeight="1"/>
  <cols>
    <col min="1" max="1" width="12.85546875" style="451" customWidth="1"/>
    <col min="2" max="7" width="13" style="451" customWidth="1"/>
    <col min="8" max="16384" width="9.140625" style="451"/>
  </cols>
  <sheetData>
    <row r="1" spans="1:7" s="1927" customFormat="1" ht="21">
      <c r="A1" s="2602" t="s">
        <v>533</v>
      </c>
      <c r="B1" s="2602"/>
      <c r="C1" s="2602"/>
      <c r="D1" s="2602"/>
      <c r="E1" s="2602"/>
      <c r="F1" s="2602"/>
      <c r="G1" s="2602"/>
    </row>
    <row r="2" spans="1:7" s="1928" customFormat="1" ht="23.25">
      <c r="A2" s="2525" t="s">
        <v>458</v>
      </c>
      <c r="B2" s="2525"/>
      <c r="C2" s="2525"/>
      <c r="D2" s="2525"/>
      <c r="E2" s="2525"/>
      <c r="F2" s="2525"/>
      <c r="G2" s="2525"/>
    </row>
    <row r="3" spans="1:7" ht="18">
      <c r="A3" s="2041"/>
      <c r="B3" s="2041"/>
      <c r="C3" s="2041"/>
      <c r="D3" s="2041"/>
      <c r="E3" s="2041"/>
      <c r="F3" s="2041"/>
      <c r="G3" s="2041"/>
    </row>
    <row r="4" spans="1:7" ht="18.75" customHeight="1" thickBot="1">
      <c r="A4" s="356"/>
      <c r="B4" s="484"/>
      <c r="C4" s="484"/>
      <c r="D4" s="484"/>
      <c r="E4" s="484"/>
      <c r="F4" s="2565" t="s">
        <v>741</v>
      </c>
      <c r="G4" s="2566"/>
    </row>
    <row r="5" spans="1:7" s="1209" customFormat="1" ht="20.25" customHeight="1" thickTop="1">
      <c r="A5" s="1216" t="s">
        <v>534</v>
      </c>
      <c r="B5" s="1217" t="s">
        <v>457</v>
      </c>
      <c r="C5" s="1217" t="s">
        <v>456</v>
      </c>
      <c r="D5" s="1217" t="s">
        <v>455</v>
      </c>
      <c r="E5" s="1217" t="s">
        <v>454</v>
      </c>
      <c r="F5" s="1217" t="s">
        <v>552</v>
      </c>
      <c r="G5" s="1219" t="s">
        <v>82</v>
      </c>
    </row>
    <row r="6" spans="1:7" ht="20.25" customHeight="1">
      <c r="A6" s="423" t="str">
        <f>'[6]ta 12'!A7</f>
        <v>afFs]</v>
      </c>
      <c r="B6" s="1572">
        <v>9</v>
      </c>
      <c r="C6" s="1572">
        <v>3</v>
      </c>
      <c r="D6" s="1572"/>
      <c r="E6" s="1572">
        <v>1</v>
      </c>
      <c r="F6" s="1572">
        <v>1</v>
      </c>
      <c r="G6" s="485">
        <v>14</v>
      </c>
    </row>
    <row r="7" spans="1:7" ht="20.25" customHeight="1">
      <c r="A7" s="423" t="str">
        <f>'[6]ta 12'!A8</f>
        <v>alb{of</v>
      </c>
      <c r="B7" s="1572"/>
      <c r="C7" s="1572">
        <v>1</v>
      </c>
      <c r="D7" s="1572"/>
      <c r="E7" s="1572"/>
      <c r="F7" s="1572"/>
      <c r="G7" s="485">
        <v>1</v>
      </c>
    </row>
    <row r="8" spans="1:7" ht="20.25" customHeight="1">
      <c r="A8" s="423" t="str">
        <f>'[6]ta 12'!A9</f>
        <v>bfË</v>
      </c>
      <c r="B8" s="1572"/>
      <c r="C8" s="1572"/>
      <c r="D8" s="1572"/>
      <c r="E8" s="1572"/>
      <c r="F8" s="1572"/>
      <c r="G8" s="485">
        <v>0</v>
      </c>
    </row>
    <row r="9" spans="1:7" ht="20.25" customHeight="1">
      <c r="A9" s="423" t="str">
        <f>'[6]ta 12'!A10</f>
        <v>;'v]{t</v>
      </c>
      <c r="B9" s="1572"/>
      <c r="C9" s="1572"/>
      <c r="D9" s="1572"/>
      <c r="E9" s="1572">
        <v>1</v>
      </c>
      <c r="F9" s="1572"/>
      <c r="G9" s="485">
        <v>1</v>
      </c>
    </row>
    <row r="10" spans="1:7" ht="20.25" customHeight="1">
      <c r="A10" s="423" t="s">
        <v>690</v>
      </c>
      <c r="B10" s="1572"/>
      <c r="C10" s="1572"/>
      <c r="D10" s="1572"/>
      <c r="E10" s="1572"/>
      <c r="F10" s="1572"/>
      <c r="G10" s="485">
        <v>0</v>
      </c>
    </row>
    <row r="11" spans="1:7" ht="20.25" customHeight="1">
      <c r="A11" s="423" t="s">
        <v>691</v>
      </c>
      <c r="B11" s="1572"/>
      <c r="C11" s="1572"/>
      <c r="D11" s="1572"/>
      <c r="E11" s="1572"/>
      <c r="F11" s="1572"/>
      <c r="G11" s="485">
        <v>0</v>
      </c>
    </row>
    <row r="12" spans="1:7" ht="20.25" customHeight="1" thickBot="1">
      <c r="A12" s="486" t="s">
        <v>82</v>
      </c>
      <c r="B12" s="487">
        <v>9</v>
      </c>
      <c r="C12" s="487">
        <v>4</v>
      </c>
      <c r="D12" s="487">
        <v>0</v>
      </c>
      <c r="E12" s="487">
        <v>2</v>
      </c>
      <c r="F12" s="487">
        <v>1</v>
      </c>
      <c r="G12" s="488">
        <v>16</v>
      </c>
    </row>
    <row r="13" spans="1:7" ht="20.25" customHeight="1" thickTop="1">
      <c r="A13" s="2604" t="s">
        <v>586</v>
      </c>
      <c r="B13" s="2604"/>
      <c r="C13" s="2604"/>
      <c r="D13" s="2604"/>
      <c r="E13" s="2604"/>
      <c r="F13" s="2604"/>
      <c r="G13" s="2604"/>
    </row>
    <row r="14" spans="1:7" ht="20.100000000000001" customHeight="1">
      <c r="A14" s="2462" t="s">
        <v>539</v>
      </c>
      <c r="B14" s="2462"/>
      <c r="C14" s="2462"/>
      <c r="D14" s="2462"/>
      <c r="E14" s="2462"/>
      <c r="F14" s="2462"/>
      <c r="G14" s="2462"/>
    </row>
  </sheetData>
  <mergeCells count="5">
    <mergeCell ref="A1:G1"/>
    <mergeCell ref="A2:G2"/>
    <mergeCell ref="F4:G4"/>
    <mergeCell ref="A13:G13"/>
    <mergeCell ref="A14:G14"/>
  </mergeCells>
  <printOptions horizontalCentered="1"/>
  <pageMargins left="0.7" right="0" top="1" bottom="0" header="0" footer="0"/>
  <pageSetup paperSize="9" orientation="portrait" r:id="rId1"/>
</worksheet>
</file>

<file path=xl/worksheets/sheet176.xml><?xml version="1.0" encoding="utf-8"?>
<worksheet xmlns="http://schemas.openxmlformats.org/spreadsheetml/2006/main" xmlns:r="http://schemas.openxmlformats.org/officeDocument/2006/relationships">
  <dimension ref="A1:F16"/>
  <sheetViews>
    <sheetView view="pageBreakPreview" zoomScaleSheetLayoutView="100" workbookViewId="0">
      <selection sqref="A1:XFD1"/>
    </sheetView>
  </sheetViews>
  <sheetFormatPr defaultColWidth="9.140625" defaultRowHeight="15"/>
  <cols>
    <col min="1" max="1" width="13.42578125" style="451" customWidth="1"/>
    <col min="2" max="6" width="14.28515625" style="451" customWidth="1"/>
    <col min="7" max="16384" width="9.140625" style="451"/>
  </cols>
  <sheetData>
    <row r="1" spans="1:6" s="1927" customFormat="1" ht="18" customHeight="1">
      <c r="A1" s="2602" t="s">
        <v>588</v>
      </c>
      <c r="B1" s="2602"/>
      <c r="C1" s="2602"/>
      <c r="D1" s="2602"/>
      <c r="E1" s="2602"/>
      <c r="F1" s="2602"/>
    </row>
    <row r="2" spans="1:6" s="1928" customFormat="1" ht="18" customHeight="1">
      <c r="A2" s="2525" t="s">
        <v>541</v>
      </c>
      <c r="B2" s="2525"/>
      <c r="C2" s="2525"/>
      <c r="D2" s="2525"/>
      <c r="E2" s="2525"/>
      <c r="F2" s="2525"/>
    </row>
    <row r="3" spans="1:6" ht="18" customHeight="1">
      <c r="A3" s="2041"/>
      <c r="B3" s="2041"/>
      <c r="C3" s="2041"/>
      <c r="D3" s="2041"/>
      <c r="E3" s="2041"/>
      <c r="F3" s="2041"/>
    </row>
    <row r="4" spans="1:6" ht="17.25" thickBot="1">
      <c r="A4" s="489"/>
      <c r="B4" s="489"/>
      <c r="C4" s="489"/>
      <c r="D4" s="489"/>
      <c r="E4" s="2568" t="s">
        <v>470</v>
      </c>
      <c r="F4" s="2569"/>
    </row>
    <row r="5" spans="1:6" s="1209" customFormat="1" ht="16.5" thickTop="1">
      <c r="A5" s="2518" t="s">
        <v>534</v>
      </c>
      <c r="B5" s="2570" t="s">
        <v>462</v>
      </c>
      <c r="C5" s="2570"/>
      <c r="D5" s="2571" t="s">
        <v>461</v>
      </c>
      <c r="E5" s="2571"/>
      <c r="F5" s="2572" t="s">
        <v>222</v>
      </c>
    </row>
    <row r="6" spans="1:6" s="1209" customFormat="1">
      <c r="A6" s="2519"/>
      <c r="B6" s="1224" t="s">
        <v>90</v>
      </c>
      <c r="C6" s="1224" t="s">
        <v>91</v>
      </c>
      <c r="D6" s="1225" t="s">
        <v>90</v>
      </c>
      <c r="E6" s="1225" t="s">
        <v>91</v>
      </c>
      <c r="F6" s="2573"/>
    </row>
    <row r="7" spans="1:6" s="1209" customFormat="1" ht="30">
      <c r="A7" s="2519"/>
      <c r="B7" s="1368" t="s">
        <v>725</v>
      </c>
      <c r="C7" s="1302" t="s">
        <v>737</v>
      </c>
      <c r="D7" s="1302" t="s">
        <v>669</v>
      </c>
      <c r="E7" s="1302" t="s">
        <v>725</v>
      </c>
      <c r="F7" s="2573"/>
    </row>
    <row r="8" spans="1:6" ht="15.75">
      <c r="A8" s="423" t="str">
        <f>'[6]ta 12'!A7</f>
        <v>afFs]</v>
      </c>
      <c r="B8" s="1572">
        <v>0</v>
      </c>
      <c r="C8" s="1572">
        <v>0</v>
      </c>
      <c r="D8" s="1572">
        <v>0</v>
      </c>
      <c r="E8" s="1572">
        <v>0</v>
      </c>
      <c r="F8" s="983"/>
    </row>
    <row r="9" spans="1:6" ht="15.75">
      <c r="A9" s="423" t="str">
        <f>'[6]ta 12'!A8</f>
        <v>alb{of</v>
      </c>
      <c r="B9" s="1572">
        <v>30</v>
      </c>
      <c r="C9" s="1572">
        <v>30</v>
      </c>
      <c r="D9" s="1572">
        <v>195</v>
      </c>
      <c r="E9" s="1572">
        <v>150</v>
      </c>
      <c r="F9" s="983">
        <v>-23.076923076923066</v>
      </c>
    </row>
    <row r="10" spans="1:6" ht="15.75">
      <c r="A10" s="423" t="str">
        <f>'[6]ta 12'!A9</f>
        <v>bfË</v>
      </c>
      <c r="B10" s="1572">
        <v>80</v>
      </c>
      <c r="C10" s="1572">
        <v>115</v>
      </c>
      <c r="D10" s="1572">
        <v>138.49</v>
      </c>
      <c r="E10" s="1572">
        <v>115.6</v>
      </c>
      <c r="F10" s="983">
        <v>-16.528269189111128</v>
      </c>
    </row>
    <row r="11" spans="1:6" ht="15.75">
      <c r="A11" s="423" t="str">
        <f>'[6]ta 12'!A10</f>
        <v>;'v]{t</v>
      </c>
      <c r="B11" s="1572">
        <v>35</v>
      </c>
      <c r="C11" s="1572">
        <v>50</v>
      </c>
      <c r="D11" s="1572">
        <v>112.2</v>
      </c>
      <c r="E11" s="1572">
        <v>143.1</v>
      </c>
      <c r="F11" s="983">
        <v>27.54010695187165</v>
      </c>
    </row>
    <row r="12" spans="1:6" ht="16.5">
      <c r="A12" s="423" t="s">
        <v>690</v>
      </c>
      <c r="B12" s="1572">
        <v>25</v>
      </c>
      <c r="C12" s="1572">
        <v>25</v>
      </c>
      <c r="D12" s="1593">
        <v>235</v>
      </c>
      <c r="E12" s="1593">
        <v>150</v>
      </c>
      <c r="F12" s="983">
        <v>-36.170212765957444</v>
      </c>
    </row>
    <row r="13" spans="1:6" ht="15.75">
      <c r="A13" s="423" t="s">
        <v>691</v>
      </c>
      <c r="B13" s="1572">
        <v>35</v>
      </c>
      <c r="C13" s="1572">
        <v>45</v>
      </c>
      <c r="D13" s="1572">
        <v>30.85</v>
      </c>
      <c r="E13" s="1572">
        <v>50</v>
      </c>
      <c r="F13" s="983">
        <v>62.074554294975684</v>
      </c>
    </row>
    <row r="14" spans="1:6" ht="15.75" thickBot="1">
      <c r="A14" s="486" t="s">
        <v>82</v>
      </c>
      <c r="B14" s="973">
        <v>205</v>
      </c>
      <c r="C14" s="973">
        <v>265</v>
      </c>
      <c r="D14" s="973">
        <v>711.54000000000008</v>
      </c>
      <c r="E14" s="981">
        <v>608.70000000000005</v>
      </c>
      <c r="F14" s="984">
        <v>-14.453157939117972</v>
      </c>
    </row>
    <row r="15" spans="1:6" ht="16.5" customHeight="1" thickTop="1">
      <c r="A15" s="2545" t="str">
        <f>'[6]ta 14'!A10:G10</f>
        <v>&gt;f]t M g]kfn /fi6« a}+s, g]kfnu~h sfof{no .</v>
      </c>
      <c r="B15" s="2545"/>
      <c r="C15" s="2545"/>
      <c r="D15" s="2545"/>
      <c r="E15" s="2545"/>
      <c r="F15" s="2545"/>
    </row>
    <row r="16" spans="1:6">
      <c r="A16" s="2545" t="s">
        <v>587</v>
      </c>
      <c r="B16" s="2545"/>
      <c r="C16" s="2545"/>
      <c r="D16" s="2545"/>
      <c r="E16" s="2545"/>
      <c r="F16" s="2545"/>
    </row>
  </sheetData>
  <mergeCells count="9">
    <mergeCell ref="A15:F15"/>
    <mergeCell ref="A16:F16"/>
    <mergeCell ref="A1:F1"/>
    <mergeCell ref="A2:F2"/>
    <mergeCell ref="E4:F4"/>
    <mergeCell ref="A5:A7"/>
    <mergeCell ref="B5:C5"/>
    <mergeCell ref="D5:E5"/>
    <mergeCell ref="F5:F7"/>
  </mergeCells>
  <printOptions horizontalCentered="1"/>
  <pageMargins left="0.59055118110236227" right="0.31496062992125984" top="0.98425196850393704" bottom="0" header="0" footer="0.31496062992125984"/>
  <pageSetup paperSize="9" orientation="portrait" r:id="rId1"/>
</worksheet>
</file>

<file path=xl/worksheets/sheet177.xml><?xml version="1.0" encoding="utf-8"?>
<worksheet xmlns="http://schemas.openxmlformats.org/spreadsheetml/2006/main" xmlns:r="http://schemas.openxmlformats.org/officeDocument/2006/relationships">
  <dimension ref="A1:F11"/>
  <sheetViews>
    <sheetView view="pageBreakPreview" zoomScaleSheetLayoutView="100" workbookViewId="0">
      <selection activeCell="A3" sqref="A3:XFD3"/>
    </sheetView>
  </sheetViews>
  <sheetFormatPr defaultColWidth="9.140625" defaultRowHeight="15"/>
  <cols>
    <col min="1" max="1" width="11.42578125" style="451" customWidth="1"/>
    <col min="2" max="6" width="13.7109375" style="451" customWidth="1"/>
    <col min="7" max="16384" width="9.140625" style="451"/>
  </cols>
  <sheetData>
    <row r="1" spans="1:6" ht="18">
      <c r="A1" s="2575" t="s">
        <v>474</v>
      </c>
      <c r="B1" s="2575"/>
      <c r="C1" s="2575"/>
      <c r="D1" s="2575"/>
      <c r="E1" s="2575"/>
      <c r="F1" s="2575"/>
    </row>
    <row r="2" spans="1:6" ht="18">
      <c r="A2" s="2576" t="s">
        <v>471</v>
      </c>
      <c r="B2" s="2576"/>
      <c r="C2" s="2576"/>
      <c r="D2" s="2576"/>
      <c r="E2" s="2576"/>
      <c r="F2" s="2576"/>
    </row>
    <row r="3" spans="1:6" ht="18">
      <c r="A3" s="2043"/>
      <c r="B3" s="2043"/>
      <c r="C3" s="2043"/>
      <c r="D3" s="2043"/>
      <c r="E3" s="2043"/>
      <c r="F3" s="2043"/>
    </row>
    <row r="4" spans="1:6" ht="18.75" thickBot="1">
      <c r="A4" s="492"/>
      <c r="B4" s="492"/>
      <c r="C4" s="492"/>
      <c r="D4" s="492"/>
      <c r="E4" s="492"/>
      <c r="F4" s="517" t="s">
        <v>470</v>
      </c>
    </row>
    <row r="5" spans="1:6" s="1209" customFormat="1" ht="15.75" thickTop="1">
      <c r="A5" s="2518" t="s">
        <v>81</v>
      </c>
      <c r="B5" s="1226" t="s">
        <v>87</v>
      </c>
      <c r="C5" s="1226" t="s">
        <v>90</v>
      </c>
      <c r="D5" s="1226" t="s">
        <v>91</v>
      </c>
      <c r="E5" s="2581" t="s">
        <v>469</v>
      </c>
      <c r="F5" s="2582" t="s">
        <v>468</v>
      </c>
    </row>
    <row r="6" spans="1:6" s="1209" customFormat="1" ht="30">
      <c r="A6" s="2519"/>
      <c r="B6" s="1368" t="s">
        <v>669</v>
      </c>
      <c r="C6" s="1368" t="s">
        <v>725</v>
      </c>
      <c r="D6" s="1302" t="s">
        <v>737</v>
      </c>
      <c r="E6" s="2508"/>
      <c r="F6" s="2509"/>
    </row>
    <row r="7" spans="1:6" ht="17.25" customHeight="1">
      <c r="A7" s="494" t="s">
        <v>555</v>
      </c>
      <c r="B7" s="1594">
        <v>0.86</v>
      </c>
      <c r="C7" s="1594">
        <v>1.6</v>
      </c>
      <c r="D7" s="1594">
        <v>3.26</v>
      </c>
      <c r="E7" s="499">
        <v>86.046511627906995</v>
      </c>
      <c r="F7" s="983">
        <v>103.74999999999997</v>
      </c>
    </row>
    <row r="8" spans="1:6" ht="17.25" customHeight="1">
      <c r="A8" s="494" t="s">
        <v>466</v>
      </c>
      <c r="B8" s="1594">
        <v>0.52</v>
      </c>
      <c r="C8" s="1594">
        <v>0.65</v>
      </c>
      <c r="D8" s="1594">
        <v>0.51</v>
      </c>
      <c r="E8" s="499">
        <v>25</v>
      </c>
      <c r="F8" s="983">
        <v>-21.538461538461533</v>
      </c>
    </row>
    <row r="9" spans="1:6" ht="17.25" customHeight="1">
      <c r="A9" s="496" t="s">
        <v>158</v>
      </c>
      <c r="B9" s="1594">
        <v>0.95</v>
      </c>
      <c r="C9" s="1594">
        <v>2.19</v>
      </c>
      <c r="D9" s="1594">
        <v>2.02</v>
      </c>
      <c r="E9" s="499">
        <v>130.5263157894737</v>
      </c>
      <c r="F9" s="983">
        <v>-7.7625570776255586</v>
      </c>
    </row>
    <row r="10" spans="1:6" ht="17.25" customHeight="1" thickBot="1">
      <c r="A10" s="481" t="s">
        <v>82</v>
      </c>
      <c r="B10" s="987">
        <v>2.33</v>
      </c>
      <c r="C10" s="987">
        <v>4.4399999999999995</v>
      </c>
      <c r="D10" s="987">
        <v>5.7899999999999991</v>
      </c>
      <c r="E10" s="985">
        <v>90.557939914163057</v>
      </c>
      <c r="F10" s="984">
        <v>30.405405405405389</v>
      </c>
    </row>
    <row r="11" spans="1:6" ht="19.5" customHeight="1" thickTop="1">
      <c r="A11" s="2574" t="str">
        <f>'[6]ta 14'!A10:G10</f>
        <v>&gt;f]t M g]kfn /fi6« a}+s, g]kfnu~h sfof{no .</v>
      </c>
      <c r="B11" s="2574"/>
      <c r="C11" s="2574"/>
      <c r="D11" s="2574"/>
    </row>
  </sheetData>
  <mergeCells count="6">
    <mergeCell ref="A11:D11"/>
    <mergeCell ref="A1:F1"/>
    <mergeCell ref="A2:F2"/>
    <mergeCell ref="A5:A6"/>
    <mergeCell ref="E5:E6"/>
    <mergeCell ref="F5:F6"/>
  </mergeCells>
  <printOptions horizontalCentered="1"/>
  <pageMargins left="0.70866141732283472" right="0.39370078740157483" top="0.98425196850393704" bottom="0" header="0" footer="0"/>
  <pageSetup paperSize="9"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>
  <dimension ref="A1:F12"/>
  <sheetViews>
    <sheetView view="pageBreakPreview" zoomScaleSheetLayoutView="100" workbookViewId="0">
      <selection activeCell="B7" sqref="B7:F9"/>
    </sheetView>
  </sheetViews>
  <sheetFormatPr defaultColWidth="8.7109375" defaultRowHeight="15"/>
  <cols>
    <col min="1" max="1" width="19.42578125" style="451" customWidth="1"/>
    <col min="2" max="6" width="13.7109375" style="451" customWidth="1"/>
    <col min="7" max="16384" width="8.7109375" style="451"/>
  </cols>
  <sheetData>
    <row r="1" spans="1:6" ht="18">
      <c r="A1" s="2558" t="s">
        <v>483</v>
      </c>
      <c r="B1" s="2558"/>
      <c r="C1" s="2558"/>
      <c r="D1" s="2558"/>
      <c r="E1" s="2558"/>
      <c r="F1" s="2558"/>
    </row>
    <row r="2" spans="1:6" ht="18">
      <c r="A2" s="2558" t="s">
        <v>481</v>
      </c>
      <c r="B2" s="2558"/>
      <c r="C2" s="2558"/>
      <c r="D2" s="2558"/>
      <c r="E2" s="2558"/>
      <c r="F2" s="2558"/>
    </row>
    <row r="3" spans="1:6" ht="18">
      <c r="A3" s="2041"/>
      <c r="B3" s="2041"/>
      <c r="C3" s="2041"/>
      <c r="D3" s="2041"/>
      <c r="E3" s="2041"/>
      <c r="F3" s="2041"/>
    </row>
    <row r="4" spans="1:6" ht="17.25" customHeight="1" thickBot="1">
      <c r="A4" s="475"/>
      <c r="B4" s="475"/>
      <c r="C4" s="475"/>
      <c r="D4" s="475"/>
      <c r="E4" s="475"/>
      <c r="F4" s="443" t="s">
        <v>470</v>
      </c>
    </row>
    <row r="5" spans="1:6" s="1209" customFormat="1" ht="16.5" thickTop="1">
      <c r="A5" s="2578" t="s">
        <v>81</v>
      </c>
      <c r="B5" s="2580" t="s">
        <v>128</v>
      </c>
      <c r="C5" s="2580"/>
      <c r="D5" s="2580"/>
      <c r="E5" s="2581" t="s">
        <v>469</v>
      </c>
      <c r="F5" s="2582" t="s">
        <v>468</v>
      </c>
    </row>
    <row r="6" spans="1:6" s="1209" customFormat="1" ht="30">
      <c r="A6" s="2579"/>
      <c r="B6" s="1368" t="s">
        <v>669</v>
      </c>
      <c r="C6" s="1368" t="s">
        <v>725</v>
      </c>
      <c r="D6" s="1302" t="s">
        <v>737</v>
      </c>
      <c r="E6" s="2508"/>
      <c r="F6" s="2509"/>
    </row>
    <row r="7" spans="1:6" s="500" customFormat="1" ht="19.5" customHeight="1">
      <c r="A7" s="498" t="s">
        <v>479</v>
      </c>
      <c r="B7" s="1595">
        <v>0.24</v>
      </c>
      <c r="C7" s="1595">
        <v>0.17</v>
      </c>
      <c r="D7" s="1595">
        <v>0.45</v>
      </c>
      <c r="E7" s="499">
        <v>-29.166666666666657</v>
      </c>
      <c r="F7" s="983">
        <v>164.70588235294116</v>
      </c>
    </row>
    <row r="8" spans="1:6" s="500" customFormat="1" ht="19.5" customHeight="1">
      <c r="A8" s="498" t="s">
        <v>478</v>
      </c>
      <c r="B8" s="1595">
        <v>22.08</v>
      </c>
      <c r="C8" s="1595">
        <v>23.61</v>
      </c>
      <c r="D8" s="1595">
        <v>45.83</v>
      </c>
      <c r="E8" s="499">
        <v>6.9293478260869676</v>
      </c>
      <c r="F8" s="983">
        <v>94.1126641253706</v>
      </c>
    </row>
    <row r="9" spans="1:6" s="500" customFormat="1" ht="30">
      <c r="A9" s="498" t="s">
        <v>477</v>
      </c>
      <c r="B9" s="1595">
        <v>40</v>
      </c>
      <c r="C9" s="1595">
        <v>48</v>
      </c>
      <c r="D9" s="1595">
        <v>50</v>
      </c>
      <c r="E9" s="499">
        <v>20</v>
      </c>
      <c r="F9" s="983">
        <v>4.1666666666666714</v>
      </c>
    </row>
    <row r="10" spans="1:6" s="500" customFormat="1" ht="30.75" thickBot="1">
      <c r="A10" s="501" t="s">
        <v>476</v>
      </c>
      <c r="B10" s="514"/>
      <c r="C10" s="514"/>
      <c r="D10" s="514"/>
      <c r="E10" s="502"/>
      <c r="F10" s="503"/>
    </row>
    <row r="11" spans="1:6" ht="18.75" customHeight="1" thickTop="1">
      <c r="A11" s="2702" t="str">
        <f>'[6]ta 14'!A10:G10</f>
        <v>&gt;f]t M g]kfn /fi6« a}+s, g]kfnu~h sfof{no .</v>
      </c>
      <c r="B11" s="2702"/>
      <c r="C11" s="2702"/>
      <c r="D11" s="2702"/>
      <c r="E11" s="2702"/>
      <c r="F11" s="2702"/>
    </row>
    <row r="12" spans="1:6" ht="15.75">
      <c r="A12" s="504" t="s">
        <v>223</v>
      </c>
    </row>
  </sheetData>
  <mergeCells count="7">
    <mergeCell ref="A11:F11"/>
    <mergeCell ref="A1:F1"/>
    <mergeCell ref="A2:F2"/>
    <mergeCell ref="A5:A6"/>
    <mergeCell ref="B5:D5"/>
    <mergeCell ref="E5:E6"/>
    <mergeCell ref="F5:F6"/>
  </mergeCells>
  <printOptions horizontalCentered="1"/>
  <pageMargins left="0.59055118110236227" right="0.31496062992125984" top="0.98425196850393704" bottom="0" header="0" footer="0"/>
  <pageSetup paperSize="9" orientation="portrait" r:id="rId1"/>
</worksheet>
</file>

<file path=xl/worksheets/sheet1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view="pageBreakPreview" zoomScaleSheetLayoutView="100" workbookViewId="0">
      <selection activeCell="I14" sqref="I14"/>
    </sheetView>
  </sheetViews>
  <sheetFormatPr defaultColWidth="14.28515625" defaultRowHeight="15"/>
  <cols>
    <col min="1" max="1" width="21.5703125" style="451" customWidth="1"/>
    <col min="2" max="13" width="14.28515625" style="451" customWidth="1"/>
    <col min="14" max="253" width="9.140625" style="451" customWidth="1"/>
    <col min="254" max="254" width="22.85546875" style="451" customWidth="1"/>
    <col min="255" max="16384" width="14.28515625" style="451"/>
  </cols>
  <sheetData>
    <row r="1" spans="1:13" s="1928" customFormat="1" ht="23.25">
      <c r="A1" s="2230" t="s">
        <v>545</v>
      </c>
      <c r="B1" s="2230"/>
      <c r="C1" s="2230"/>
      <c r="D1" s="2230"/>
      <c r="E1" s="2230"/>
      <c r="F1" s="2230"/>
      <c r="G1" s="2230"/>
      <c r="H1" s="2230"/>
      <c r="I1" s="2230"/>
      <c r="J1" s="2230"/>
      <c r="K1" s="2231"/>
      <c r="L1" s="2231"/>
      <c r="M1" s="2231"/>
    </row>
    <row r="2" spans="1:13" s="1929" customFormat="1" ht="27" thickBot="1">
      <c r="A2" s="2229" t="s">
        <v>488</v>
      </c>
      <c r="B2" s="2229"/>
      <c r="C2" s="2229"/>
      <c r="D2" s="2229"/>
      <c r="E2" s="2229"/>
      <c r="F2" s="2229"/>
      <c r="G2" s="2229"/>
      <c r="H2" s="2229"/>
      <c r="I2" s="2229"/>
      <c r="J2" s="2229"/>
      <c r="K2" s="2106"/>
      <c r="L2" s="2106"/>
      <c r="M2" s="2106"/>
    </row>
    <row r="3" spans="1:13" s="1209" customFormat="1" ht="18.75" customHeight="1" thickTop="1">
      <c r="A3" s="2518" t="s">
        <v>81</v>
      </c>
      <c r="B3" s="2520" t="s">
        <v>397</v>
      </c>
      <c r="C3" s="2520"/>
      <c r="D3" s="2520"/>
      <c r="E3" s="2520" t="s">
        <v>266</v>
      </c>
      <c r="F3" s="2520"/>
      <c r="G3" s="2520"/>
      <c r="H3" s="2520" t="s">
        <v>268</v>
      </c>
      <c r="I3" s="2520"/>
      <c r="J3" s="2520"/>
      <c r="K3" s="2520" t="s">
        <v>267</v>
      </c>
      <c r="L3" s="2520"/>
      <c r="M3" s="2521"/>
    </row>
    <row r="4" spans="1:13" s="1209" customFormat="1" ht="18.75" customHeight="1">
      <c r="A4" s="2519"/>
      <c r="B4" s="1211" t="s">
        <v>727</v>
      </c>
      <c r="C4" s="1211" t="s">
        <v>742</v>
      </c>
      <c r="D4" s="1222" t="s">
        <v>222</v>
      </c>
      <c r="E4" s="1211" t="str">
        <f>B4</f>
        <v>@)&amp;% c;f/ d;fGt</v>
      </c>
      <c r="F4" s="1211" t="str">
        <f>C4</f>
        <v>@)&amp;^ c;f/ d;fGt</v>
      </c>
      <c r="G4" s="1222" t="s">
        <v>222</v>
      </c>
      <c r="H4" s="1211" t="str">
        <f>B4</f>
        <v>@)&amp;% c;f/ d;fGt</v>
      </c>
      <c r="I4" s="1211" t="str">
        <f>C4</f>
        <v>@)&amp;^ c;f/ d;fGt</v>
      </c>
      <c r="J4" s="1222" t="s">
        <v>222</v>
      </c>
      <c r="K4" s="1211" t="str">
        <f>B4</f>
        <v>@)&amp;% c;f/ d;fGt</v>
      </c>
      <c r="L4" s="1211" t="str">
        <f>C4</f>
        <v>@)&amp;^ c;f/ d;fGt</v>
      </c>
      <c r="M4" s="1210" t="s">
        <v>222</v>
      </c>
    </row>
    <row r="5" spans="1:13" ht="18.75" customHeight="1">
      <c r="A5" s="452" t="s">
        <v>485</v>
      </c>
      <c r="B5" s="923">
        <v>897.14</v>
      </c>
      <c r="C5" s="923">
        <v>925.14</v>
      </c>
      <c r="D5" s="646">
        <v>3.1210290478632032</v>
      </c>
      <c r="E5" s="1498">
        <v>975.12</v>
      </c>
      <c r="F5" s="1498">
        <v>975.12</v>
      </c>
      <c r="G5" s="646">
        <v>0</v>
      </c>
      <c r="H5" s="1498">
        <v>733.87</v>
      </c>
      <c r="I5" s="1498">
        <v>734.87</v>
      </c>
      <c r="J5" s="646">
        <v>0.13626391595241216</v>
      </c>
      <c r="K5" s="1510">
        <v>1478.31</v>
      </c>
      <c r="L5" s="1510">
        <v>1504.29</v>
      </c>
      <c r="M5" s="933">
        <v>1.7574121801245894</v>
      </c>
    </row>
    <row r="6" spans="1:13" ht="18.75" customHeight="1" thickBot="1">
      <c r="A6" s="453" t="s">
        <v>484</v>
      </c>
      <c r="B6" s="924">
        <v>496.6</v>
      </c>
      <c r="C6" s="924">
        <v>505.15000000000003</v>
      </c>
      <c r="D6" s="647">
        <v>1.7217076117599532</v>
      </c>
      <c r="E6" s="1816">
        <v>167</v>
      </c>
      <c r="F6" s="1816">
        <v>167</v>
      </c>
      <c r="G6" s="647">
        <v>0</v>
      </c>
      <c r="H6" s="1816">
        <v>350.9</v>
      </c>
      <c r="I6" s="1816">
        <v>390.54</v>
      </c>
      <c r="J6" s="647">
        <v>11.296665716728427</v>
      </c>
      <c r="K6" s="1505">
        <v>489.78</v>
      </c>
      <c r="L6" s="1505">
        <v>507.08</v>
      </c>
      <c r="M6" s="934">
        <v>3.5321981297725529</v>
      </c>
    </row>
    <row r="7" spans="1:13" ht="13.5" customHeight="1" thickTop="1" thickBot="1">
      <c r="J7" s="454"/>
      <c r="M7" s="454"/>
    </row>
    <row r="8" spans="1:13" ht="18.75" customHeight="1" thickTop="1">
      <c r="A8" s="2518" t="s">
        <v>81</v>
      </c>
      <c r="B8" s="2520" t="s">
        <v>690</v>
      </c>
      <c r="C8" s="2520"/>
      <c r="D8" s="2520"/>
      <c r="E8" s="2520" t="s">
        <v>691</v>
      </c>
      <c r="F8" s="2520"/>
      <c r="G8" s="2520"/>
      <c r="H8" s="2520" t="s">
        <v>212</v>
      </c>
      <c r="I8" s="2520"/>
      <c r="J8" s="2521"/>
    </row>
    <row r="9" spans="1:13" ht="18.75" customHeight="1">
      <c r="A9" s="2519"/>
      <c r="B9" s="1211" t="str">
        <f>B4</f>
        <v>@)&amp;% c;f/ d;fGt</v>
      </c>
      <c r="C9" s="1211" t="str">
        <f>C4</f>
        <v>@)&amp;^ c;f/ d;fGt</v>
      </c>
      <c r="D9" s="1222" t="s">
        <v>222</v>
      </c>
      <c r="E9" s="1211" t="str">
        <f>B4</f>
        <v>@)&amp;% c;f/ d;fGt</v>
      </c>
      <c r="F9" s="1211" t="str">
        <f>C4</f>
        <v>@)&amp;^ c;f/ d;fGt</v>
      </c>
      <c r="G9" s="1222" t="s">
        <v>222</v>
      </c>
      <c r="H9" s="1211" t="str">
        <f>B4</f>
        <v>@)&amp;% c;f/ d;fGt</v>
      </c>
      <c r="I9" s="1211" t="str">
        <f>C4</f>
        <v>@)&amp;^ c;f/ d;fGt</v>
      </c>
      <c r="J9" s="1210" t="s">
        <v>222</v>
      </c>
    </row>
    <row r="10" spans="1:13" ht="18.75" customHeight="1">
      <c r="A10" s="452" t="s">
        <v>485</v>
      </c>
      <c r="B10" s="1498">
        <v>674</v>
      </c>
      <c r="C10" s="1498">
        <v>676</v>
      </c>
      <c r="D10" s="646">
        <v>0.29673590504451397</v>
      </c>
      <c r="E10" s="1498">
        <v>221</v>
      </c>
      <c r="F10" s="1498">
        <v>262</v>
      </c>
      <c r="G10" s="919">
        <v>18.552036199095028</v>
      </c>
      <c r="H10" s="920">
        <v>4979.4400000000005</v>
      </c>
      <c r="I10" s="920">
        <v>5077.42</v>
      </c>
      <c r="J10" s="925">
        <v>1.967691145992319</v>
      </c>
    </row>
    <row r="11" spans="1:13" ht="18.75" customHeight="1" thickBot="1">
      <c r="A11" s="453" t="s">
        <v>484</v>
      </c>
      <c r="B11" s="1816">
        <v>131</v>
      </c>
      <c r="C11" s="1816">
        <v>131</v>
      </c>
      <c r="D11" s="647">
        <v>0</v>
      </c>
      <c r="E11" s="1816">
        <v>104</v>
      </c>
      <c r="F11" s="1816">
        <v>104</v>
      </c>
      <c r="G11" s="926">
        <v>0</v>
      </c>
      <c r="H11" s="992">
        <v>1739.28</v>
      </c>
      <c r="I11" s="992">
        <v>1804.77</v>
      </c>
      <c r="J11" s="927">
        <v>3.7653511797985431</v>
      </c>
    </row>
    <row r="12" spans="1:13" ht="12.75" customHeight="1" thickTop="1" thickBot="1"/>
    <row r="13" spans="1:13" ht="16.5" thickTop="1">
      <c r="A13" s="2518" t="s">
        <v>81</v>
      </c>
      <c r="B13" s="2520" t="s">
        <v>128</v>
      </c>
      <c r="C13" s="2520"/>
      <c r="D13" s="2521"/>
    </row>
    <row r="14" spans="1:13" ht="15.75">
      <c r="A14" s="2519"/>
      <c r="B14" s="1211" t="str">
        <f>B4</f>
        <v>@)&amp;% c;f/ d;fGt</v>
      </c>
      <c r="C14" s="1211" t="str">
        <f>C4</f>
        <v>@)&amp;^ c;f/ d;fGt</v>
      </c>
      <c r="D14" s="1210" t="s">
        <v>222</v>
      </c>
    </row>
    <row r="15" spans="1:13" s="460" customFormat="1" ht="18.75" customHeight="1">
      <c r="A15" s="458" t="s">
        <v>487</v>
      </c>
      <c r="B15" s="1134">
        <v>172501</v>
      </c>
      <c r="C15" s="1134">
        <v>196960</v>
      </c>
      <c r="D15" s="1135">
        <v>14.179048237401531</v>
      </c>
      <c r="E15" s="459"/>
      <c r="F15" s="459"/>
      <c r="G15" s="459"/>
    </row>
    <row r="16" spans="1:13" ht="18.75" customHeight="1">
      <c r="A16" s="461" t="s">
        <v>486</v>
      </c>
      <c r="B16" s="581">
        <v>101177</v>
      </c>
      <c r="C16" s="581">
        <v>118887</v>
      </c>
      <c r="D16" s="1136">
        <v>17.503978176858382</v>
      </c>
      <c r="E16" s="462"/>
      <c r="F16" s="462"/>
      <c r="G16" s="462"/>
    </row>
    <row r="17" spans="1:12" ht="18.75" customHeight="1" thickBot="1">
      <c r="A17" s="529" t="s">
        <v>158</v>
      </c>
      <c r="B17" s="510">
        <v>71324</v>
      </c>
      <c r="C17" s="510">
        <v>78073</v>
      </c>
      <c r="D17" s="1137">
        <v>9.4624530312377431</v>
      </c>
      <c r="F17" s="993"/>
    </row>
    <row r="18" spans="1:12" ht="20.25" customHeight="1" thickTop="1">
      <c r="A18" s="459" t="s">
        <v>546</v>
      </c>
      <c r="H18" s="459"/>
      <c r="I18" s="459"/>
      <c r="K18" s="459"/>
      <c r="L18" s="459"/>
    </row>
    <row r="19" spans="1:12">
      <c r="A19" s="462" t="s">
        <v>699</v>
      </c>
      <c r="H19" s="462"/>
      <c r="I19" s="462"/>
      <c r="K19" s="462"/>
      <c r="L19" s="462"/>
    </row>
    <row r="20" spans="1:12">
      <c r="A20" s="530" t="s">
        <v>597</v>
      </c>
    </row>
  </sheetData>
  <mergeCells count="11">
    <mergeCell ref="A13:A14"/>
    <mergeCell ref="B13:D13"/>
    <mergeCell ref="K3:M3"/>
    <mergeCell ref="H8:J8"/>
    <mergeCell ref="A3:A4"/>
    <mergeCell ref="B3:D3"/>
    <mergeCell ref="E3:G3"/>
    <mergeCell ref="H3:J3"/>
    <mergeCell ref="A8:A9"/>
    <mergeCell ref="B8:D8"/>
    <mergeCell ref="E8:G8"/>
  </mergeCells>
  <printOptions horizontalCentered="1"/>
  <pageMargins left="0.39370078740157483" right="0.39370078740157483" top="0.78740157480314965" bottom="0.39370078740157483" header="0" footer="0.31496062992125984"/>
  <pageSetup scale="6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90"/>
  <sheetViews>
    <sheetView view="pageBreakPreview" zoomScale="80" zoomScaleSheetLayoutView="80" workbookViewId="0">
      <pane xSplit="3" ySplit="6" topLeftCell="D7" activePane="bottomRight" state="frozen"/>
      <selection activeCell="I8" sqref="I8"/>
      <selection pane="topRight" activeCell="I8" sqref="I8"/>
      <selection pane="bottomLeft" activeCell="I8" sqref="I8"/>
      <selection pane="bottomRight" activeCell="E18" sqref="E18"/>
    </sheetView>
  </sheetViews>
  <sheetFormatPr defaultRowHeight="12.75"/>
  <cols>
    <col min="1" max="1" width="5.42578125" customWidth="1"/>
    <col min="2" max="2" width="24.85546875" customWidth="1"/>
    <col min="3" max="3" width="12.42578125" bestFit="1" customWidth="1"/>
    <col min="4" max="23" width="13.7109375" customWidth="1"/>
    <col min="24" max="24" width="12.7109375" bestFit="1" customWidth="1"/>
    <col min="25" max="25" width="13" bestFit="1" customWidth="1"/>
    <col min="26" max="26" width="12.7109375" customWidth="1"/>
    <col min="27" max="27" width="13.7109375" customWidth="1"/>
    <col min="28" max="29" width="12.7109375" bestFit="1" customWidth="1"/>
    <col min="30" max="30" width="13" bestFit="1" customWidth="1"/>
    <col min="31" max="31" width="13.42578125" customWidth="1"/>
    <col min="32" max="32" width="12.85546875" customWidth="1"/>
    <col min="33" max="34" width="12.7109375" bestFit="1" customWidth="1"/>
    <col min="35" max="35" width="13" bestFit="1" customWidth="1"/>
    <col min="36" max="36" width="13" customWidth="1"/>
    <col min="37" max="37" width="12.42578125" customWidth="1"/>
    <col min="38" max="39" width="12.7109375" bestFit="1" customWidth="1"/>
    <col min="40" max="40" width="13" bestFit="1" customWidth="1"/>
    <col min="41" max="41" width="12.140625" customWidth="1"/>
    <col min="42" max="42" width="12.7109375" customWidth="1"/>
  </cols>
  <sheetData>
    <row r="1" spans="1:23" s="1895" customFormat="1" ht="33">
      <c r="A1" s="2394" t="s">
        <v>294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</row>
    <row r="2" spans="1:23" s="1894" customFormat="1" ht="34.5">
      <c r="A2" s="2393" t="s">
        <v>45</v>
      </c>
      <c r="B2" s="2393"/>
      <c r="C2" s="2393"/>
      <c r="D2" s="2393"/>
      <c r="E2" s="2393"/>
      <c r="F2" s="2393"/>
      <c r="G2" s="2393"/>
      <c r="H2" s="2393"/>
      <c r="I2" s="2393"/>
      <c r="J2" s="2393"/>
      <c r="K2" s="2393"/>
      <c r="L2" s="2393"/>
      <c r="M2" s="2393"/>
      <c r="N2" s="2393"/>
      <c r="O2" s="2393"/>
      <c r="P2" s="2393"/>
      <c r="Q2" s="2393"/>
      <c r="R2" s="2393"/>
      <c r="S2" s="2393"/>
      <c r="T2" s="2393"/>
      <c r="U2" s="2393"/>
      <c r="V2" s="2393"/>
      <c r="W2" s="2393"/>
    </row>
    <row r="3" spans="1:23" ht="14.25" customHeight="1" thickBot="1">
      <c r="A3" s="30"/>
      <c r="B3" s="2"/>
    </row>
    <row r="4" spans="1:23" s="1054" customFormat="1" ht="18.75" thickTop="1">
      <c r="A4" s="2338" t="s">
        <v>46</v>
      </c>
      <c r="B4" s="2335" t="s">
        <v>316</v>
      </c>
      <c r="C4" s="2335" t="s">
        <v>26</v>
      </c>
      <c r="D4" s="2327" t="s">
        <v>126</v>
      </c>
      <c r="E4" s="2327"/>
      <c r="F4" s="2327"/>
      <c r="G4" s="2327"/>
      <c r="H4" s="2327"/>
      <c r="I4" s="2327" t="s">
        <v>127</v>
      </c>
      <c r="J4" s="2327"/>
      <c r="K4" s="2327"/>
      <c r="L4" s="2327"/>
      <c r="M4" s="2327"/>
      <c r="N4" s="2327" t="s">
        <v>128</v>
      </c>
      <c r="O4" s="2327"/>
      <c r="P4" s="2327"/>
      <c r="Q4" s="2327"/>
      <c r="R4" s="2327"/>
      <c r="S4" s="2327" t="s">
        <v>129</v>
      </c>
      <c r="T4" s="2327"/>
      <c r="U4" s="2327"/>
      <c r="V4" s="2327"/>
      <c r="W4" s="2328"/>
    </row>
    <row r="5" spans="1:23" s="1054" customFormat="1" ht="14.25" customHeight="1">
      <c r="A5" s="2339"/>
      <c r="B5" s="2336"/>
      <c r="C5" s="2336"/>
      <c r="D5" s="1060" t="s">
        <v>87</v>
      </c>
      <c r="E5" s="1060" t="s">
        <v>90</v>
      </c>
      <c r="F5" s="1060" t="s">
        <v>91</v>
      </c>
      <c r="G5" s="2322" t="s">
        <v>88</v>
      </c>
      <c r="H5" s="2322" t="s">
        <v>89</v>
      </c>
      <c r="I5" s="1060" t="s">
        <v>87</v>
      </c>
      <c r="J5" s="1060" t="s">
        <v>90</v>
      </c>
      <c r="K5" s="1060" t="s">
        <v>91</v>
      </c>
      <c r="L5" s="2322" t="s">
        <v>88</v>
      </c>
      <c r="M5" s="2322" t="s">
        <v>89</v>
      </c>
      <c r="N5" s="1060" t="s">
        <v>87</v>
      </c>
      <c r="O5" s="1060" t="s">
        <v>90</v>
      </c>
      <c r="P5" s="1060" t="s">
        <v>91</v>
      </c>
      <c r="Q5" s="2322" t="s">
        <v>88</v>
      </c>
      <c r="R5" s="2322" t="s">
        <v>89</v>
      </c>
      <c r="S5" s="1060" t="s">
        <v>87</v>
      </c>
      <c r="T5" s="1060" t="s">
        <v>90</v>
      </c>
      <c r="U5" s="1060" t="s">
        <v>91</v>
      </c>
      <c r="V5" s="2322" t="s">
        <v>88</v>
      </c>
      <c r="W5" s="2331" t="s">
        <v>89</v>
      </c>
    </row>
    <row r="6" spans="1:23" s="1054" customFormat="1" ht="31.5" customHeight="1">
      <c r="A6" s="2339"/>
      <c r="B6" s="2336"/>
      <c r="C6" s="2336"/>
      <c r="D6" s="1871" t="s">
        <v>669</v>
      </c>
      <c r="E6" s="1871" t="s">
        <v>725</v>
      </c>
      <c r="F6" s="1871" t="s">
        <v>737</v>
      </c>
      <c r="G6" s="2322"/>
      <c r="H6" s="2322"/>
      <c r="I6" s="1871" t="s">
        <v>669</v>
      </c>
      <c r="J6" s="1871" t="s">
        <v>725</v>
      </c>
      <c r="K6" s="1871" t="s">
        <v>737</v>
      </c>
      <c r="L6" s="2322"/>
      <c r="M6" s="2322"/>
      <c r="N6" s="1871" t="s">
        <v>669</v>
      </c>
      <c r="O6" s="1871" t="s">
        <v>725</v>
      </c>
      <c r="P6" s="1871" t="s">
        <v>737</v>
      </c>
      <c r="Q6" s="2322"/>
      <c r="R6" s="2322"/>
      <c r="S6" s="1871" t="s">
        <v>669</v>
      </c>
      <c r="T6" s="1871" t="s">
        <v>725</v>
      </c>
      <c r="U6" s="1871" t="s">
        <v>737</v>
      </c>
      <c r="V6" s="2322"/>
      <c r="W6" s="2331"/>
    </row>
    <row r="7" spans="1:23" s="73" customFormat="1" ht="15" customHeight="1">
      <c r="A7" s="2385">
        <v>1</v>
      </c>
      <c r="B7" s="196" t="s">
        <v>141</v>
      </c>
      <c r="C7" s="197" t="s">
        <v>119</v>
      </c>
      <c r="D7" s="126">
        <v>706</v>
      </c>
      <c r="E7" s="126">
        <v>822</v>
      </c>
      <c r="F7" s="126">
        <v>887</v>
      </c>
      <c r="G7" s="1863">
        <v>16.430594900849854</v>
      </c>
      <c r="H7" s="1863">
        <v>7.9075425790754252</v>
      </c>
      <c r="I7" s="137" t="s">
        <v>818</v>
      </c>
      <c r="J7" s="137" t="s">
        <v>818</v>
      </c>
      <c r="K7" s="137" t="s">
        <v>818</v>
      </c>
      <c r="L7" s="1863" t="s">
        <v>818</v>
      </c>
      <c r="M7" s="1863" t="s">
        <v>818</v>
      </c>
      <c r="N7" s="126">
        <v>3402</v>
      </c>
      <c r="O7" s="126">
        <v>3643</v>
      </c>
      <c r="P7" s="126">
        <v>3903</v>
      </c>
      <c r="Q7" s="1863">
        <v>7.0840681951792988</v>
      </c>
      <c r="R7" s="1863">
        <v>7.1369750205874283</v>
      </c>
      <c r="S7" s="26">
        <v>2210.1</v>
      </c>
      <c r="T7" s="26">
        <v>1680</v>
      </c>
      <c r="U7" s="26">
        <v>1518.846</v>
      </c>
      <c r="V7" s="1863">
        <v>-23.985340029862897</v>
      </c>
      <c r="W7" s="1864">
        <v>-9.5925000000000011</v>
      </c>
    </row>
    <row r="8" spans="1:23" ht="15" customHeight="1">
      <c r="A8" s="2385"/>
      <c r="B8" s="200" t="s">
        <v>107</v>
      </c>
      <c r="C8" s="199" t="s">
        <v>119</v>
      </c>
      <c r="D8" s="137" t="s">
        <v>818</v>
      </c>
      <c r="E8" s="137" t="s">
        <v>818</v>
      </c>
      <c r="F8" s="137" t="s">
        <v>818</v>
      </c>
      <c r="G8" s="1863" t="s">
        <v>818</v>
      </c>
      <c r="H8" s="1863" t="s">
        <v>818</v>
      </c>
      <c r="I8" s="137" t="s">
        <v>818</v>
      </c>
      <c r="J8" s="137" t="s">
        <v>818</v>
      </c>
      <c r="K8" s="137" t="s">
        <v>818</v>
      </c>
      <c r="L8" s="1863" t="s">
        <v>818</v>
      </c>
      <c r="M8" s="1863" t="s">
        <v>818</v>
      </c>
      <c r="N8" s="137" t="s">
        <v>818</v>
      </c>
      <c r="O8" s="137" t="s">
        <v>818</v>
      </c>
      <c r="P8" s="137" t="s">
        <v>818</v>
      </c>
      <c r="Q8" s="1863" t="s">
        <v>818</v>
      </c>
      <c r="R8" s="1863" t="s">
        <v>818</v>
      </c>
      <c r="S8" s="25" t="s">
        <v>818</v>
      </c>
      <c r="T8" s="25" t="s">
        <v>818</v>
      </c>
      <c r="U8" s="25" t="s">
        <v>818</v>
      </c>
      <c r="V8" s="1863" t="s">
        <v>818</v>
      </c>
      <c r="W8" s="1864" t="s">
        <v>818</v>
      </c>
    </row>
    <row r="9" spans="1:23" ht="15" customHeight="1">
      <c r="A9" s="2385"/>
      <c r="B9" s="200" t="s">
        <v>108</v>
      </c>
      <c r="C9" s="199" t="s">
        <v>119</v>
      </c>
      <c r="D9" s="137">
        <v>706</v>
      </c>
      <c r="E9" s="137">
        <v>822</v>
      </c>
      <c r="F9" s="137">
        <v>887</v>
      </c>
      <c r="G9" s="1863">
        <v>16.430594900849854</v>
      </c>
      <c r="H9" s="1863">
        <v>7.9075425790754252</v>
      </c>
      <c r="I9" s="137" t="s">
        <v>818</v>
      </c>
      <c r="J9" s="137" t="s">
        <v>818</v>
      </c>
      <c r="K9" s="137" t="s">
        <v>818</v>
      </c>
      <c r="L9" s="1863" t="s">
        <v>818</v>
      </c>
      <c r="M9" s="1863" t="s">
        <v>818</v>
      </c>
      <c r="N9" s="137">
        <v>3402</v>
      </c>
      <c r="O9" s="137">
        <v>3643</v>
      </c>
      <c r="P9" s="137">
        <v>3903</v>
      </c>
      <c r="Q9" s="1863">
        <v>7.0840681951792988</v>
      </c>
      <c r="R9" s="1863">
        <v>7.1369750205874283</v>
      </c>
      <c r="S9" s="25">
        <v>2210.1</v>
      </c>
      <c r="T9" s="25">
        <v>1680</v>
      </c>
      <c r="U9" s="25">
        <v>1518.846</v>
      </c>
      <c r="V9" s="1863">
        <v>-23.985340029862897</v>
      </c>
      <c r="W9" s="1864">
        <v>-9.5925000000000011</v>
      </c>
    </row>
    <row r="10" spans="1:23" ht="15" customHeight="1">
      <c r="A10" s="2385"/>
      <c r="B10" s="200" t="s">
        <v>109</v>
      </c>
      <c r="C10" s="199" t="s">
        <v>119</v>
      </c>
      <c r="D10" s="137" t="s">
        <v>818</v>
      </c>
      <c r="E10" s="137" t="s">
        <v>818</v>
      </c>
      <c r="F10" s="137" t="s">
        <v>818</v>
      </c>
      <c r="G10" s="1863" t="s">
        <v>818</v>
      </c>
      <c r="H10" s="1863" t="s">
        <v>818</v>
      </c>
      <c r="I10" s="137" t="s">
        <v>818</v>
      </c>
      <c r="J10" s="137" t="s">
        <v>818</v>
      </c>
      <c r="K10" s="137" t="s">
        <v>818</v>
      </c>
      <c r="L10" s="1863" t="s">
        <v>818</v>
      </c>
      <c r="M10" s="1863" t="s">
        <v>818</v>
      </c>
      <c r="N10" s="137" t="s">
        <v>818</v>
      </c>
      <c r="O10" s="137" t="s">
        <v>818</v>
      </c>
      <c r="P10" s="137" t="s">
        <v>818</v>
      </c>
      <c r="Q10" s="1863" t="s">
        <v>818</v>
      </c>
      <c r="R10" s="1863" t="s">
        <v>818</v>
      </c>
      <c r="S10" s="25" t="s">
        <v>818</v>
      </c>
      <c r="T10" s="25" t="s">
        <v>818</v>
      </c>
      <c r="U10" s="25" t="s">
        <v>818</v>
      </c>
      <c r="V10" s="1863" t="s">
        <v>818</v>
      </c>
      <c r="W10" s="1864" t="s">
        <v>818</v>
      </c>
    </row>
    <row r="11" spans="1:23" s="73" customFormat="1" ht="15" customHeight="1">
      <c r="A11" s="2385">
        <v>2</v>
      </c>
      <c r="B11" s="196" t="s">
        <v>142</v>
      </c>
      <c r="C11" s="197"/>
      <c r="D11" s="137">
        <v>4946</v>
      </c>
      <c r="E11" s="137">
        <v>9561</v>
      </c>
      <c r="F11" s="137">
        <v>14200</v>
      </c>
      <c r="G11" s="1863">
        <v>93.307723412858877</v>
      </c>
      <c r="H11" s="1863">
        <v>48.520029285639595</v>
      </c>
      <c r="I11" s="137" t="s">
        <v>818</v>
      </c>
      <c r="J11" s="137" t="s">
        <v>818</v>
      </c>
      <c r="K11" s="137" t="s">
        <v>818</v>
      </c>
      <c r="L11" s="1863" t="s">
        <v>818</v>
      </c>
      <c r="M11" s="1863" t="s">
        <v>818</v>
      </c>
      <c r="N11" s="137" t="s">
        <v>818</v>
      </c>
      <c r="O11" s="137" t="s">
        <v>818</v>
      </c>
      <c r="P11" s="137" t="s">
        <v>818</v>
      </c>
      <c r="Q11" s="1863" t="s">
        <v>818</v>
      </c>
      <c r="R11" s="1863" t="s">
        <v>818</v>
      </c>
      <c r="S11" s="25">
        <v>540</v>
      </c>
      <c r="T11" s="25">
        <v>560</v>
      </c>
      <c r="U11" s="25">
        <v>1200</v>
      </c>
      <c r="V11" s="1863">
        <v>3.7037037037036953</v>
      </c>
      <c r="W11" s="1864">
        <v>114.28571428571428</v>
      </c>
    </row>
    <row r="12" spans="1:23" ht="15" customHeight="1">
      <c r="A12" s="2385"/>
      <c r="B12" s="200" t="s">
        <v>110</v>
      </c>
      <c r="C12" s="199" t="s">
        <v>99</v>
      </c>
      <c r="D12" s="137">
        <v>4946</v>
      </c>
      <c r="E12" s="137">
        <v>9561</v>
      </c>
      <c r="F12" s="137">
        <v>14200</v>
      </c>
      <c r="G12" s="1863">
        <v>93.307723412858877</v>
      </c>
      <c r="H12" s="1863">
        <v>48.520029285639595</v>
      </c>
      <c r="I12" s="137" t="s">
        <v>818</v>
      </c>
      <c r="J12" s="137" t="s">
        <v>818</v>
      </c>
      <c r="K12" s="137" t="s">
        <v>818</v>
      </c>
      <c r="L12" s="1863" t="s">
        <v>818</v>
      </c>
      <c r="M12" s="1863" t="s">
        <v>818</v>
      </c>
      <c r="N12" s="137" t="s">
        <v>818</v>
      </c>
      <c r="O12" s="137" t="s">
        <v>818</v>
      </c>
      <c r="P12" s="137" t="s">
        <v>818</v>
      </c>
      <c r="Q12" s="1863" t="s">
        <v>818</v>
      </c>
      <c r="R12" s="1863" t="s">
        <v>818</v>
      </c>
      <c r="S12" s="25">
        <v>540</v>
      </c>
      <c r="T12" s="25">
        <v>560</v>
      </c>
      <c r="U12" s="25">
        <v>1200</v>
      </c>
      <c r="V12" s="1863">
        <v>3.7037037037036953</v>
      </c>
      <c r="W12" s="1864">
        <v>114.28571428571428</v>
      </c>
    </row>
    <row r="13" spans="1:23" s="73" customFormat="1" ht="14.25" customHeight="1">
      <c r="A13" s="2385">
        <v>3</v>
      </c>
      <c r="B13" s="201" t="s">
        <v>143</v>
      </c>
      <c r="C13" s="153" t="s">
        <v>104</v>
      </c>
      <c r="D13" s="137" t="s">
        <v>818</v>
      </c>
      <c r="E13" s="137" t="s">
        <v>818</v>
      </c>
      <c r="F13" s="137" t="s">
        <v>818</v>
      </c>
      <c r="G13" s="1863" t="s">
        <v>818</v>
      </c>
      <c r="H13" s="1863" t="s">
        <v>818</v>
      </c>
      <c r="I13" s="137">
        <v>45014.8</v>
      </c>
      <c r="J13" s="137">
        <v>46126.85</v>
      </c>
      <c r="K13" s="137">
        <v>39275.79</v>
      </c>
      <c r="L13" s="1863">
        <v>2.4704097319103937</v>
      </c>
      <c r="M13" s="1863">
        <v>-14.852650896386805</v>
      </c>
      <c r="N13" s="137">
        <v>17152.34</v>
      </c>
      <c r="O13" s="137">
        <v>18359.189999999999</v>
      </c>
      <c r="P13" s="137">
        <v>22678.19</v>
      </c>
      <c r="Q13" s="1863">
        <v>7.0360662160381651</v>
      </c>
      <c r="R13" s="1863">
        <v>23.525003009392023</v>
      </c>
      <c r="S13" s="25">
        <v>122008</v>
      </c>
      <c r="T13" s="25">
        <v>116790</v>
      </c>
      <c r="U13" s="25">
        <v>94506</v>
      </c>
      <c r="V13" s="1863">
        <v>-4.2767687364762992</v>
      </c>
      <c r="W13" s="1864">
        <v>-19.080400719239663</v>
      </c>
    </row>
    <row r="14" spans="1:23" ht="14.25" customHeight="1">
      <c r="A14" s="2385"/>
      <c r="B14" s="97" t="s">
        <v>146</v>
      </c>
      <c r="C14" s="105" t="s">
        <v>104</v>
      </c>
      <c r="D14" s="137" t="s">
        <v>818</v>
      </c>
      <c r="E14" s="137" t="s">
        <v>818</v>
      </c>
      <c r="F14" s="137" t="s">
        <v>818</v>
      </c>
      <c r="G14" s="1863" t="s">
        <v>818</v>
      </c>
      <c r="H14" s="1863" t="s">
        <v>818</v>
      </c>
      <c r="I14" s="137" t="s">
        <v>818</v>
      </c>
      <c r="J14" s="137" t="s">
        <v>818</v>
      </c>
      <c r="K14" s="137" t="s">
        <v>818</v>
      </c>
      <c r="L14" s="1863" t="s">
        <v>818</v>
      </c>
      <c r="M14" s="1863" t="s">
        <v>818</v>
      </c>
      <c r="N14" s="137">
        <v>2087.34</v>
      </c>
      <c r="O14" s="137">
        <v>668.84</v>
      </c>
      <c r="P14" s="137">
        <v>351.69</v>
      </c>
      <c r="Q14" s="1863">
        <v>-67.957304511962604</v>
      </c>
      <c r="R14" s="1863">
        <v>-47.417917588660963</v>
      </c>
      <c r="S14" s="25">
        <v>29754</v>
      </c>
      <c r="T14" s="25">
        <v>34380</v>
      </c>
      <c r="U14" s="25">
        <v>18788</v>
      </c>
      <c r="V14" s="1863">
        <v>15.54748941318816</v>
      </c>
      <c r="W14" s="1864">
        <v>-45.351948807446185</v>
      </c>
    </row>
    <row r="15" spans="1:23" ht="14.25" customHeight="1">
      <c r="A15" s="2385"/>
      <c r="B15" s="97" t="s">
        <v>147</v>
      </c>
      <c r="C15" s="105" t="s">
        <v>104</v>
      </c>
      <c r="D15" s="137" t="s">
        <v>818</v>
      </c>
      <c r="E15" s="137" t="s">
        <v>818</v>
      </c>
      <c r="F15" s="137" t="s">
        <v>818</v>
      </c>
      <c r="G15" s="1863" t="s">
        <v>818</v>
      </c>
      <c r="H15" s="1863" t="s">
        <v>818</v>
      </c>
      <c r="I15" s="137">
        <v>17472.8</v>
      </c>
      <c r="J15" s="137">
        <v>20845.849999999999</v>
      </c>
      <c r="K15" s="137">
        <v>16840.79</v>
      </c>
      <c r="L15" s="1863">
        <v>19.30457625566595</v>
      </c>
      <c r="M15" s="1863">
        <v>-19.212744982814314</v>
      </c>
      <c r="N15" s="137">
        <v>15065</v>
      </c>
      <c r="O15" s="137">
        <v>17690.349999999999</v>
      </c>
      <c r="P15" s="137">
        <v>22326.5</v>
      </c>
      <c r="Q15" s="1863">
        <v>17.426817125788247</v>
      </c>
      <c r="R15" s="1863">
        <v>26.207225973482736</v>
      </c>
      <c r="S15" s="25">
        <v>62254</v>
      </c>
      <c r="T15" s="25">
        <v>52410</v>
      </c>
      <c r="U15" s="25">
        <v>57468</v>
      </c>
      <c r="V15" s="1863">
        <v>-15.812638545314357</v>
      </c>
      <c r="W15" s="1864">
        <v>9.6508299942759095</v>
      </c>
    </row>
    <row r="16" spans="1:23" ht="14.25" customHeight="1">
      <c r="A16" s="2385"/>
      <c r="B16" s="97" t="s">
        <v>111</v>
      </c>
      <c r="C16" s="105" t="s">
        <v>104</v>
      </c>
      <c r="D16" s="137" t="s">
        <v>818</v>
      </c>
      <c r="E16" s="137" t="s">
        <v>818</v>
      </c>
      <c r="F16" s="137" t="s">
        <v>818</v>
      </c>
      <c r="G16" s="1863" t="s">
        <v>818</v>
      </c>
      <c r="H16" s="1863" t="s">
        <v>818</v>
      </c>
      <c r="I16" s="137">
        <v>27542</v>
      </c>
      <c r="J16" s="137">
        <v>25281</v>
      </c>
      <c r="K16" s="137">
        <v>22435</v>
      </c>
      <c r="L16" s="1863">
        <v>-8.2092803717957992</v>
      </c>
      <c r="M16" s="1863">
        <v>-11.257466081246776</v>
      </c>
      <c r="N16" s="137" t="s">
        <v>818</v>
      </c>
      <c r="O16" s="137" t="s">
        <v>818</v>
      </c>
      <c r="P16" s="137" t="s">
        <v>818</v>
      </c>
      <c r="Q16" s="1863" t="s">
        <v>818</v>
      </c>
      <c r="R16" s="1863" t="s">
        <v>818</v>
      </c>
      <c r="S16" s="25">
        <v>30000</v>
      </c>
      <c r="T16" s="25">
        <v>30000</v>
      </c>
      <c r="U16" s="25">
        <v>18250</v>
      </c>
      <c r="V16" s="1863">
        <v>0</v>
      </c>
      <c r="W16" s="1864">
        <v>-39.166666666666671</v>
      </c>
    </row>
    <row r="17" spans="1:23" s="73" customFormat="1" ht="14.25" customHeight="1">
      <c r="A17" s="2385">
        <v>4</v>
      </c>
      <c r="B17" s="196" t="s">
        <v>148</v>
      </c>
      <c r="C17" s="197" t="s">
        <v>40</v>
      </c>
      <c r="D17" s="137">
        <v>22148.53</v>
      </c>
      <c r="E17" s="137">
        <v>20964.760000000002</v>
      </c>
      <c r="F17" s="137">
        <v>18376.34</v>
      </c>
      <c r="G17" s="1863">
        <v>-5.3446887897300428</v>
      </c>
      <c r="H17" s="1863">
        <v>-12.346528173945231</v>
      </c>
      <c r="I17" s="137">
        <v>3600</v>
      </c>
      <c r="J17" s="137">
        <v>1541.6</v>
      </c>
      <c r="K17" s="137" t="s">
        <v>818</v>
      </c>
      <c r="L17" s="1863">
        <v>-57.177777777777784</v>
      </c>
      <c r="M17" s="1863" t="s">
        <v>818</v>
      </c>
      <c r="N17" s="137">
        <v>6985.07</v>
      </c>
      <c r="O17" s="137">
        <v>6677.31</v>
      </c>
      <c r="P17" s="137">
        <v>7110.64</v>
      </c>
      <c r="Q17" s="1863">
        <v>-4.4059687304493593</v>
      </c>
      <c r="R17" s="1863">
        <v>6.4895893705698882</v>
      </c>
      <c r="S17" s="25">
        <v>23276</v>
      </c>
      <c r="T17" s="25">
        <v>27390</v>
      </c>
      <c r="U17" s="25">
        <v>33500</v>
      </c>
      <c r="V17" s="1863">
        <v>17.674858223062387</v>
      </c>
      <c r="W17" s="1864">
        <v>22.307411464037969</v>
      </c>
    </row>
    <row r="18" spans="1:23" ht="14.25" customHeight="1">
      <c r="A18" s="2385"/>
      <c r="B18" s="200" t="s">
        <v>149</v>
      </c>
      <c r="C18" s="199" t="s">
        <v>40</v>
      </c>
      <c r="D18" s="137">
        <v>5473.12</v>
      </c>
      <c r="E18" s="137">
        <v>5936.3</v>
      </c>
      <c r="F18" s="137">
        <v>5142.28</v>
      </c>
      <c r="G18" s="1863">
        <v>8.4628146285848089</v>
      </c>
      <c r="H18" s="1863">
        <v>-13.375671714704453</v>
      </c>
      <c r="I18" s="137" t="s">
        <v>818</v>
      </c>
      <c r="J18" s="137" t="s">
        <v>818</v>
      </c>
      <c r="K18" s="137" t="s">
        <v>818</v>
      </c>
      <c r="L18" s="1863" t="s">
        <v>818</v>
      </c>
      <c r="M18" s="1863" t="s">
        <v>818</v>
      </c>
      <c r="N18" s="137" t="s">
        <v>818</v>
      </c>
      <c r="O18" s="137" t="s">
        <v>818</v>
      </c>
      <c r="P18" s="137" t="s">
        <v>818</v>
      </c>
      <c r="Q18" s="1863" t="s">
        <v>818</v>
      </c>
      <c r="R18" s="1863" t="s">
        <v>818</v>
      </c>
      <c r="S18" s="25" t="s">
        <v>818</v>
      </c>
      <c r="T18" s="25" t="s">
        <v>818</v>
      </c>
      <c r="U18" s="25" t="s">
        <v>818</v>
      </c>
      <c r="V18" s="1863" t="s">
        <v>818</v>
      </c>
      <c r="W18" s="1864" t="s">
        <v>818</v>
      </c>
    </row>
    <row r="19" spans="1:23" ht="14.25" customHeight="1">
      <c r="A19" s="2385"/>
      <c r="B19" s="200" t="s">
        <v>144</v>
      </c>
      <c r="C19" s="199" t="s">
        <v>40</v>
      </c>
      <c r="D19" s="137" t="s">
        <v>818</v>
      </c>
      <c r="E19" s="137" t="s">
        <v>818</v>
      </c>
      <c r="F19" s="137" t="s">
        <v>818</v>
      </c>
      <c r="G19" s="1863" t="s">
        <v>818</v>
      </c>
      <c r="H19" s="1863" t="s">
        <v>818</v>
      </c>
      <c r="I19" s="137" t="s">
        <v>818</v>
      </c>
      <c r="J19" s="137" t="s">
        <v>818</v>
      </c>
      <c r="K19" s="137" t="s">
        <v>818</v>
      </c>
      <c r="L19" s="1863" t="s">
        <v>818</v>
      </c>
      <c r="M19" s="1863" t="s">
        <v>818</v>
      </c>
      <c r="N19" s="137" t="s">
        <v>818</v>
      </c>
      <c r="O19" s="137" t="s">
        <v>818</v>
      </c>
      <c r="P19" s="137" t="s">
        <v>818</v>
      </c>
      <c r="Q19" s="1863" t="s">
        <v>818</v>
      </c>
      <c r="R19" s="1863" t="s">
        <v>818</v>
      </c>
      <c r="S19" s="25" t="s">
        <v>818</v>
      </c>
      <c r="T19" s="25" t="s">
        <v>818</v>
      </c>
      <c r="U19" s="25" t="s">
        <v>818</v>
      </c>
      <c r="V19" s="1863" t="s">
        <v>818</v>
      </c>
      <c r="W19" s="1864" t="s">
        <v>818</v>
      </c>
    </row>
    <row r="20" spans="1:23" ht="14.25" customHeight="1">
      <c r="A20" s="2385"/>
      <c r="B20" s="200" t="s">
        <v>52</v>
      </c>
      <c r="C20" s="199" t="s">
        <v>40</v>
      </c>
      <c r="D20" s="137" t="s">
        <v>818</v>
      </c>
      <c r="E20" s="137" t="s">
        <v>818</v>
      </c>
      <c r="F20" s="137" t="s">
        <v>818</v>
      </c>
      <c r="G20" s="1863" t="s">
        <v>818</v>
      </c>
      <c r="H20" s="1863" t="s">
        <v>818</v>
      </c>
      <c r="I20" s="137">
        <v>10269.5</v>
      </c>
      <c r="J20" s="137">
        <v>5889</v>
      </c>
      <c r="K20" s="137" t="s">
        <v>818</v>
      </c>
      <c r="L20" s="1863">
        <v>-42.655435999805249</v>
      </c>
      <c r="M20" s="1863" t="s">
        <v>818</v>
      </c>
      <c r="N20" s="137" t="s">
        <v>818</v>
      </c>
      <c r="O20" s="137" t="s">
        <v>818</v>
      </c>
      <c r="P20" s="137" t="s">
        <v>818</v>
      </c>
      <c r="Q20" s="1863" t="s">
        <v>818</v>
      </c>
      <c r="R20" s="1863" t="s">
        <v>818</v>
      </c>
      <c r="S20" s="25">
        <v>23276</v>
      </c>
      <c r="T20" s="25">
        <v>27390</v>
      </c>
      <c r="U20" s="25">
        <v>33500</v>
      </c>
      <c r="V20" s="1863">
        <v>17.674858223062387</v>
      </c>
      <c r="W20" s="1864">
        <v>22.307411464037969</v>
      </c>
    </row>
    <row r="21" spans="1:23" ht="14.25" customHeight="1">
      <c r="A21" s="2385"/>
      <c r="B21" s="200" t="s">
        <v>145</v>
      </c>
      <c r="C21" s="199" t="s">
        <v>40</v>
      </c>
      <c r="D21" s="137">
        <v>5045.72</v>
      </c>
      <c r="E21" s="137">
        <v>5606.3</v>
      </c>
      <c r="F21" s="137">
        <v>5822</v>
      </c>
      <c r="G21" s="1863">
        <v>11.110010067938774</v>
      </c>
      <c r="H21" s="1863">
        <v>3.8474573247953288</v>
      </c>
      <c r="I21" s="137" t="s">
        <v>818</v>
      </c>
      <c r="J21" s="137" t="s">
        <v>818</v>
      </c>
      <c r="K21" s="137" t="s">
        <v>818</v>
      </c>
      <c r="L21" s="1863" t="s">
        <v>818</v>
      </c>
      <c r="M21" s="1863" t="s">
        <v>818</v>
      </c>
      <c r="N21" s="137" t="s">
        <v>818</v>
      </c>
      <c r="O21" s="137" t="s">
        <v>818</v>
      </c>
      <c r="P21" s="137" t="s">
        <v>818</v>
      </c>
      <c r="Q21" s="1863" t="s">
        <v>818</v>
      </c>
      <c r="R21" s="1863" t="s">
        <v>818</v>
      </c>
      <c r="S21" s="25" t="s">
        <v>818</v>
      </c>
      <c r="T21" s="25" t="s">
        <v>818</v>
      </c>
      <c r="U21" s="25" t="s">
        <v>818</v>
      </c>
      <c r="V21" s="1863" t="s">
        <v>818</v>
      </c>
      <c r="W21" s="1864" t="s">
        <v>818</v>
      </c>
    </row>
    <row r="22" spans="1:23" ht="14.25" customHeight="1">
      <c r="A22" s="2385"/>
      <c r="B22" s="200" t="s">
        <v>53</v>
      </c>
      <c r="C22" s="199" t="s">
        <v>40</v>
      </c>
      <c r="D22" s="137">
        <v>11629.69</v>
      </c>
      <c r="E22" s="137">
        <v>9422.16</v>
      </c>
      <c r="F22" s="137">
        <v>7412.06</v>
      </c>
      <c r="G22" s="1863">
        <v>-18.981847323531426</v>
      </c>
      <c r="H22" s="1863">
        <v>-21.333749373816616</v>
      </c>
      <c r="I22" s="137" t="s">
        <v>818</v>
      </c>
      <c r="J22" s="137" t="s">
        <v>818</v>
      </c>
      <c r="K22" s="137" t="s">
        <v>818</v>
      </c>
      <c r="L22" s="1863" t="s">
        <v>818</v>
      </c>
      <c r="M22" s="1863" t="s">
        <v>818</v>
      </c>
      <c r="N22" s="137">
        <v>6985.07</v>
      </c>
      <c r="O22" s="137">
        <v>6677.31</v>
      </c>
      <c r="P22" s="137">
        <v>7110.64</v>
      </c>
      <c r="Q22" s="1863">
        <v>-4.4059687304493593</v>
      </c>
      <c r="R22" s="1863">
        <v>6.4895893705698882</v>
      </c>
      <c r="S22" s="25" t="s">
        <v>818</v>
      </c>
      <c r="T22" s="25" t="s">
        <v>818</v>
      </c>
      <c r="U22" s="25" t="s">
        <v>818</v>
      </c>
      <c r="V22" s="1863" t="s">
        <v>818</v>
      </c>
      <c r="W22" s="1864" t="s">
        <v>818</v>
      </c>
    </row>
    <row r="23" spans="1:23" ht="14.25" customHeight="1">
      <c r="A23" s="2385"/>
      <c r="B23" s="200" t="s">
        <v>54</v>
      </c>
      <c r="C23" s="199" t="s">
        <v>40</v>
      </c>
      <c r="D23" s="137" t="s">
        <v>818</v>
      </c>
      <c r="E23" s="137" t="s">
        <v>818</v>
      </c>
      <c r="F23" s="137" t="s">
        <v>818</v>
      </c>
      <c r="G23" s="1863" t="s">
        <v>818</v>
      </c>
      <c r="H23" s="1863" t="s">
        <v>818</v>
      </c>
      <c r="I23" s="137" t="s">
        <v>818</v>
      </c>
      <c r="J23" s="137" t="s">
        <v>818</v>
      </c>
      <c r="K23" s="137" t="s">
        <v>818</v>
      </c>
      <c r="L23" s="1863" t="s">
        <v>818</v>
      </c>
      <c r="M23" s="1863" t="s">
        <v>818</v>
      </c>
      <c r="N23" s="137" t="s">
        <v>818</v>
      </c>
      <c r="O23" s="137" t="s">
        <v>818</v>
      </c>
      <c r="P23" s="137" t="s">
        <v>818</v>
      </c>
      <c r="Q23" s="1863" t="s">
        <v>818</v>
      </c>
      <c r="R23" s="1863" t="s">
        <v>818</v>
      </c>
      <c r="S23" s="25" t="s">
        <v>818</v>
      </c>
      <c r="T23" s="25" t="s">
        <v>818</v>
      </c>
      <c r="U23" s="25" t="s">
        <v>818</v>
      </c>
      <c r="V23" s="1863" t="s">
        <v>818</v>
      </c>
      <c r="W23" s="1864" t="s">
        <v>818</v>
      </c>
    </row>
    <row r="24" spans="1:23" s="73" customFormat="1" ht="14.25" customHeight="1">
      <c r="A24" s="2385">
        <v>5</v>
      </c>
      <c r="B24" s="196" t="s">
        <v>150</v>
      </c>
      <c r="C24" s="153" t="s">
        <v>99</v>
      </c>
      <c r="D24" s="137" t="s">
        <v>818</v>
      </c>
      <c r="E24" s="137" t="s">
        <v>818</v>
      </c>
      <c r="F24" s="137" t="s">
        <v>818</v>
      </c>
      <c r="G24" s="1863" t="s">
        <v>818</v>
      </c>
      <c r="H24" s="1863" t="s">
        <v>818</v>
      </c>
      <c r="I24" s="137">
        <v>657896.79200000002</v>
      </c>
      <c r="J24" s="137">
        <v>768338.39</v>
      </c>
      <c r="K24" s="137">
        <v>809208.54</v>
      </c>
      <c r="L24" s="1863">
        <v>16.787070455877824</v>
      </c>
      <c r="M24" s="1863">
        <v>5.3192903715249855</v>
      </c>
      <c r="N24" s="137">
        <v>10047097.470000001</v>
      </c>
      <c r="O24" s="137">
        <v>10641318.84</v>
      </c>
      <c r="P24" s="137">
        <v>11700798.119999999</v>
      </c>
      <c r="Q24" s="1863">
        <v>5.91435856747988</v>
      </c>
      <c r="R24" s="1863">
        <v>9.9562779381958677</v>
      </c>
      <c r="S24" s="25" t="s">
        <v>818</v>
      </c>
      <c r="T24" s="25" t="s">
        <v>818</v>
      </c>
      <c r="U24" s="25" t="s">
        <v>818</v>
      </c>
      <c r="V24" s="1863" t="s">
        <v>818</v>
      </c>
      <c r="W24" s="1864" t="s">
        <v>818</v>
      </c>
    </row>
    <row r="25" spans="1:23" ht="14.25" customHeight="1">
      <c r="A25" s="2385"/>
      <c r="B25" s="200" t="s">
        <v>112</v>
      </c>
      <c r="C25" s="105" t="s">
        <v>99</v>
      </c>
      <c r="D25" s="137" t="s">
        <v>818</v>
      </c>
      <c r="E25" s="137" t="s">
        <v>818</v>
      </c>
      <c r="F25" s="137" t="s">
        <v>818</v>
      </c>
      <c r="G25" s="1863" t="s">
        <v>818</v>
      </c>
      <c r="H25" s="1863" t="s">
        <v>818</v>
      </c>
      <c r="I25" s="137">
        <v>5662.2820000000002</v>
      </c>
      <c r="J25" s="137">
        <v>6265.7</v>
      </c>
      <c r="K25" s="137">
        <v>1296.5</v>
      </c>
      <c r="L25" s="1863">
        <v>10.656798795962459</v>
      </c>
      <c r="M25" s="1863">
        <v>-79.307978358363783</v>
      </c>
      <c r="N25" s="137">
        <v>10047097.470000001</v>
      </c>
      <c r="O25" s="137">
        <v>10641318.84</v>
      </c>
      <c r="P25" s="137">
        <v>11700798.119999999</v>
      </c>
      <c r="Q25" s="1863">
        <v>5.91435856747988</v>
      </c>
      <c r="R25" s="1863">
        <v>9.9562779381958677</v>
      </c>
      <c r="S25" s="25" t="s">
        <v>818</v>
      </c>
      <c r="T25" s="25" t="s">
        <v>818</v>
      </c>
      <c r="U25" s="25" t="s">
        <v>818</v>
      </c>
      <c r="V25" s="1863" t="s">
        <v>818</v>
      </c>
      <c r="W25" s="1864" t="s">
        <v>818</v>
      </c>
    </row>
    <row r="26" spans="1:23" ht="14.25" customHeight="1">
      <c r="A26" s="2385"/>
      <c r="B26" s="200" t="s">
        <v>105</v>
      </c>
      <c r="C26" s="105" t="s">
        <v>99</v>
      </c>
      <c r="D26" s="137" t="s">
        <v>818</v>
      </c>
      <c r="E26" s="137" t="s">
        <v>818</v>
      </c>
      <c r="F26" s="137" t="s">
        <v>818</v>
      </c>
      <c r="G26" s="1863" t="s">
        <v>818</v>
      </c>
      <c r="H26" s="1863" t="s">
        <v>818</v>
      </c>
      <c r="I26" s="137">
        <v>652234.51</v>
      </c>
      <c r="J26" s="137">
        <v>762072.69000000006</v>
      </c>
      <c r="K26" s="137">
        <v>807912.04</v>
      </c>
      <c r="L26" s="1863">
        <v>16.840289545550121</v>
      </c>
      <c r="M26" s="1863">
        <v>6.0150889280653672</v>
      </c>
      <c r="N26" s="137" t="s">
        <v>818</v>
      </c>
      <c r="O26" s="137" t="s">
        <v>818</v>
      </c>
      <c r="P26" s="137" t="s">
        <v>818</v>
      </c>
      <c r="Q26" s="1863" t="s">
        <v>818</v>
      </c>
      <c r="R26" s="1863" t="s">
        <v>818</v>
      </c>
      <c r="S26" s="25" t="s">
        <v>818</v>
      </c>
      <c r="T26" s="25" t="s">
        <v>818</v>
      </c>
      <c r="U26" s="25" t="s">
        <v>818</v>
      </c>
      <c r="V26" s="1863" t="s">
        <v>818</v>
      </c>
      <c r="W26" s="1864" t="s">
        <v>818</v>
      </c>
    </row>
    <row r="27" spans="1:23" ht="14.25" customHeight="1">
      <c r="A27" s="2385"/>
      <c r="B27" s="200" t="s">
        <v>151</v>
      </c>
      <c r="C27" s="105" t="s">
        <v>99</v>
      </c>
      <c r="D27" s="137" t="s">
        <v>818</v>
      </c>
      <c r="E27" s="137" t="s">
        <v>818</v>
      </c>
      <c r="F27" s="137" t="s">
        <v>818</v>
      </c>
      <c r="G27" s="1863" t="s">
        <v>818</v>
      </c>
      <c r="H27" s="1863" t="s">
        <v>818</v>
      </c>
      <c r="I27" s="137" t="s">
        <v>818</v>
      </c>
      <c r="J27" s="137" t="s">
        <v>818</v>
      </c>
      <c r="K27" s="137" t="s">
        <v>818</v>
      </c>
      <c r="L27" s="1863" t="s">
        <v>818</v>
      </c>
      <c r="M27" s="1863" t="s">
        <v>818</v>
      </c>
      <c r="N27" s="137" t="s">
        <v>818</v>
      </c>
      <c r="O27" s="137" t="s">
        <v>818</v>
      </c>
      <c r="P27" s="137" t="s">
        <v>818</v>
      </c>
      <c r="Q27" s="1863" t="s">
        <v>818</v>
      </c>
      <c r="R27" s="1863" t="s">
        <v>818</v>
      </c>
      <c r="S27" s="25" t="s">
        <v>818</v>
      </c>
      <c r="T27" s="25" t="s">
        <v>818</v>
      </c>
      <c r="U27" s="25" t="s">
        <v>818</v>
      </c>
      <c r="V27" s="1863" t="s">
        <v>818</v>
      </c>
      <c r="W27" s="1864" t="s">
        <v>818</v>
      </c>
    </row>
    <row r="28" spans="1:23" s="73" customFormat="1" ht="14.25" customHeight="1">
      <c r="A28" s="2385">
        <v>6</v>
      </c>
      <c r="B28" s="196" t="s">
        <v>152</v>
      </c>
      <c r="C28" s="197"/>
      <c r="D28" s="137" t="s">
        <v>818</v>
      </c>
      <c r="E28" s="137" t="s">
        <v>818</v>
      </c>
      <c r="F28" s="137" t="s">
        <v>818</v>
      </c>
      <c r="G28" s="1863" t="s">
        <v>818</v>
      </c>
      <c r="H28" s="1863" t="s">
        <v>818</v>
      </c>
      <c r="I28" s="137" t="s">
        <v>818</v>
      </c>
      <c r="J28" s="137" t="s">
        <v>818</v>
      </c>
      <c r="K28" s="137" t="s">
        <v>818</v>
      </c>
      <c r="L28" s="1863" t="s">
        <v>818</v>
      </c>
      <c r="M28" s="1863" t="s">
        <v>818</v>
      </c>
      <c r="N28" s="137" t="s">
        <v>818</v>
      </c>
      <c r="O28" s="137" t="s">
        <v>818</v>
      </c>
      <c r="P28" s="137" t="s">
        <v>818</v>
      </c>
      <c r="Q28" s="1863" t="s">
        <v>818</v>
      </c>
      <c r="R28" s="1863" t="s">
        <v>818</v>
      </c>
      <c r="S28" s="25" t="s">
        <v>818</v>
      </c>
      <c r="T28" s="25" t="s">
        <v>818</v>
      </c>
      <c r="U28" s="25" t="s">
        <v>818</v>
      </c>
      <c r="V28" s="1863" t="s">
        <v>818</v>
      </c>
      <c r="W28" s="1864" t="s">
        <v>818</v>
      </c>
    </row>
    <row r="29" spans="1:23" ht="14.25" customHeight="1">
      <c r="A29" s="2385"/>
      <c r="B29" s="200" t="s">
        <v>55</v>
      </c>
      <c r="C29" s="105" t="s">
        <v>103</v>
      </c>
      <c r="D29" s="137" t="s">
        <v>818</v>
      </c>
      <c r="E29" s="137" t="s">
        <v>818</v>
      </c>
      <c r="F29" s="137">
        <v>29.94</v>
      </c>
      <c r="G29" s="1863" t="s">
        <v>818</v>
      </c>
      <c r="H29" s="1863" t="s">
        <v>818</v>
      </c>
      <c r="I29" s="137" t="s">
        <v>818</v>
      </c>
      <c r="J29" s="137" t="s">
        <v>818</v>
      </c>
      <c r="K29" s="137" t="s">
        <v>818</v>
      </c>
      <c r="L29" s="1863" t="s">
        <v>818</v>
      </c>
      <c r="M29" s="1863" t="s">
        <v>818</v>
      </c>
      <c r="N29" s="137" t="s">
        <v>818</v>
      </c>
      <c r="O29" s="137" t="s">
        <v>818</v>
      </c>
      <c r="P29" s="137" t="s">
        <v>818</v>
      </c>
      <c r="Q29" s="1863" t="s">
        <v>818</v>
      </c>
      <c r="R29" s="1863" t="s">
        <v>818</v>
      </c>
      <c r="S29" s="25" t="s">
        <v>818</v>
      </c>
      <c r="T29" s="25" t="s">
        <v>818</v>
      </c>
      <c r="U29" s="25" t="s">
        <v>818</v>
      </c>
      <c r="V29" s="1863" t="s">
        <v>818</v>
      </c>
      <c r="W29" s="1864" t="s">
        <v>818</v>
      </c>
    </row>
    <row r="30" spans="1:23" s="73" customFormat="1" ht="14.25" customHeight="1">
      <c r="A30" s="2385">
        <v>7</v>
      </c>
      <c r="B30" s="196" t="s">
        <v>153</v>
      </c>
      <c r="C30" s="153"/>
      <c r="D30" s="137" t="s">
        <v>818</v>
      </c>
      <c r="E30" s="137" t="s">
        <v>818</v>
      </c>
      <c r="F30" s="137" t="s">
        <v>818</v>
      </c>
      <c r="G30" s="1863" t="s">
        <v>818</v>
      </c>
      <c r="H30" s="1863" t="s">
        <v>818</v>
      </c>
      <c r="I30" s="137">
        <v>19040.009999999998</v>
      </c>
      <c r="J30" s="137">
        <v>23303.934999999998</v>
      </c>
      <c r="K30" s="137">
        <v>20655</v>
      </c>
      <c r="L30" s="1863">
        <v>22.394552313785553</v>
      </c>
      <c r="M30" s="1863">
        <v>-11.366900053574639</v>
      </c>
      <c r="N30" s="137" t="s">
        <v>818</v>
      </c>
      <c r="O30" s="137" t="s">
        <v>818</v>
      </c>
      <c r="P30" s="137" t="s">
        <v>818</v>
      </c>
      <c r="Q30" s="1863" t="s">
        <v>818</v>
      </c>
      <c r="R30" s="1863" t="s">
        <v>818</v>
      </c>
      <c r="S30" s="25" t="s">
        <v>818</v>
      </c>
      <c r="T30" s="25" t="s">
        <v>818</v>
      </c>
      <c r="U30" s="25" t="s">
        <v>818</v>
      </c>
      <c r="V30" s="1863" t="s">
        <v>818</v>
      </c>
      <c r="W30" s="1864" t="s">
        <v>818</v>
      </c>
    </row>
    <row r="31" spans="1:23" ht="14.25" customHeight="1">
      <c r="A31" s="2385"/>
      <c r="B31" s="200" t="s">
        <v>154</v>
      </c>
      <c r="C31" s="105" t="s">
        <v>40</v>
      </c>
      <c r="D31" s="137" t="s">
        <v>818</v>
      </c>
      <c r="E31" s="137" t="s">
        <v>818</v>
      </c>
      <c r="F31" s="137" t="s">
        <v>818</v>
      </c>
      <c r="G31" s="1863" t="s">
        <v>818</v>
      </c>
      <c r="H31" s="1863" t="s">
        <v>818</v>
      </c>
      <c r="I31" s="137" t="s">
        <v>818</v>
      </c>
      <c r="J31" s="137" t="s">
        <v>818</v>
      </c>
      <c r="K31" s="137" t="s">
        <v>818</v>
      </c>
      <c r="L31" s="1863" t="s">
        <v>818</v>
      </c>
      <c r="M31" s="1863" t="s">
        <v>818</v>
      </c>
      <c r="N31" s="137" t="s">
        <v>818</v>
      </c>
      <c r="O31" s="137" t="s">
        <v>818</v>
      </c>
      <c r="P31" s="137" t="s">
        <v>818</v>
      </c>
      <c r="Q31" s="1863" t="s">
        <v>818</v>
      </c>
      <c r="R31" s="1863" t="s">
        <v>818</v>
      </c>
      <c r="S31" s="25" t="s">
        <v>818</v>
      </c>
      <c r="T31" s="25" t="s">
        <v>818</v>
      </c>
      <c r="U31" s="25" t="s">
        <v>818</v>
      </c>
      <c r="V31" s="1863" t="s">
        <v>818</v>
      </c>
      <c r="W31" s="1864" t="s">
        <v>818</v>
      </c>
    </row>
    <row r="32" spans="1:23" s="125" customFormat="1" ht="14.25" customHeight="1">
      <c r="A32" s="2385"/>
      <c r="B32" s="200" t="s">
        <v>113</v>
      </c>
      <c r="C32" s="199" t="s">
        <v>100</v>
      </c>
      <c r="D32" s="137" t="s">
        <v>818</v>
      </c>
      <c r="E32" s="137" t="s">
        <v>818</v>
      </c>
      <c r="F32" s="137" t="s">
        <v>818</v>
      </c>
      <c r="G32" s="1863" t="s">
        <v>818</v>
      </c>
      <c r="H32" s="1863" t="s">
        <v>818</v>
      </c>
      <c r="I32" s="137">
        <v>19040.009999999998</v>
      </c>
      <c r="J32" s="137">
        <v>23303.934999999998</v>
      </c>
      <c r="K32" s="137">
        <v>20655</v>
      </c>
      <c r="L32" s="1863">
        <v>22.394552313785553</v>
      </c>
      <c r="M32" s="1863">
        <v>-11.366900053574639</v>
      </c>
      <c r="N32" s="137" t="s">
        <v>818</v>
      </c>
      <c r="O32" s="137" t="s">
        <v>818</v>
      </c>
      <c r="P32" s="137" t="s">
        <v>818</v>
      </c>
      <c r="Q32" s="1863" t="s">
        <v>818</v>
      </c>
      <c r="R32" s="1863" t="s">
        <v>818</v>
      </c>
      <c r="S32" s="25" t="s">
        <v>818</v>
      </c>
      <c r="T32" s="25" t="s">
        <v>818</v>
      </c>
      <c r="U32" s="25" t="s">
        <v>818</v>
      </c>
      <c r="V32" s="1863" t="s">
        <v>818</v>
      </c>
      <c r="W32" s="1864" t="s">
        <v>818</v>
      </c>
    </row>
    <row r="33" spans="1:23" ht="14.25" customHeight="1">
      <c r="A33" s="1873"/>
      <c r="B33" s="200" t="s">
        <v>321</v>
      </c>
      <c r="C33" s="199" t="s">
        <v>100</v>
      </c>
      <c r="D33" s="137" t="s">
        <v>818</v>
      </c>
      <c r="E33" s="137" t="s">
        <v>818</v>
      </c>
      <c r="F33" s="137" t="s">
        <v>818</v>
      </c>
      <c r="G33" s="1863" t="s">
        <v>818</v>
      </c>
      <c r="H33" s="1863" t="s">
        <v>818</v>
      </c>
      <c r="I33" s="137" t="s">
        <v>818</v>
      </c>
      <c r="J33" s="137" t="s">
        <v>818</v>
      </c>
      <c r="K33" s="137" t="s">
        <v>818</v>
      </c>
      <c r="L33" s="1863" t="s">
        <v>818</v>
      </c>
      <c r="M33" s="1863" t="s">
        <v>818</v>
      </c>
      <c r="N33" s="137" t="s">
        <v>818</v>
      </c>
      <c r="O33" s="137" t="s">
        <v>818</v>
      </c>
      <c r="P33" s="137" t="s">
        <v>818</v>
      </c>
      <c r="Q33" s="1863" t="s">
        <v>818</v>
      </c>
      <c r="R33" s="1863" t="s">
        <v>818</v>
      </c>
      <c r="S33" s="25" t="s">
        <v>818</v>
      </c>
      <c r="T33" s="25" t="s">
        <v>818</v>
      </c>
      <c r="U33" s="25" t="s">
        <v>818</v>
      </c>
      <c r="V33" s="1863" t="s">
        <v>818</v>
      </c>
      <c r="W33" s="1864" t="s">
        <v>818</v>
      </c>
    </row>
    <row r="34" spans="1:23" ht="14.25" customHeight="1">
      <c r="A34" s="1873"/>
      <c r="B34" s="200" t="s">
        <v>58</v>
      </c>
      <c r="C34" s="202" t="s">
        <v>101</v>
      </c>
      <c r="D34" s="137" t="s">
        <v>818</v>
      </c>
      <c r="E34" s="137" t="s">
        <v>818</v>
      </c>
      <c r="F34" s="137" t="s">
        <v>818</v>
      </c>
      <c r="G34" s="1863" t="s">
        <v>818</v>
      </c>
      <c r="H34" s="1863" t="s">
        <v>818</v>
      </c>
      <c r="I34" s="137" t="s">
        <v>818</v>
      </c>
      <c r="J34" s="137" t="s">
        <v>818</v>
      </c>
      <c r="K34" s="137" t="s">
        <v>818</v>
      </c>
      <c r="L34" s="1863" t="s">
        <v>818</v>
      </c>
      <c r="M34" s="1863" t="s">
        <v>818</v>
      </c>
      <c r="N34" s="137" t="s">
        <v>818</v>
      </c>
      <c r="O34" s="137" t="s">
        <v>818</v>
      </c>
      <c r="P34" s="137" t="s">
        <v>818</v>
      </c>
      <c r="Q34" s="1863" t="s">
        <v>818</v>
      </c>
      <c r="R34" s="1863" t="s">
        <v>818</v>
      </c>
      <c r="S34" s="25" t="s">
        <v>818</v>
      </c>
      <c r="T34" s="25" t="s">
        <v>818</v>
      </c>
      <c r="U34" s="25" t="s">
        <v>818</v>
      </c>
      <c r="V34" s="1863" t="s">
        <v>818</v>
      </c>
      <c r="W34" s="1864" t="s">
        <v>818</v>
      </c>
    </row>
    <row r="35" spans="1:23" s="73" customFormat="1" ht="14.25" customHeight="1">
      <c r="A35" s="2385">
        <v>8</v>
      </c>
      <c r="B35" s="196" t="s">
        <v>359</v>
      </c>
      <c r="C35" s="153"/>
      <c r="D35" s="137" t="s">
        <v>818</v>
      </c>
      <c r="E35" s="137" t="s">
        <v>818</v>
      </c>
      <c r="F35" s="137" t="s">
        <v>818</v>
      </c>
      <c r="G35" s="1863" t="s">
        <v>818</v>
      </c>
      <c r="H35" s="1863" t="s">
        <v>818</v>
      </c>
      <c r="I35" s="137" t="s">
        <v>818</v>
      </c>
      <c r="J35" s="137" t="s">
        <v>818</v>
      </c>
      <c r="K35" s="137" t="s">
        <v>818</v>
      </c>
      <c r="L35" s="1863" t="s">
        <v>818</v>
      </c>
      <c r="M35" s="1863" t="s">
        <v>818</v>
      </c>
      <c r="N35" s="137" t="s">
        <v>818</v>
      </c>
      <c r="O35" s="137" t="s">
        <v>818</v>
      </c>
      <c r="P35" s="137" t="s">
        <v>818</v>
      </c>
      <c r="Q35" s="1863" t="s">
        <v>818</v>
      </c>
      <c r="R35" s="1863" t="s">
        <v>818</v>
      </c>
      <c r="S35" s="25" t="s">
        <v>818</v>
      </c>
      <c r="T35" s="25" t="s">
        <v>818</v>
      </c>
      <c r="U35" s="25" t="s">
        <v>818</v>
      </c>
      <c r="V35" s="1863" t="s">
        <v>818</v>
      </c>
      <c r="W35" s="1864" t="s">
        <v>818</v>
      </c>
    </row>
    <row r="36" spans="1:23" ht="14.25" customHeight="1">
      <c r="A36" s="2385"/>
      <c r="B36" s="200" t="s">
        <v>57</v>
      </c>
      <c r="C36" s="105" t="s">
        <v>106</v>
      </c>
      <c r="D36" s="137" t="s">
        <v>818</v>
      </c>
      <c r="E36" s="137" t="s">
        <v>818</v>
      </c>
      <c r="F36" s="137" t="s">
        <v>818</v>
      </c>
      <c r="G36" s="1863" t="s">
        <v>818</v>
      </c>
      <c r="H36" s="1863" t="s">
        <v>818</v>
      </c>
      <c r="I36" s="137" t="s">
        <v>818</v>
      </c>
      <c r="J36" s="137" t="s">
        <v>818</v>
      </c>
      <c r="K36" s="137" t="s">
        <v>818</v>
      </c>
      <c r="L36" s="1863" t="s">
        <v>818</v>
      </c>
      <c r="M36" s="1863" t="s">
        <v>818</v>
      </c>
      <c r="N36" s="137" t="s">
        <v>818</v>
      </c>
      <c r="O36" s="137" t="s">
        <v>818</v>
      </c>
      <c r="P36" s="137" t="s">
        <v>818</v>
      </c>
      <c r="Q36" s="1863" t="s">
        <v>818</v>
      </c>
      <c r="R36" s="1863" t="s">
        <v>818</v>
      </c>
      <c r="S36" s="25" t="s">
        <v>818</v>
      </c>
      <c r="T36" s="25" t="s">
        <v>818</v>
      </c>
      <c r="U36" s="25" t="s">
        <v>818</v>
      </c>
      <c r="V36" s="1863" t="s">
        <v>818</v>
      </c>
      <c r="W36" s="1864" t="s">
        <v>818</v>
      </c>
    </row>
    <row r="37" spans="1:23" ht="14.25" customHeight="1">
      <c r="A37" s="2385"/>
      <c r="B37" s="200" t="s">
        <v>114</v>
      </c>
      <c r="C37" s="105" t="s">
        <v>40</v>
      </c>
      <c r="D37" s="137" t="s">
        <v>818</v>
      </c>
      <c r="E37" s="137" t="s">
        <v>818</v>
      </c>
      <c r="F37" s="137" t="s">
        <v>818</v>
      </c>
      <c r="G37" s="1863" t="s">
        <v>818</v>
      </c>
      <c r="H37" s="1863" t="s">
        <v>818</v>
      </c>
      <c r="I37" s="137" t="s">
        <v>818</v>
      </c>
      <c r="J37" s="137" t="s">
        <v>818</v>
      </c>
      <c r="K37" s="137" t="s">
        <v>818</v>
      </c>
      <c r="L37" s="1863" t="s">
        <v>818</v>
      </c>
      <c r="M37" s="1863" t="s">
        <v>818</v>
      </c>
      <c r="N37" s="137" t="s">
        <v>818</v>
      </c>
      <c r="O37" s="137" t="s">
        <v>818</v>
      </c>
      <c r="P37" s="137" t="s">
        <v>818</v>
      </c>
      <c r="Q37" s="1863" t="s">
        <v>818</v>
      </c>
      <c r="R37" s="1863" t="s">
        <v>818</v>
      </c>
      <c r="S37" s="25" t="s">
        <v>818</v>
      </c>
      <c r="T37" s="25" t="s">
        <v>818</v>
      </c>
      <c r="U37" s="25" t="s">
        <v>818</v>
      </c>
      <c r="V37" s="1863" t="s">
        <v>818</v>
      </c>
      <c r="W37" s="1864" t="s">
        <v>818</v>
      </c>
    </row>
    <row r="38" spans="1:23" s="73" customFormat="1" ht="14.25" customHeight="1">
      <c r="A38" s="2385">
        <v>9</v>
      </c>
      <c r="B38" s="196" t="s">
        <v>115</v>
      </c>
      <c r="C38" s="153" t="s">
        <v>101</v>
      </c>
      <c r="D38" s="137" t="s">
        <v>818</v>
      </c>
      <c r="E38" s="137" t="s">
        <v>818</v>
      </c>
      <c r="F38" s="137" t="s">
        <v>818</v>
      </c>
      <c r="G38" s="1863" t="s">
        <v>818</v>
      </c>
      <c r="H38" s="1863" t="s">
        <v>818</v>
      </c>
      <c r="I38" s="137" t="s">
        <v>818</v>
      </c>
      <c r="J38" s="137" t="s">
        <v>818</v>
      </c>
      <c r="K38" s="137" t="s">
        <v>818</v>
      </c>
      <c r="L38" s="1863" t="s">
        <v>818</v>
      </c>
      <c r="M38" s="1863" t="s">
        <v>818</v>
      </c>
      <c r="N38" s="137" t="s">
        <v>818</v>
      </c>
      <c r="O38" s="137" t="s">
        <v>818</v>
      </c>
      <c r="P38" s="137" t="s">
        <v>818</v>
      </c>
      <c r="Q38" s="1863" t="s">
        <v>818</v>
      </c>
      <c r="R38" s="1863" t="s">
        <v>818</v>
      </c>
      <c r="S38" s="25" t="s">
        <v>818</v>
      </c>
      <c r="T38" s="25" t="s">
        <v>818</v>
      </c>
      <c r="U38" s="25" t="s">
        <v>818</v>
      </c>
      <c r="V38" s="1863" t="s">
        <v>818</v>
      </c>
      <c r="W38" s="1864" t="s">
        <v>818</v>
      </c>
    </row>
    <row r="39" spans="1:23" ht="14.25" customHeight="1">
      <c r="A39" s="2385"/>
      <c r="B39" s="200" t="s">
        <v>155</v>
      </c>
      <c r="C39" s="105" t="s">
        <v>101</v>
      </c>
      <c r="D39" s="137" t="s">
        <v>818</v>
      </c>
      <c r="E39" s="137" t="s">
        <v>818</v>
      </c>
      <c r="F39" s="137" t="s">
        <v>818</v>
      </c>
      <c r="G39" s="1863" t="s">
        <v>818</v>
      </c>
      <c r="H39" s="1863" t="s">
        <v>818</v>
      </c>
      <c r="I39" s="137" t="s">
        <v>818</v>
      </c>
      <c r="J39" s="137" t="s">
        <v>818</v>
      </c>
      <c r="K39" s="137" t="s">
        <v>818</v>
      </c>
      <c r="L39" s="1863" t="s">
        <v>818</v>
      </c>
      <c r="M39" s="1863" t="s">
        <v>818</v>
      </c>
      <c r="N39" s="137" t="s">
        <v>818</v>
      </c>
      <c r="O39" s="137" t="s">
        <v>818</v>
      </c>
      <c r="P39" s="137" t="s">
        <v>818</v>
      </c>
      <c r="Q39" s="1863" t="s">
        <v>818</v>
      </c>
      <c r="R39" s="1863" t="s">
        <v>818</v>
      </c>
      <c r="S39" s="25" t="s">
        <v>818</v>
      </c>
      <c r="T39" s="25" t="s">
        <v>818</v>
      </c>
      <c r="U39" s="25" t="s">
        <v>818</v>
      </c>
      <c r="V39" s="1863" t="s">
        <v>818</v>
      </c>
      <c r="W39" s="1864" t="s">
        <v>818</v>
      </c>
    </row>
    <row r="40" spans="1:23" ht="14.25" customHeight="1">
      <c r="A40" s="2385"/>
      <c r="B40" s="200" t="s">
        <v>156</v>
      </c>
      <c r="C40" s="105" t="s">
        <v>101</v>
      </c>
      <c r="D40" s="137" t="s">
        <v>818</v>
      </c>
      <c r="E40" s="137" t="s">
        <v>818</v>
      </c>
      <c r="F40" s="137" t="s">
        <v>818</v>
      </c>
      <c r="G40" s="1863" t="s">
        <v>818</v>
      </c>
      <c r="H40" s="1863" t="s">
        <v>818</v>
      </c>
      <c r="I40" s="137" t="s">
        <v>818</v>
      </c>
      <c r="J40" s="137" t="s">
        <v>818</v>
      </c>
      <c r="K40" s="137" t="s">
        <v>818</v>
      </c>
      <c r="L40" s="1863" t="s">
        <v>818</v>
      </c>
      <c r="M40" s="1863" t="s">
        <v>818</v>
      </c>
      <c r="N40" s="137" t="s">
        <v>818</v>
      </c>
      <c r="O40" s="137" t="s">
        <v>818</v>
      </c>
      <c r="P40" s="137" t="s">
        <v>818</v>
      </c>
      <c r="Q40" s="1863" t="s">
        <v>818</v>
      </c>
      <c r="R40" s="1863" t="s">
        <v>818</v>
      </c>
      <c r="S40" s="25" t="s">
        <v>818</v>
      </c>
      <c r="T40" s="25" t="s">
        <v>818</v>
      </c>
      <c r="U40" s="25" t="s">
        <v>818</v>
      </c>
      <c r="V40" s="1863" t="s">
        <v>818</v>
      </c>
      <c r="W40" s="1864" t="s">
        <v>818</v>
      </c>
    </row>
    <row r="41" spans="1:23" ht="14.25" customHeight="1">
      <c r="A41" s="2385"/>
      <c r="B41" s="200" t="s">
        <v>157</v>
      </c>
      <c r="C41" s="105" t="s">
        <v>101</v>
      </c>
      <c r="D41" s="137" t="s">
        <v>818</v>
      </c>
      <c r="E41" s="137" t="s">
        <v>818</v>
      </c>
      <c r="F41" s="137" t="s">
        <v>818</v>
      </c>
      <c r="G41" s="1863" t="s">
        <v>818</v>
      </c>
      <c r="H41" s="1863" t="s">
        <v>818</v>
      </c>
      <c r="I41" s="137" t="s">
        <v>818</v>
      </c>
      <c r="J41" s="137" t="s">
        <v>818</v>
      </c>
      <c r="K41" s="137" t="s">
        <v>818</v>
      </c>
      <c r="L41" s="1863" t="s">
        <v>818</v>
      </c>
      <c r="M41" s="1863" t="s">
        <v>818</v>
      </c>
      <c r="N41" s="137" t="s">
        <v>818</v>
      </c>
      <c r="O41" s="137" t="s">
        <v>818</v>
      </c>
      <c r="P41" s="137" t="s">
        <v>818</v>
      </c>
      <c r="Q41" s="1863" t="s">
        <v>818</v>
      </c>
      <c r="R41" s="1863" t="s">
        <v>818</v>
      </c>
      <c r="S41" s="25" t="s">
        <v>818</v>
      </c>
      <c r="T41" s="25" t="s">
        <v>818</v>
      </c>
      <c r="U41" s="25" t="s">
        <v>818</v>
      </c>
      <c r="V41" s="1863" t="s">
        <v>818</v>
      </c>
      <c r="W41" s="1864" t="s">
        <v>818</v>
      </c>
    </row>
    <row r="42" spans="1:23" ht="14.25" customHeight="1">
      <c r="A42" s="2385"/>
      <c r="B42" s="200" t="s">
        <v>158</v>
      </c>
      <c r="C42" s="105" t="s">
        <v>101</v>
      </c>
      <c r="D42" s="137" t="s">
        <v>818</v>
      </c>
      <c r="E42" s="137" t="s">
        <v>818</v>
      </c>
      <c r="F42" s="137" t="s">
        <v>818</v>
      </c>
      <c r="G42" s="1863" t="s">
        <v>818</v>
      </c>
      <c r="H42" s="1863" t="s">
        <v>818</v>
      </c>
      <c r="I42" s="137" t="s">
        <v>818</v>
      </c>
      <c r="J42" s="137" t="s">
        <v>818</v>
      </c>
      <c r="K42" s="137" t="s">
        <v>818</v>
      </c>
      <c r="L42" s="1863" t="s">
        <v>818</v>
      </c>
      <c r="M42" s="1863" t="s">
        <v>818</v>
      </c>
      <c r="N42" s="137" t="s">
        <v>818</v>
      </c>
      <c r="O42" s="137" t="s">
        <v>818</v>
      </c>
      <c r="P42" s="137" t="s">
        <v>818</v>
      </c>
      <c r="Q42" s="1863" t="s">
        <v>818</v>
      </c>
      <c r="R42" s="1863" t="s">
        <v>818</v>
      </c>
      <c r="S42" s="25" t="s">
        <v>818</v>
      </c>
      <c r="T42" s="25" t="s">
        <v>818</v>
      </c>
      <c r="U42" s="25" t="s">
        <v>818</v>
      </c>
      <c r="V42" s="1863" t="s">
        <v>818</v>
      </c>
      <c r="W42" s="1864" t="s">
        <v>818</v>
      </c>
    </row>
    <row r="43" spans="1:23" s="73" customFormat="1" ht="14.25" customHeight="1">
      <c r="A43" s="2385">
        <v>10</v>
      </c>
      <c r="B43" s="196" t="s">
        <v>159</v>
      </c>
      <c r="C43" s="197"/>
      <c r="D43" s="137" t="s">
        <v>818</v>
      </c>
      <c r="E43" s="137" t="s">
        <v>818</v>
      </c>
      <c r="F43" s="137" t="s">
        <v>818</v>
      </c>
      <c r="G43" s="1863" t="s">
        <v>818</v>
      </c>
      <c r="H43" s="1863" t="s">
        <v>818</v>
      </c>
      <c r="I43" s="137" t="s">
        <v>818</v>
      </c>
      <c r="J43" s="137" t="s">
        <v>818</v>
      </c>
      <c r="K43" s="137" t="s">
        <v>818</v>
      </c>
      <c r="L43" s="1863" t="s">
        <v>818</v>
      </c>
      <c r="M43" s="1863" t="s">
        <v>818</v>
      </c>
      <c r="N43" s="137" t="s">
        <v>818</v>
      </c>
      <c r="O43" s="137" t="s">
        <v>818</v>
      </c>
      <c r="P43" s="137" t="s">
        <v>818</v>
      </c>
      <c r="Q43" s="1863" t="s">
        <v>818</v>
      </c>
      <c r="R43" s="1863" t="s">
        <v>818</v>
      </c>
      <c r="S43" s="25" t="s">
        <v>818</v>
      </c>
      <c r="T43" s="25" t="s">
        <v>818</v>
      </c>
      <c r="U43" s="25" t="s">
        <v>818</v>
      </c>
      <c r="V43" s="1863" t="s">
        <v>818</v>
      </c>
      <c r="W43" s="1864" t="s">
        <v>818</v>
      </c>
    </row>
    <row r="44" spans="1:23" ht="14.25" customHeight="1">
      <c r="A44" s="2385"/>
      <c r="B44" s="200" t="s">
        <v>116</v>
      </c>
      <c r="C44" s="199" t="s">
        <v>160</v>
      </c>
      <c r="D44" s="137" t="s">
        <v>818</v>
      </c>
      <c r="E44" s="137" t="s">
        <v>818</v>
      </c>
      <c r="F44" s="137" t="s">
        <v>818</v>
      </c>
      <c r="G44" s="1863" t="s">
        <v>818</v>
      </c>
      <c r="H44" s="1863" t="s">
        <v>818</v>
      </c>
      <c r="I44" s="137" t="s">
        <v>818</v>
      </c>
      <c r="J44" s="137" t="s">
        <v>818</v>
      </c>
      <c r="K44" s="137" t="s">
        <v>818</v>
      </c>
      <c r="L44" s="1863" t="s">
        <v>818</v>
      </c>
      <c r="M44" s="1863" t="s">
        <v>818</v>
      </c>
      <c r="N44" s="137" t="s">
        <v>818</v>
      </c>
      <c r="O44" s="137" t="s">
        <v>818</v>
      </c>
      <c r="P44" s="137" t="s">
        <v>818</v>
      </c>
      <c r="Q44" s="1863" t="s">
        <v>818</v>
      </c>
      <c r="R44" s="1863" t="s">
        <v>818</v>
      </c>
      <c r="S44" s="25" t="s">
        <v>818</v>
      </c>
      <c r="T44" s="25" t="s">
        <v>818</v>
      </c>
      <c r="U44" s="25" t="s">
        <v>818</v>
      </c>
      <c r="V44" s="1863" t="s">
        <v>818</v>
      </c>
      <c r="W44" s="1864" t="s">
        <v>818</v>
      </c>
    </row>
    <row r="45" spans="1:23" ht="14.25" customHeight="1">
      <c r="A45" s="2385">
        <v>11</v>
      </c>
      <c r="B45" s="196" t="s">
        <v>161</v>
      </c>
      <c r="C45" s="199"/>
      <c r="D45" s="137" t="s">
        <v>818</v>
      </c>
      <c r="E45" s="137" t="s">
        <v>818</v>
      </c>
      <c r="F45" s="137" t="s">
        <v>818</v>
      </c>
      <c r="G45" s="1863" t="s">
        <v>818</v>
      </c>
      <c r="H45" s="1863" t="s">
        <v>818</v>
      </c>
      <c r="I45" s="137" t="s">
        <v>818</v>
      </c>
      <c r="J45" s="137" t="s">
        <v>818</v>
      </c>
      <c r="K45" s="137" t="s">
        <v>818</v>
      </c>
      <c r="L45" s="1863" t="s">
        <v>818</v>
      </c>
      <c r="M45" s="1863" t="s">
        <v>818</v>
      </c>
      <c r="N45" s="137" t="s">
        <v>818</v>
      </c>
      <c r="O45" s="137" t="s">
        <v>818</v>
      </c>
      <c r="P45" s="137" t="s">
        <v>818</v>
      </c>
      <c r="Q45" s="1863" t="s">
        <v>818</v>
      </c>
      <c r="R45" s="1863" t="s">
        <v>818</v>
      </c>
      <c r="S45" s="25">
        <v>2.8</v>
      </c>
      <c r="T45" s="25">
        <v>4.2</v>
      </c>
      <c r="U45" s="25">
        <v>6</v>
      </c>
      <c r="V45" s="1863">
        <v>50.000000000000028</v>
      </c>
      <c r="W45" s="1864">
        <v>42.857142857142861</v>
      </c>
    </row>
    <row r="46" spans="1:23" ht="14.25" customHeight="1">
      <c r="A46" s="2385"/>
      <c r="B46" s="200" t="s">
        <v>162</v>
      </c>
      <c r="C46" s="199" t="s">
        <v>163</v>
      </c>
      <c r="D46" s="137" t="s">
        <v>818</v>
      </c>
      <c r="E46" s="137" t="s">
        <v>818</v>
      </c>
      <c r="F46" s="137" t="s">
        <v>818</v>
      </c>
      <c r="G46" s="1863" t="s">
        <v>818</v>
      </c>
      <c r="H46" s="1863" t="s">
        <v>818</v>
      </c>
      <c r="I46" s="137" t="s">
        <v>818</v>
      </c>
      <c r="J46" s="137" t="s">
        <v>818</v>
      </c>
      <c r="K46" s="137" t="s">
        <v>818</v>
      </c>
      <c r="L46" s="1863" t="s">
        <v>818</v>
      </c>
      <c r="M46" s="1863" t="s">
        <v>818</v>
      </c>
      <c r="N46" s="137" t="s">
        <v>818</v>
      </c>
      <c r="O46" s="137" t="s">
        <v>818</v>
      </c>
      <c r="P46" s="137" t="s">
        <v>818</v>
      </c>
      <c r="Q46" s="1863" t="s">
        <v>818</v>
      </c>
      <c r="R46" s="1863" t="s">
        <v>818</v>
      </c>
      <c r="S46" s="25">
        <v>2.8</v>
      </c>
      <c r="T46" s="25">
        <v>4.2</v>
      </c>
      <c r="U46" s="25">
        <v>6</v>
      </c>
      <c r="V46" s="1863">
        <v>50.000000000000028</v>
      </c>
      <c r="W46" s="1864">
        <v>42.857142857142861</v>
      </c>
    </row>
    <row r="47" spans="1:23" ht="14.25" customHeight="1">
      <c r="A47" s="2385">
        <v>12</v>
      </c>
      <c r="B47" s="196" t="s">
        <v>164</v>
      </c>
      <c r="C47" s="199"/>
      <c r="D47" s="137" t="s">
        <v>818</v>
      </c>
      <c r="E47" s="137" t="s">
        <v>818</v>
      </c>
      <c r="F47" s="137" t="s">
        <v>818</v>
      </c>
      <c r="G47" s="1863" t="s">
        <v>818</v>
      </c>
      <c r="H47" s="1863" t="s">
        <v>818</v>
      </c>
      <c r="I47" s="137" t="s">
        <v>818</v>
      </c>
      <c r="J47" s="137" t="s">
        <v>818</v>
      </c>
      <c r="K47" s="137" t="s">
        <v>818</v>
      </c>
      <c r="L47" s="1863" t="s">
        <v>818</v>
      </c>
      <c r="M47" s="1863" t="s">
        <v>818</v>
      </c>
      <c r="N47" s="137" t="s">
        <v>818</v>
      </c>
      <c r="O47" s="137" t="s">
        <v>818</v>
      </c>
      <c r="P47" s="137" t="s">
        <v>818</v>
      </c>
      <c r="Q47" s="1863" t="s">
        <v>818</v>
      </c>
      <c r="R47" s="1863" t="s">
        <v>818</v>
      </c>
      <c r="S47" s="25" t="s">
        <v>818</v>
      </c>
      <c r="T47" s="25" t="s">
        <v>818</v>
      </c>
      <c r="U47" s="25" t="s">
        <v>818</v>
      </c>
      <c r="V47" s="1863" t="s">
        <v>818</v>
      </c>
      <c r="W47" s="1864" t="s">
        <v>818</v>
      </c>
    </row>
    <row r="48" spans="1:23" ht="14.25" customHeight="1">
      <c r="A48" s="2385"/>
      <c r="B48" s="200" t="s">
        <v>165</v>
      </c>
      <c r="C48" s="199" t="s">
        <v>41</v>
      </c>
      <c r="D48" s="137" t="s">
        <v>818</v>
      </c>
      <c r="E48" s="137" t="s">
        <v>818</v>
      </c>
      <c r="F48" s="137" t="s">
        <v>818</v>
      </c>
      <c r="G48" s="1863" t="s">
        <v>818</v>
      </c>
      <c r="H48" s="1863" t="s">
        <v>818</v>
      </c>
      <c r="I48" s="137" t="s">
        <v>818</v>
      </c>
      <c r="J48" s="137" t="s">
        <v>818</v>
      </c>
      <c r="K48" s="137" t="s">
        <v>818</v>
      </c>
      <c r="L48" s="1863" t="s">
        <v>818</v>
      </c>
      <c r="M48" s="1863" t="s">
        <v>818</v>
      </c>
      <c r="N48" s="137" t="s">
        <v>818</v>
      </c>
      <c r="O48" s="137" t="s">
        <v>818</v>
      </c>
      <c r="P48" s="137" t="s">
        <v>818</v>
      </c>
      <c r="Q48" s="1863" t="s">
        <v>818</v>
      </c>
      <c r="R48" s="1863" t="s">
        <v>818</v>
      </c>
      <c r="S48" s="25" t="s">
        <v>818</v>
      </c>
      <c r="T48" s="25" t="s">
        <v>818</v>
      </c>
      <c r="U48" s="25" t="s">
        <v>818</v>
      </c>
      <c r="V48" s="1863" t="s">
        <v>818</v>
      </c>
      <c r="W48" s="1864" t="s">
        <v>818</v>
      </c>
    </row>
    <row r="49" spans="1:23" ht="14.25" customHeight="1">
      <c r="A49" s="2385">
        <v>13</v>
      </c>
      <c r="B49" s="196" t="s">
        <v>166</v>
      </c>
      <c r="C49" s="199"/>
      <c r="D49" s="137" t="s">
        <v>818</v>
      </c>
      <c r="E49" s="137" t="s">
        <v>818</v>
      </c>
      <c r="F49" s="137" t="s">
        <v>818</v>
      </c>
      <c r="G49" s="1863" t="s">
        <v>818</v>
      </c>
      <c r="H49" s="1863" t="s">
        <v>818</v>
      </c>
      <c r="I49" s="137">
        <v>11454.8</v>
      </c>
      <c r="J49" s="137">
        <v>14257.8</v>
      </c>
      <c r="K49" s="137">
        <v>17054.03</v>
      </c>
      <c r="L49" s="1863">
        <v>24.470091140831784</v>
      </c>
      <c r="M49" s="1863">
        <v>19.611931714570275</v>
      </c>
      <c r="N49" s="137" t="s">
        <v>818</v>
      </c>
      <c r="O49" s="137" t="s">
        <v>818</v>
      </c>
      <c r="P49" s="137" t="s">
        <v>818</v>
      </c>
      <c r="Q49" s="1863" t="s">
        <v>818</v>
      </c>
      <c r="R49" s="1863" t="s">
        <v>818</v>
      </c>
      <c r="S49" s="25" t="s">
        <v>818</v>
      </c>
      <c r="T49" s="25" t="s">
        <v>818</v>
      </c>
      <c r="U49" s="25" t="s">
        <v>818</v>
      </c>
      <c r="V49" s="1863" t="s">
        <v>818</v>
      </c>
      <c r="W49" s="1864" t="s">
        <v>818</v>
      </c>
    </row>
    <row r="50" spans="1:23" ht="14.25" customHeight="1">
      <c r="A50" s="2385"/>
      <c r="B50" s="200" t="s">
        <v>167</v>
      </c>
      <c r="C50" s="105" t="s">
        <v>40</v>
      </c>
      <c r="D50" s="137" t="s">
        <v>818</v>
      </c>
      <c r="E50" s="137" t="s">
        <v>818</v>
      </c>
      <c r="F50" s="137" t="s">
        <v>818</v>
      </c>
      <c r="G50" s="1863" t="s">
        <v>818</v>
      </c>
      <c r="H50" s="1863" t="s">
        <v>818</v>
      </c>
      <c r="I50" s="137">
        <v>11454.8</v>
      </c>
      <c r="J50" s="137">
        <v>14257.8</v>
      </c>
      <c r="K50" s="137">
        <v>17054.03</v>
      </c>
      <c r="L50" s="1863">
        <v>24.470091140831784</v>
      </c>
      <c r="M50" s="1863">
        <v>19.611931714570275</v>
      </c>
      <c r="N50" s="137" t="s">
        <v>818</v>
      </c>
      <c r="O50" s="137" t="s">
        <v>818</v>
      </c>
      <c r="P50" s="137" t="s">
        <v>818</v>
      </c>
      <c r="Q50" s="1863" t="s">
        <v>818</v>
      </c>
      <c r="R50" s="1863" t="s">
        <v>818</v>
      </c>
      <c r="S50" s="25" t="s">
        <v>818</v>
      </c>
      <c r="T50" s="25" t="s">
        <v>818</v>
      </c>
      <c r="U50" s="25" t="s">
        <v>818</v>
      </c>
      <c r="V50" s="1863" t="s">
        <v>818</v>
      </c>
      <c r="W50" s="1864" t="s">
        <v>818</v>
      </c>
    </row>
    <row r="51" spans="1:23" ht="14.25" customHeight="1">
      <c r="A51" s="2385"/>
      <c r="B51" s="200" t="s">
        <v>168</v>
      </c>
      <c r="C51" s="105" t="s">
        <v>40</v>
      </c>
      <c r="D51" s="137" t="s">
        <v>818</v>
      </c>
      <c r="E51" s="137" t="s">
        <v>818</v>
      </c>
      <c r="F51" s="137" t="s">
        <v>818</v>
      </c>
      <c r="G51" s="1863" t="s">
        <v>818</v>
      </c>
      <c r="H51" s="1863" t="s">
        <v>818</v>
      </c>
      <c r="I51" s="137" t="s">
        <v>818</v>
      </c>
      <c r="J51" s="137" t="s">
        <v>818</v>
      </c>
      <c r="K51" s="137" t="s">
        <v>818</v>
      </c>
      <c r="L51" s="1863" t="s">
        <v>818</v>
      </c>
      <c r="M51" s="1863" t="s">
        <v>818</v>
      </c>
      <c r="N51" s="137" t="s">
        <v>818</v>
      </c>
      <c r="O51" s="137" t="s">
        <v>818</v>
      </c>
      <c r="P51" s="137" t="s">
        <v>818</v>
      </c>
      <c r="Q51" s="1863" t="s">
        <v>818</v>
      </c>
      <c r="R51" s="1863" t="s">
        <v>818</v>
      </c>
      <c r="S51" s="25" t="s">
        <v>818</v>
      </c>
      <c r="T51" s="25" t="s">
        <v>818</v>
      </c>
      <c r="U51" s="25" t="s">
        <v>818</v>
      </c>
      <c r="V51" s="1863" t="s">
        <v>818</v>
      </c>
      <c r="W51" s="1864" t="s">
        <v>818</v>
      </c>
    </row>
    <row r="52" spans="1:23" ht="14.25" customHeight="1">
      <c r="A52" s="2385">
        <v>14</v>
      </c>
      <c r="B52" s="196" t="s">
        <v>169</v>
      </c>
      <c r="C52" s="199"/>
      <c r="D52" s="137" t="s">
        <v>818</v>
      </c>
      <c r="E52" s="137" t="s">
        <v>818</v>
      </c>
      <c r="F52" s="137" t="s">
        <v>818</v>
      </c>
      <c r="G52" s="1863" t="s">
        <v>818</v>
      </c>
      <c r="H52" s="1863" t="s">
        <v>818</v>
      </c>
      <c r="I52" s="137" t="s">
        <v>818</v>
      </c>
      <c r="J52" s="137" t="s">
        <v>818</v>
      </c>
      <c r="K52" s="137" t="s">
        <v>818</v>
      </c>
      <c r="L52" s="1863" t="s">
        <v>818</v>
      </c>
      <c r="M52" s="1863" t="s">
        <v>818</v>
      </c>
      <c r="N52" s="137" t="s">
        <v>818</v>
      </c>
      <c r="O52" s="137" t="s">
        <v>818</v>
      </c>
      <c r="P52" s="137" t="s">
        <v>818</v>
      </c>
      <c r="Q52" s="1863" t="s">
        <v>818</v>
      </c>
      <c r="R52" s="1863" t="s">
        <v>818</v>
      </c>
      <c r="S52" s="25" t="s">
        <v>818</v>
      </c>
      <c r="T52" s="25" t="s">
        <v>818</v>
      </c>
      <c r="U52" s="25" t="s">
        <v>818</v>
      </c>
      <c r="V52" s="1863" t="s">
        <v>818</v>
      </c>
      <c r="W52" s="1864" t="s">
        <v>818</v>
      </c>
    </row>
    <row r="53" spans="1:23" ht="14.25" customHeight="1">
      <c r="A53" s="2385"/>
      <c r="B53" s="200" t="s">
        <v>170</v>
      </c>
      <c r="C53" s="199" t="s">
        <v>99</v>
      </c>
      <c r="D53" s="137" t="s">
        <v>818</v>
      </c>
      <c r="E53" s="137" t="s">
        <v>818</v>
      </c>
      <c r="F53" s="137" t="s">
        <v>818</v>
      </c>
      <c r="G53" s="1863" t="s">
        <v>818</v>
      </c>
      <c r="H53" s="1863" t="s">
        <v>818</v>
      </c>
      <c r="I53" s="137" t="s">
        <v>818</v>
      </c>
      <c r="J53" s="137" t="s">
        <v>818</v>
      </c>
      <c r="K53" s="137" t="s">
        <v>818</v>
      </c>
      <c r="L53" s="1863" t="s">
        <v>818</v>
      </c>
      <c r="M53" s="1863" t="s">
        <v>818</v>
      </c>
      <c r="N53" s="137" t="s">
        <v>818</v>
      </c>
      <c r="O53" s="137" t="s">
        <v>818</v>
      </c>
      <c r="P53" s="137" t="s">
        <v>818</v>
      </c>
      <c r="Q53" s="1863" t="s">
        <v>818</v>
      </c>
      <c r="R53" s="1863" t="s">
        <v>818</v>
      </c>
      <c r="S53" s="25" t="s">
        <v>818</v>
      </c>
      <c r="T53" s="25" t="s">
        <v>818</v>
      </c>
      <c r="U53" s="25" t="s">
        <v>818</v>
      </c>
      <c r="V53" s="1863" t="s">
        <v>818</v>
      </c>
      <c r="W53" s="1864" t="s">
        <v>818</v>
      </c>
    </row>
    <row r="54" spans="1:23" ht="14.25" customHeight="1">
      <c r="A54" s="2385">
        <v>15</v>
      </c>
      <c r="B54" s="196" t="s">
        <v>171</v>
      </c>
      <c r="C54" s="199"/>
      <c r="D54" s="137" t="s">
        <v>818</v>
      </c>
      <c r="E54" s="137" t="s">
        <v>818</v>
      </c>
      <c r="F54" s="137" t="s">
        <v>818</v>
      </c>
      <c r="G54" s="1863" t="s">
        <v>818</v>
      </c>
      <c r="H54" s="1863" t="s">
        <v>818</v>
      </c>
      <c r="I54" s="137">
        <v>1144.2</v>
      </c>
      <c r="J54" s="137">
        <v>1091.9100000000001</v>
      </c>
      <c r="K54" s="137">
        <v>983.13</v>
      </c>
      <c r="L54" s="1863">
        <v>-4.5700052438384802</v>
      </c>
      <c r="M54" s="1863">
        <v>-9.9623595351265237</v>
      </c>
      <c r="N54" s="137">
        <v>838</v>
      </c>
      <c r="O54" s="137">
        <v>768.2</v>
      </c>
      <c r="P54" s="137">
        <v>911.6</v>
      </c>
      <c r="Q54" s="1863">
        <v>-8.3293556085918823</v>
      </c>
      <c r="R54" s="1863">
        <v>18.667013798489961</v>
      </c>
      <c r="S54" s="25">
        <v>2141.8000000000002</v>
      </c>
      <c r="T54" s="25">
        <v>1222.9000000000001</v>
      </c>
      <c r="U54" s="25">
        <v>1389.6</v>
      </c>
      <c r="V54" s="1863">
        <v>-42.903165561677092</v>
      </c>
      <c r="W54" s="1864">
        <v>13.631531605200735</v>
      </c>
    </row>
    <row r="55" spans="1:23" ht="14.25" customHeight="1">
      <c r="A55" s="2385"/>
      <c r="B55" s="200" t="s">
        <v>172</v>
      </c>
      <c r="C55" s="105" t="s">
        <v>40</v>
      </c>
      <c r="D55" s="137" t="s">
        <v>818</v>
      </c>
      <c r="E55" s="137" t="s">
        <v>818</v>
      </c>
      <c r="F55" s="137" t="s">
        <v>818</v>
      </c>
      <c r="G55" s="1863" t="s">
        <v>818</v>
      </c>
      <c r="H55" s="1863" t="s">
        <v>818</v>
      </c>
      <c r="I55" s="137">
        <v>1144.2</v>
      </c>
      <c r="J55" s="137">
        <v>1091.9100000000001</v>
      </c>
      <c r="K55" s="137">
        <v>983.13</v>
      </c>
      <c r="L55" s="1863">
        <v>-4.5700052438384802</v>
      </c>
      <c r="M55" s="1863">
        <v>-9.9623595351265237</v>
      </c>
      <c r="N55" s="137">
        <v>838</v>
      </c>
      <c r="O55" s="137">
        <v>768.2</v>
      </c>
      <c r="P55" s="137">
        <v>911.6</v>
      </c>
      <c r="Q55" s="1863">
        <v>-8.3293556085918823</v>
      </c>
      <c r="R55" s="1863">
        <v>18.667013798489961</v>
      </c>
      <c r="S55" s="25">
        <v>2141.8000000000002</v>
      </c>
      <c r="T55" s="25">
        <v>1222.9000000000001</v>
      </c>
      <c r="U55" s="25">
        <v>1389.6</v>
      </c>
      <c r="V55" s="1863">
        <v>-42.903165561677092</v>
      </c>
      <c r="W55" s="1864">
        <v>13.631531605200735</v>
      </c>
    </row>
    <row r="56" spans="1:23" ht="14.25" customHeight="1">
      <c r="A56" s="2385">
        <v>16</v>
      </c>
      <c r="B56" s="196" t="s">
        <v>173</v>
      </c>
      <c r="C56" s="199"/>
      <c r="D56" s="137" t="s">
        <v>818</v>
      </c>
      <c r="E56" s="137" t="s">
        <v>818</v>
      </c>
      <c r="F56" s="137" t="s">
        <v>818</v>
      </c>
      <c r="G56" s="1863" t="s">
        <v>818</v>
      </c>
      <c r="H56" s="1863" t="s">
        <v>818</v>
      </c>
      <c r="I56" s="137">
        <v>424645.59499999997</v>
      </c>
      <c r="J56" s="137">
        <v>582564.54</v>
      </c>
      <c r="K56" s="137">
        <v>718336.10000000009</v>
      </c>
      <c r="L56" s="1863">
        <v>37.188410019889659</v>
      </c>
      <c r="M56" s="1863">
        <v>23.305840070526784</v>
      </c>
      <c r="N56" s="137">
        <v>76869</v>
      </c>
      <c r="O56" s="137">
        <v>98640.92</v>
      </c>
      <c r="P56" s="137">
        <v>102447.78</v>
      </c>
      <c r="Q56" s="1863">
        <v>28.323407355370819</v>
      </c>
      <c r="R56" s="1863">
        <v>3.8593111256464425</v>
      </c>
      <c r="S56" s="25">
        <v>500</v>
      </c>
      <c r="T56" s="25">
        <v>800</v>
      </c>
      <c r="U56" s="25">
        <v>1000</v>
      </c>
      <c r="V56" s="1863">
        <v>60</v>
      </c>
      <c r="W56" s="1864">
        <v>25</v>
      </c>
    </row>
    <row r="57" spans="1:23" ht="14.25" customHeight="1">
      <c r="A57" s="2385"/>
      <c r="B57" s="200" t="s">
        <v>179</v>
      </c>
      <c r="C57" s="199" t="s">
        <v>40</v>
      </c>
      <c r="D57" s="137" t="s">
        <v>818</v>
      </c>
      <c r="E57" s="137" t="s">
        <v>818</v>
      </c>
      <c r="F57" s="137" t="s">
        <v>818</v>
      </c>
      <c r="G57" s="1863" t="s">
        <v>818</v>
      </c>
      <c r="H57" s="1863" t="s">
        <v>818</v>
      </c>
      <c r="I57" s="137" t="s">
        <v>818</v>
      </c>
      <c r="J57" s="137" t="s">
        <v>818</v>
      </c>
      <c r="K57" s="137" t="s">
        <v>818</v>
      </c>
      <c r="L57" s="1863" t="s">
        <v>818</v>
      </c>
      <c r="M57" s="1863" t="s">
        <v>818</v>
      </c>
      <c r="N57" s="137" t="s">
        <v>818</v>
      </c>
      <c r="O57" s="137" t="s">
        <v>818</v>
      </c>
      <c r="P57" s="137" t="s">
        <v>818</v>
      </c>
      <c r="Q57" s="1863" t="s">
        <v>818</v>
      </c>
      <c r="R57" s="1863" t="s">
        <v>818</v>
      </c>
      <c r="S57" s="25" t="s">
        <v>818</v>
      </c>
      <c r="T57" s="25" t="s">
        <v>818</v>
      </c>
      <c r="U57" s="25" t="s">
        <v>818</v>
      </c>
      <c r="V57" s="1863" t="s">
        <v>818</v>
      </c>
      <c r="W57" s="1864" t="s">
        <v>818</v>
      </c>
    </row>
    <row r="58" spans="1:23" ht="14.25" customHeight="1">
      <c r="A58" s="2385"/>
      <c r="B58" s="203" t="s">
        <v>174</v>
      </c>
      <c r="C58" s="199" t="s">
        <v>101</v>
      </c>
      <c r="D58" s="137" t="s">
        <v>818</v>
      </c>
      <c r="E58" s="137" t="s">
        <v>818</v>
      </c>
      <c r="F58" s="137" t="s">
        <v>818</v>
      </c>
      <c r="G58" s="1863" t="s">
        <v>818</v>
      </c>
      <c r="H58" s="1863" t="s">
        <v>818</v>
      </c>
      <c r="I58" s="137">
        <v>374929.5</v>
      </c>
      <c r="J58" s="137">
        <v>531836.76699999999</v>
      </c>
      <c r="K58" s="137">
        <v>678095.2</v>
      </c>
      <c r="L58" s="1863">
        <v>41.849805630125132</v>
      </c>
      <c r="M58" s="1863">
        <v>27.500624641846173</v>
      </c>
      <c r="N58" s="137" t="s">
        <v>818</v>
      </c>
      <c r="O58" s="137" t="s">
        <v>818</v>
      </c>
      <c r="P58" s="137" t="s">
        <v>818</v>
      </c>
      <c r="Q58" s="1863" t="s">
        <v>818</v>
      </c>
      <c r="R58" s="1863" t="s">
        <v>818</v>
      </c>
      <c r="S58" s="25" t="s">
        <v>818</v>
      </c>
      <c r="T58" s="25" t="s">
        <v>818</v>
      </c>
      <c r="U58" s="25" t="s">
        <v>818</v>
      </c>
      <c r="V58" s="1863" t="s">
        <v>818</v>
      </c>
      <c r="W58" s="1864" t="s">
        <v>818</v>
      </c>
    </row>
    <row r="59" spans="1:23" ht="14.25" customHeight="1">
      <c r="A59" s="2385"/>
      <c r="B59" s="203" t="s">
        <v>175</v>
      </c>
      <c r="C59" s="199" t="s">
        <v>101</v>
      </c>
      <c r="D59" s="137" t="s">
        <v>818</v>
      </c>
      <c r="E59" s="137" t="s">
        <v>818</v>
      </c>
      <c r="F59" s="137" t="s">
        <v>818</v>
      </c>
      <c r="G59" s="1863" t="s">
        <v>818</v>
      </c>
      <c r="H59" s="1863" t="s">
        <v>818</v>
      </c>
      <c r="I59" s="137">
        <v>43010</v>
      </c>
      <c r="J59" s="137">
        <v>43803.824999999997</v>
      </c>
      <c r="K59" s="137">
        <v>35541.4</v>
      </c>
      <c r="L59" s="1863">
        <v>1.8456754243199214</v>
      </c>
      <c r="M59" s="1863">
        <v>-18.862336793647586</v>
      </c>
      <c r="N59" s="137">
        <v>64309</v>
      </c>
      <c r="O59" s="137">
        <v>85638</v>
      </c>
      <c r="P59" s="137">
        <v>89521</v>
      </c>
      <c r="Q59" s="1863">
        <v>33.166430826167414</v>
      </c>
      <c r="R59" s="1863">
        <v>4.5342021065414997</v>
      </c>
      <c r="S59" s="25" t="s">
        <v>818</v>
      </c>
      <c r="T59" s="25" t="s">
        <v>818</v>
      </c>
      <c r="U59" s="25" t="s">
        <v>818</v>
      </c>
      <c r="V59" s="1863" t="s">
        <v>818</v>
      </c>
      <c r="W59" s="1864" t="s">
        <v>818</v>
      </c>
    </row>
    <row r="60" spans="1:23" ht="14.25" customHeight="1">
      <c r="A60" s="2385"/>
      <c r="B60" s="203" t="s">
        <v>176</v>
      </c>
      <c r="C60" s="199" t="s">
        <v>180</v>
      </c>
      <c r="D60" s="137" t="s">
        <v>818</v>
      </c>
      <c r="E60" s="137" t="s">
        <v>818</v>
      </c>
      <c r="F60" s="137" t="s">
        <v>818</v>
      </c>
      <c r="G60" s="1863" t="s">
        <v>818</v>
      </c>
      <c r="H60" s="1863" t="s">
        <v>818</v>
      </c>
      <c r="I60" s="137">
        <v>2018.9</v>
      </c>
      <c r="J60" s="137">
        <v>2307.2200000000003</v>
      </c>
      <c r="K60" s="137">
        <v>1491.5</v>
      </c>
      <c r="L60" s="1863">
        <v>14.281044132943691</v>
      </c>
      <c r="M60" s="1863">
        <v>-35.355102677681373</v>
      </c>
      <c r="N60" s="137">
        <v>12300</v>
      </c>
      <c r="O60" s="137">
        <v>12577</v>
      </c>
      <c r="P60" s="137">
        <v>12451</v>
      </c>
      <c r="Q60" s="1863">
        <v>2.2520325203252014</v>
      </c>
      <c r="R60" s="1863">
        <v>-1.0018287349924435</v>
      </c>
      <c r="S60" s="25" t="s">
        <v>818</v>
      </c>
      <c r="T60" s="25" t="s">
        <v>818</v>
      </c>
      <c r="U60" s="25" t="s">
        <v>818</v>
      </c>
      <c r="V60" s="1863" t="s">
        <v>818</v>
      </c>
      <c r="W60" s="1864" t="s">
        <v>818</v>
      </c>
    </row>
    <row r="61" spans="1:23" ht="14.25" customHeight="1">
      <c r="A61" s="2385"/>
      <c r="B61" s="203" t="s">
        <v>177</v>
      </c>
      <c r="C61" s="199" t="s">
        <v>181</v>
      </c>
      <c r="D61" s="137" t="s">
        <v>818</v>
      </c>
      <c r="E61" s="137" t="s">
        <v>818</v>
      </c>
      <c r="F61" s="137" t="s">
        <v>818</v>
      </c>
      <c r="G61" s="1863" t="s">
        <v>818</v>
      </c>
      <c r="H61" s="1863" t="s">
        <v>818</v>
      </c>
      <c r="I61" s="137">
        <v>1611</v>
      </c>
      <c r="J61" s="137">
        <v>760.57500000000005</v>
      </c>
      <c r="K61" s="137">
        <v>635.20000000000005</v>
      </c>
      <c r="L61" s="1863">
        <v>-52.788640595903161</v>
      </c>
      <c r="M61" s="1863">
        <v>-16.484238898202022</v>
      </c>
      <c r="N61" s="137">
        <v>260</v>
      </c>
      <c r="O61" s="137">
        <v>358</v>
      </c>
      <c r="P61" s="137">
        <v>412</v>
      </c>
      <c r="Q61" s="1863">
        <v>37.692307692307679</v>
      </c>
      <c r="R61" s="1863">
        <v>15.083798882681563</v>
      </c>
      <c r="S61" s="25" t="s">
        <v>818</v>
      </c>
      <c r="T61" s="25" t="s">
        <v>818</v>
      </c>
      <c r="U61" s="25" t="s">
        <v>818</v>
      </c>
      <c r="V61" s="1863" t="s">
        <v>818</v>
      </c>
      <c r="W61" s="1864" t="s">
        <v>818</v>
      </c>
    </row>
    <row r="62" spans="1:23" ht="14.25" customHeight="1">
      <c r="A62" s="2385"/>
      <c r="B62" s="203" t="s">
        <v>178</v>
      </c>
      <c r="C62" s="199" t="s">
        <v>181</v>
      </c>
      <c r="D62" s="137" t="s">
        <v>818</v>
      </c>
      <c r="E62" s="137" t="s">
        <v>818</v>
      </c>
      <c r="F62" s="137" t="s">
        <v>818</v>
      </c>
      <c r="G62" s="1863" t="s">
        <v>818</v>
      </c>
      <c r="H62" s="1863" t="s">
        <v>818</v>
      </c>
      <c r="I62" s="137">
        <v>3076.1950000000002</v>
      </c>
      <c r="J62" s="137">
        <v>3856.1529999999998</v>
      </c>
      <c r="K62" s="137">
        <v>2572.8000000000002</v>
      </c>
      <c r="L62" s="1863">
        <v>25.354634540398109</v>
      </c>
      <c r="M62" s="1863">
        <v>-33.280655617139672</v>
      </c>
      <c r="N62" s="137" t="s">
        <v>818</v>
      </c>
      <c r="O62" s="137" t="s">
        <v>818</v>
      </c>
      <c r="P62" s="137" t="s">
        <v>818</v>
      </c>
      <c r="Q62" s="1863" t="s">
        <v>818</v>
      </c>
      <c r="R62" s="1863" t="s">
        <v>818</v>
      </c>
      <c r="S62" s="25" t="s">
        <v>818</v>
      </c>
      <c r="T62" s="25" t="s">
        <v>818</v>
      </c>
      <c r="U62" s="25" t="s">
        <v>818</v>
      </c>
      <c r="V62" s="1863" t="s">
        <v>818</v>
      </c>
      <c r="W62" s="1864" t="s">
        <v>818</v>
      </c>
    </row>
    <row r="63" spans="1:23" ht="14.25" customHeight="1">
      <c r="A63" s="2385"/>
      <c r="B63" s="200" t="s">
        <v>61</v>
      </c>
      <c r="C63" s="199" t="s">
        <v>104</v>
      </c>
      <c r="D63" s="137" t="s">
        <v>818</v>
      </c>
      <c r="E63" s="137" t="s">
        <v>818</v>
      </c>
      <c r="F63" s="137" t="s">
        <v>818</v>
      </c>
      <c r="G63" s="1863" t="s">
        <v>818</v>
      </c>
      <c r="H63" s="1863" t="s">
        <v>818</v>
      </c>
      <c r="I63" s="137" t="s">
        <v>818</v>
      </c>
      <c r="J63" s="137" t="s">
        <v>818</v>
      </c>
      <c r="K63" s="137" t="s">
        <v>818</v>
      </c>
      <c r="L63" s="1863" t="s">
        <v>818</v>
      </c>
      <c r="M63" s="1863" t="s">
        <v>818</v>
      </c>
      <c r="N63" s="137" t="s">
        <v>818</v>
      </c>
      <c r="O63" s="137">
        <v>67.92</v>
      </c>
      <c r="P63" s="137">
        <v>63.78</v>
      </c>
      <c r="Q63" s="1863" t="s">
        <v>818</v>
      </c>
      <c r="R63" s="1863">
        <v>-6.0954063604240218</v>
      </c>
      <c r="S63" s="25">
        <v>500</v>
      </c>
      <c r="T63" s="25">
        <v>800</v>
      </c>
      <c r="U63" s="25">
        <v>1000</v>
      </c>
      <c r="V63" s="1863">
        <v>60</v>
      </c>
      <c r="W63" s="1864">
        <v>25</v>
      </c>
    </row>
    <row r="64" spans="1:23" ht="14.25" customHeight="1">
      <c r="A64" s="2385">
        <v>17</v>
      </c>
      <c r="B64" s="196" t="s">
        <v>182</v>
      </c>
      <c r="C64" s="199"/>
      <c r="D64" s="137" t="s">
        <v>818</v>
      </c>
      <c r="E64" s="137" t="s">
        <v>818</v>
      </c>
      <c r="F64" s="137" t="s">
        <v>818</v>
      </c>
      <c r="G64" s="1863" t="s">
        <v>818</v>
      </c>
      <c r="H64" s="1863" t="s">
        <v>818</v>
      </c>
      <c r="I64" s="137">
        <v>7746</v>
      </c>
      <c r="J64" s="137">
        <v>6650</v>
      </c>
      <c r="K64" s="137">
        <v>5246</v>
      </c>
      <c r="L64" s="1863">
        <v>-14.14923831655048</v>
      </c>
      <c r="M64" s="1863">
        <v>-21.112781954887211</v>
      </c>
      <c r="N64" s="137">
        <v>275</v>
      </c>
      <c r="O64" s="137">
        <v>630</v>
      </c>
      <c r="P64" s="137">
        <v>1350</v>
      </c>
      <c r="Q64" s="1863">
        <v>129.09090909090909</v>
      </c>
      <c r="R64" s="1863">
        <v>114.28571428571428</v>
      </c>
      <c r="S64" s="25" t="s">
        <v>818</v>
      </c>
      <c r="T64" s="25" t="s">
        <v>818</v>
      </c>
      <c r="U64" s="25" t="s">
        <v>818</v>
      </c>
      <c r="V64" s="1863" t="s">
        <v>818</v>
      </c>
      <c r="W64" s="1864" t="s">
        <v>818</v>
      </c>
    </row>
    <row r="65" spans="1:23" ht="14.25" customHeight="1">
      <c r="A65" s="2385"/>
      <c r="B65" s="204" t="s">
        <v>117</v>
      </c>
      <c r="C65" s="199" t="s">
        <v>183</v>
      </c>
      <c r="D65" s="137" t="s">
        <v>818</v>
      </c>
      <c r="E65" s="137" t="s">
        <v>818</v>
      </c>
      <c r="F65" s="137" t="s">
        <v>818</v>
      </c>
      <c r="G65" s="1863" t="s">
        <v>818</v>
      </c>
      <c r="H65" s="1863" t="s">
        <v>818</v>
      </c>
      <c r="I65" s="137">
        <v>7746</v>
      </c>
      <c r="J65" s="137">
        <v>6650</v>
      </c>
      <c r="K65" s="137">
        <v>5246</v>
      </c>
      <c r="L65" s="1863">
        <v>-14.14923831655048</v>
      </c>
      <c r="M65" s="1863">
        <v>-21.112781954887211</v>
      </c>
      <c r="N65" s="137">
        <v>275</v>
      </c>
      <c r="O65" s="137">
        <v>630</v>
      </c>
      <c r="P65" s="137">
        <v>1350</v>
      </c>
      <c r="Q65" s="1863">
        <v>129.09090909090909</v>
      </c>
      <c r="R65" s="1863">
        <v>114.28571428571428</v>
      </c>
      <c r="S65" s="25" t="s">
        <v>818</v>
      </c>
      <c r="T65" s="25" t="s">
        <v>818</v>
      </c>
      <c r="U65" s="25" t="s">
        <v>818</v>
      </c>
      <c r="V65" s="1863" t="s">
        <v>818</v>
      </c>
      <c r="W65" s="1864" t="s">
        <v>818</v>
      </c>
    </row>
    <row r="66" spans="1:23" ht="14.25" customHeight="1">
      <c r="A66" s="2385">
        <v>18</v>
      </c>
      <c r="B66" s="196" t="s">
        <v>184</v>
      </c>
      <c r="C66" s="199"/>
      <c r="D66" s="137">
        <v>61778</v>
      </c>
      <c r="E66" s="137">
        <v>76290.161999999997</v>
      </c>
      <c r="F66" s="137">
        <v>76869.356</v>
      </c>
      <c r="G66" s="1863">
        <v>23.490825212858951</v>
      </c>
      <c r="H66" s="1863">
        <v>0.75919880731147771</v>
      </c>
      <c r="I66" s="137">
        <v>611340</v>
      </c>
      <c r="J66" s="137">
        <v>867219.15</v>
      </c>
      <c r="K66" s="137">
        <v>3129480.19</v>
      </c>
      <c r="L66" s="1863">
        <v>41.855456865246822</v>
      </c>
      <c r="M66" s="1863">
        <v>260.8638243286025</v>
      </c>
      <c r="N66" s="137">
        <v>542755.49</v>
      </c>
      <c r="O66" s="137">
        <v>678979.84000000008</v>
      </c>
      <c r="P66" s="137">
        <v>633920.27</v>
      </c>
      <c r="Q66" s="1863">
        <v>25.098659066534751</v>
      </c>
      <c r="R66" s="1863">
        <v>-6.6363634596279155</v>
      </c>
      <c r="S66" s="25">
        <v>4.3</v>
      </c>
      <c r="T66" s="25">
        <v>4.8</v>
      </c>
      <c r="U66" s="25">
        <v>2.5</v>
      </c>
      <c r="V66" s="1863">
        <v>11.627906976744185</v>
      </c>
      <c r="W66" s="1864">
        <v>-47.916666666666664</v>
      </c>
    </row>
    <row r="67" spans="1:23" ht="14.25" customHeight="1">
      <c r="A67" s="2385"/>
      <c r="B67" s="200" t="s">
        <v>62</v>
      </c>
      <c r="C67" s="199" t="s">
        <v>102</v>
      </c>
      <c r="D67" s="137">
        <v>7</v>
      </c>
      <c r="E67" s="137">
        <v>10.162000000000001</v>
      </c>
      <c r="F67" s="137">
        <v>10.965999999999999</v>
      </c>
      <c r="G67" s="1863">
        <v>45.171428571428578</v>
      </c>
      <c r="H67" s="1863">
        <v>7.9118283802400953</v>
      </c>
      <c r="I67" s="137" t="s">
        <v>818</v>
      </c>
      <c r="J67" s="137" t="s">
        <v>818</v>
      </c>
      <c r="K67" s="137" t="s">
        <v>818</v>
      </c>
      <c r="L67" s="1863" t="s">
        <v>818</v>
      </c>
      <c r="M67" s="1863" t="s">
        <v>818</v>
      </c>
      <c r="N67" s="137" t="s">
        <v>818</v>
      </c>
      <c r="O67" s="137" t="s">
        <v>818</v>
      </c>
      <c r="P67" s="137" t="s">
        <v>818</v>
      </c>
      <c r="Q67" s="1863" t="s">
        <v>818</v>
      </c>
      <c r="R67" s="1863" t="s">
        <v>818</v>
      </c>
      <c r="S67" s="25">
        <v>4.3</v>
      </c>
      <c r="T67" s="25">
        <v>4.8</v>
      </c>
      <c r="U67" s="25">
        <v>2.5</v>
      </c>
      <c r="V67" s="1863">
        <v>11.627906976744185</v>
      </c>
      <c r="W67" s="1864">
        <v>-47.916666666666664</v>
      </c>
    </row>
    <row r="68" spans="1:23" ht="14.25" customHeight="1">
      <c r="A68" s="2385"/>
      <c r="B68" s="200" t="s">
        <v>185</v>
      </c>
      <c r="C68" s="199" t="s">
        <v>40</v>
      </c>
      <c r="D68" s="137">
        <v>61771</v>
      </c>
      <c r="E68" s="137">
        <v>76280</v>
      </c>
      <c r="F68" s="137">
        <v>76858.39</v>
      </c>
      <c r="G68" s="1863">
        <v>23.488368328179888</v>
      </c>
      <c r="H68" s="1863">
        <v>0.75824593602516188</v>
      </c>
      <c r="I68" s="137">
        <v>294253</v>
      </c>
      <c r="J68" s="137">
        <v>366513.45</v>
      </c>
      <c r="K68" s="137">
        <v>765445.8</v>
      </c>
      <c r="L68" s="1863">
        <v>24.557251752743397</v>
      </c>
      <c r="M68" s="1863">
        <v>108.84521427521966</v>
      </c>
      <c r="N68" s="137">
        <v>542755.49</v>
      </c>
      <c r="O68" s="137">
        <v>678979.84000000008</v>
      </c>
      <c r="P68" s="137">
        <v>633920.27</v>
      </c>
      <c r="Q68" s="1863">
        <v>25.098659066534751</v>
      </c>
      <c r="R68" s="1863">
        <v>-6.6363634596279155</v>
      </c>
      <c r="S68" s="25" t="s">
        <v>818</v>
      </c>
      <c r="T68" s="25" t="s">
        <v>818</v>
      </c>
      <c r="U68" s="25" t="s">
        <v>818</v>
      </c>
      <c r="V68" s="1863" t="s">
        <v>818</v>
      </c>
      <c r="W68" s="1864" t="s">
        <v>818</v>
      </c>
    </row>
    <row r="69" spans="1:23" ht="14.25" customHeight="1">
      <c r="A69" s="2385"/>
      <c r="B69" s="200" t="s">
        <v>186</v>
      </c>
      <c r="C69" s="199" t="s">
        <v>40</v>
      </c>
      <c r="D69" s="137" t="s">
        <v>818</v>
      </c>
      <c r="E69" s="137" t="s">
        <v>818</v>
      </c>
      <c r="F69" s="137" t="s">
        <v>818</v>
      </c>
      <c r="G69" s="1863" t="s">
        <v>818</v>
      </c>
      <c r="H69" s="1863" t="s">
        <v>818</v>
      </c>
      <c r="I69" s="137">
        <v>317087</v>
      </c>
      <c r="J69" s="137">
        <v>500705.7</v>
      </c>
      <c r="K69" s="137">
        <v>2364034.3899999997</v>
      </c>
      <c r="L69" s="1863">
        <v>57.907987397780431</v>
      </c>
      <c r="M69" s="1863">
        <v>372.14049889985262</v>
      </c>
      <c r="N69" s="137" t="s">
        <v>818</v>
      </c>
      <c r="O69" s="137" t="s">
        <v>818</v>
      </c>
      <c r="P69" s="137" t="s">
        <v>818</v>
      </c>
      <c r="Q69" s="1863" t="s">
        <v>818</v>
      </c>
      <c r="R69" s="1863" t="s">
        <v>818</v>
      </c>
      <c r="S69" s="25" t="s">
        <v>818</v>
      </c>
      <c r="T69" s="25" t="s">
        <v>818</v>
      </c>
      <c r="U69" s="25" t="s">
        <v>818</v>
      </c>
      <c r="V69" s="1863" t="s">
        <v>818</v>
      </c>
      <c r="W69" s="1864" t="s">
        <v>818</v>
      </c>
    </row>
    <row r="70" spans="1:23" ht="14.25" customHeight="1">
      <c r="A70" s="2385"/>
      <c r="B70" s="200" t="s">
        <v>187</v>
      </c>
      <c r="C70" s="199" t="s">
        <v>40</v>
      </c>
      <c r="D70" s="137" t="s">
        <v>818</v>
      </c>
      <c r="E70" s="137" t="s">
        <v>818</v>
      </c>
      <c r="F70" s="137" t="s">
        <v>818</v>
      </c>
      <c r="G70" s="1863" t="s">
        <v>818</v>
      </c>
      <c r="H70" s="1863" t="s">
        <v>818</v>
      </c>
      <c r="I70" s="137" t="s">
        <v>818</v>
      </c>
      <c r="J70" s="137" t="s">
        <v>818</v>
      </c>
      <c r="K70" s="137" t="s">
        <v>818</v>
      </c>
      <c r="L70" s="1863" t="s">
        <v>818</v>
      </c>
      <c r="M70" s="1863" t="s">
        <v>818</v>
      </c>
      <c r="N70" s="137" t="s">
        <v>818</v>
      </c>
      <c r="O70" s="137" t="s">
        <v>818</v>
      </c>
      <c r="P70" s="137" t="s">
        <v>818</v>
      </c>
      <c r="Q70" s="1863" t="s">
        <v>818</v>
      </c>
      <c r="R70" s="1863" t="s">
        <v>818</v>
      </c>
      <c r="S70" s="25" t="s">
        <v>818</v>
      </c>
      <c r="T70" s="25" t="s">
        <v>818</v>
      </c>
      <c r="U70" s="25" t="s">
        <v>818</v>
      </c>
      <c r="V70" s="1863" t="s">
        <v>818</v>
      </c>
      <c r="W70" s="1864" t="s">
        <v>818</v>
      </c>
    </row>
    <row r="71" spans="1:23" ht="14.25" customHeight="1">
      <c r="A71" s="2385">
        <v>19</v>
      </c>
      <c r="B71" s="205" t="s">
        <v>188</v>
      </c>
      <c r="C71" s="199"/>
      <c r="D71" s="137" t="s">
        <v>818</v>
      </c>
      <c r="E71" s="137" t="s">
        <v>818</v>
      </c>
      <c r="F71" s="137" t="s">
        <v>818</v>
      </c>
      <c r="G71" s="1863" t="s">
        <v>818</v>
      </c>
      <c r="H71" s="1863" t="s">
        <v>818</v>
      </c>
      <c r="I71" s="137">
        <v>63401</v>
      </c>
      <c r="J71" s="137">
        <v>70191</v>
      </c>
      <c r="K71" s="137">
        <v>54777</v>
      </c>
      <c r="L71" s="1863">
        <v>10.709610258513266</v>
      </c>
      <c r="M71" s="1863">
        <v>-21.960080352181905</v>
      </c>
      <c r="N71" s="137">
        <v>11761</v>
      </c>
      <c r="O71" s="137">
        <v>9754.32</v>
      </c>
      <c r="P71" s="137">
        <v>6097.5</v>
      </c>
      <c r="Q71" s="1863">
        <v>-17.062154578692287</v>
      </c>
      <c r="R71" s="1863">
        <v>-37.48923553871515</v>
      </c>
      <c r="S71" s="25" t="s">
        <v>818</v>
      </c>
      <c r="T71" s="25" t="s">
        <v>818</v>
      </c>
      <c r="U71" s="25" t="s">
        <v>818</v>
      </c>
      <c r="V71" s="1863" t="s">
        <v>818</v>
      </c>
      <c r="W71" s="1864" t="s">
        <v>818</v>
      </c>
    </row>
    <row r="72" spans="1:23" ht="14.25" customHeight="1">
      <c r="A72" s="2385"/>
      <c r="B72" s="200" t="s">
        <v>189</v>
      </c>
      <c r="C72" s="199" t="s">
        <v>104</v>
      </c>
      <c r="D72" s="137" t="s">
        <v>818</v>
      </c>
      <c r="E72" s="137" t="s">
        <v>818</v>
      </c>
      <c r="F72" s="137" t="s">
        <v>818</v>
      </c>
      <c r="G72" s="1863" t="s">
        <v>818</v>
      </c>
      <c r="H72" s="1863" t="s">
        <v>818</v>
      </c>
      <c r="I72" s="137">
        <v>63401</v>
      </c>
      <c r="J72" s="137">
        <v>70191</v>
      </c>
      <c r="K72" s="137">
        <v>54777</v>
      </c>
      <c r="L72" s="1863">
        <v>10.709610258513266</v>
      </c>
      <c r="M72" s="1863">
        <v>-21.960080352181905</v>
      </c>
      <c r="N72" s="137">
        <v>10964</v>
      </c>
      <c r="O72" s="137">
        <v>9754.32</v>
      </c>
      <c r="P72" s="137">
        <v>6097.5</v>
      </c>
      <c r="Q72" s="1863">
        <v>-11.033199562203578</v>
      </c>
      <c r="R72" s="1863">
        <v>-37.48923553871515</v>
      </c>
      <c r="S72" s="25" t="s">
        <v>818</v>
      </c>
      <c r="T72" s="25" t="s">
        <v>818</v>
      </c>
      <c r="U72" s="25" t="s">
        <v>818</v>
      </c>
      <c r="V72" s="1863" t="s">
        <v>818</v>
      </c>
      <c r="W72" s="1864" t="s">
        <v>818</v>
      </c>
    </row>
    <row r="73" spans="1:23" ht="14.25" customHeight="1">
      <c r="A73" s="2385"/>
      <c r="B73" s="200" t="s">
        <v>190</v>
      </c>
      <c r="C73" s="199" t="s">
        <v>104</v>
      </c>
      <c r="D73" s="137" t="s">
        <v>818</v>
      </c>
      <c r="E73" s="137" t="s">
        <v>818</v>
      </c>
      <c r="F73" s="137" t="s">
        <v>818</v>
      </c>
      <c r="G73" s="1863" t="s">
        <v>818</v>
      </c>
      <c r="H73" s="1863" t="s">
        <v>818</v>
      </c>
      <c r="I73" s="137" t="s">
        <v>818</v>
      </c>
      <c r="J73" s="137" t="s">
        <v>818</v>
      </c>
      <c r="K73" s="137" t="s">
        <v>818</v>
      </c>
      <c r="L73" s="1863" t="s">
        <v>818</v>
      </c>
      <c r="M73" s="1863" t="s">
        <v>818</v>
      </c>
      <c r="N73" s="137">
        <v>797</v>
      </c>
      <c r="O73" s="137" t="s">
        <v>818</v>
      </c>
      <c r="P73" s="137" t="s">
        <v>818</v>
      </c>
      <c r="Q73" s="1863" t="s">
        <v>818</v>
      </c>
      <c r="R73" s="1863" t="s">
        <v>818</v>
      </c>
      <c r="S73" s="25" t="s">
        <v>818</v>
      </c>
      <c r="T73" s="25" t="s">
        <v>818</v>
      </c>
      <c r="U73" s="25" t="s">
        <v>818</v>
      </c>
      <c r="V73" s="1863" t="s">
        <v>818</v>
      </c>
      <c r="W73" s="1864" t="s">
        <v>818</v>
      </c>
    </row>
    <row r="74" spans="1:23" ht="14.25" customHeight="1">
      <c r="A74" s="2385"/>
      <c r="B74" s="200" t="s">
        <v>191</v>
      </c>
      <c r="C74" s="199" t="s">
        <v>41</v>
      </c>
      <c r="D74" s="137" t="s">
        <v>818</v>
      </c>
      <c r="E74" s="137" t="s">
        <v>818</v>
      </c>
      <c r="F74" s="137" t="s">
        <v>818</v>
      </c>
      <c r="G74" s="1863" t="s">
        <v>818</v>
      </c>
      <c r="H74" s="1863" t="s">
        <v>818</v>
      </c>
      <c r="I74" s="137" t="s">
        <v>818</v>
      </c>
      <c r="J74" s="137" t="s">
        <v>818</v>
      </c>
      <c r="K74" s="137" t="s">
        <v>818</v>
      </c>
      <c r="L74" s="1863" t="s">
        <v>818</v>
      </c>
      <c r="M74" s="1863" t="s">
        <v>818</v>
      </c>
      <c r="N74" s="137" t="s">
        <v>818</v>
      </c>
      <c r="O74" s="137" t="s">
        <v>818</v>
      </c>
      <c r="P74" s="137" t="s">
        <v>818</v>
      </c>
      <c r="Q74" s="1863" t="s">
        <v>818</v>
      </c>
      <c r="R74" s="1863" t="s">
        <v>818</v>
      </c>
      <c r="S74" s="25" t="s">
        <v>818</v>
      </c>
      <c r="T74" s="25" t="s">
        <v>818</v>
      </c>
      <c r="U74" s="25" t="s">
        <v>818</v>
      </c>
      <c r="V74" s="1863" t="s">
        <v>818</v>
      </c>
      <c r="W74" s="1864" t="s">
        <v>818</v>
      </c>
    </row>
    <row r="75" spans="1:23" ht="14.25" customHeight="1">
      <c r="A75" s="2385">
        <v>20</v>
      </c>
      <c r="B75" s="205" t="s">
        <v>192</v>
      </c>
      <c r="C75" s="199"/>
      <c r="D75" s="137" t="s">
        <v>818</v>
      </c>
      <c r="E75" s="137" t="s">
        <v>818</v>
      </c>
      <c r="F75" s="137" t="s">
        <v>818</v>
      </c>
      <c r="G75" s="1863" t="s">
        <v>818</v>
      </c>
      <c r="H75" s="1863" t="s">
        <v>818</v>
      </c>
      <c r="I75" s="137">
        <v>233882</v>
      </c>
      <c r="J75" s="137">
        <v>252566</v>
      </c>
      <c r="K75" s="137">
        <v>342071</v>
      </c>
      <c r="L75" s="1863">
        <v>7.9886438460420379</v>
      </c>
      <c r="M75" s="1863">
        <v>35.438261682094975</v>
      </c>
      <c r="N75" s="137">
        <v>832</v>
      </c>
      <c r="O75" s="137">
        <v>1383</v>
      </c>
      <c r="P75" s="137">
        <v>1383</v>
      </c>
      <c r="Q75" s="1863">
        <v>66.225961538461547</v>
      </c>
      <c r="R75" s="1863">
        <v>0</v>
      </c>
      <c r="S75" s="25" t="s">
        <v>818</v>
      </c>
      <c r="T75" s="25" t="s">
        <v>818</v>
      </c>
      <c r="U75" s="25" t="s">
        <v>818</v>
      </c>
      <c r="V75" s="1863" t="s">
        <v>818</v>
      </c>
      <c r="W75" s="1864" t="s">
        <v>818</v>
      </c>
    </row>
    <row r="76" spans="1:23" ht="14.25" customHeight="1">
      <c r="A76" s="2385"/>
      <c r="B76" s="200" t="s">
        <v>118</v>
      </c>
      <c r="C76" s="199" t="s">
        <v>104</v>
      </c>
      <c r="D76" s="137" t="s">
        <v>818</v>
      </c>
      <c r="E76" s="137" t="s">
        <v>818</v>
      </c>
      <c r="F76" s="137" t="s">
        <v>818</v>
      </c>
      <c r="G76" s="1863" t="s">
        <v>818</v>
      </c>
      <c r="H76" s="1863" t="s">
        <v>818</v>
      </c>
      <c r="I76" s="137" t="s">
        <v>818</v>
      </c>
      <c r="J76" s="137" t="s">
        <v>818</v>
      </c>
      <c r="K76" s="137" t="s">
        <v>818</v>
      </c>
      <c r="L76" s="1863" t="s">
        <v>818</v>
      </c>
      <c r="M76" s="1863" t="s">
        <v>818</v>
      </c>
      <c r="N76" s="137">
        <v>304</v>
      </c>
      <c r="O76" s="137">
        <v>930</v>
      </c>
      <c r="P76" s="137">
        <v>930</v>
      </c>
      <c r="Q76" s="1863">
        <v>205.92105263157896</v>
      </c>
      <c r="R76" s="1863">
        <v>0</v>
      </c>
      <c r="S76" s="25" t="s">
        <v>818</v>
      </c>
      <c r="T76" s="25" t="s">
        <v>818</v>
      </c>
      <c r="U76" s="25" t="s">
        <v>818</v>
      </c>
      <c r="V76" s="1863" t="s">
        <v>818</v>
      </c>
      <c r="W76" s="1864" t="s">
        <v>818</v>
      </c>
    </row>
    <row r="77" spans="1:23" ht="14.25" customHeight="1">
      <c r="A77" s="2385"/>
      <c r="B77" s="200" t="s">
        <v>193</v>
      </c>
      <c r="C77" s="199" t="s">
        <v>101</v>
      </c>
      <c r="D77" s="137" t="s">
        <v>818</v>
      </c>
      <c r="E77" s="137" t="s">
        <v>818</v>
      </c>
      <c r="F77" s="137" t="s">
        <v>818</v>
      </c>
      <c r="G77" s="1863" t="s">
        <v>818</v>
      </c>
      <c r="H77" s="1863" t="s">
        <v>818</v>
      </c>
      <c r="I77" s="137">
        <v>233882</v>
      </c>
      <c r="J77" s="137">
        <v>252566</v>
      </c>
      <c r="K77" s="137">
        <v>342071</v>
      </c>
      <c r="L77" s="1863">
        <v>7.9886438460420379</v>
      </c>
      <c r="M77" s="1863">
        <v>35.438261682094975</v>
      </c>
      <c r="N77" s="137">
        <v>528</v>
      </c>
      <c r="O77" s="137">
        <v>453</v>
      </c>
      <c r="P77" s="137">
        <v>453</v>
      </c>
      <c r="Q77" s="1863">
        <v>-14.204545454545453</v>
      </c>
      <c r="R77" s="1863">
        <v>0</v>
      </c>
      <c r="S77" s="25" t="s">
        <v>818</v>
      </c>
      <c r="T77" s="25" t="s">
        <v>818</v>
      </c>
      <c r="U77" s="25" t="s">
        <v>818</v>
      </c>
      <c r="V77" s="1863" t="s">
        <v>818</v>
      </c>
      <c r="W77" s="1864" t="s">
        <v>818</v>
      </c>
    </row>
    <row r="78" spans="1:23" ht="14.25" customHeight="1">
      <c r="A78" s="2385">
        <v>21</v>
      </c>
      <c r="B78" s="205" t="s">
        <v>194</v>
      </c>
      <c r="C78" s="199"/>
      <c r="D78" s="137" t="s">
        <v>818</v>
      </c>
      <c r="E78" s="137" t="s">
        <v>818</v>
      </c>
      <c r="F78" s="137" t="s">
        <v>818</v>
      </c>
      <c r="G78" s="1863" t="s">
        <v>818</v>
      </c>
      <c r="H78" s="1863" t="s">
        <v>818</v>
      </c>
      <c r="I78" s="137" t="s">
        <v>818</v>
      </c>
      <c r="J78" s="137" t="s">
        <v>818</v>
      </c>
      <c r="K78" s="137" t="s">
        <v>818</v>
      </c>
      <c r="L78" s="1863" t="s">
        <v>818</v>
      </c>
      <c r="M78" s="1863" t="s">
        <v>818</v>
      </c>
      <c r="N78" s="137" t="s">
        <v>818</v>
      </c>
      <c r="O78" s="137" t="s">
        <v>818</v>
      </c>
      <c r="P78" s="137" t="s">
        <v>818</v>
      </c>
      <c r="Q78" s="1863" t="s">
        <v>818</v>
      </c>
      <c r="R78" s="1863" t="s">
        <v>818</v>
      </c>
      <c r="S78" s="25" t="s">
        <v>818</v>
      </c>
      <c r="T78" s="25" t="s">
        <v>818</v>
      </c>
      <c r="U78" s="25" t="s">
        <v>818</v>
      </c>
      <c r="V78" s="1863" t="s">
        <v>818</v>
      </c>
      <c r="W78" s="1864" t="s">
        <v>818</v>
      </c>
    </row>
    <row r="79" spans="1:23" ht="14.25" customHeight="1">
      <c r="A79" s="2385"/>
      <c r="B79" s="200" t="s">
        <v>195</v>
      </c>
      <c r="C79" s="199" t="s">
        <v>40</v>
      </c>
      <c r="D79" s="137" t="s">
        <v>818</v>
      </c>
      <c r="E79" s="137" t="s">
        <v>818</v>
      </c>
      <c r="F79" s="137" t="s">
        <v>818</v>
      </c>
      <c r="G79" s="1863" t="s">
        <v>818</v>
      </c>
      <c r="H79" s="1863" t="s">
        <v>818</v>
      </c>
      <c r="I79" s="137" t="s">
        <v>818</v>
      </c>
      <c r="J79" s="137" t="s">
        <v>818</v>
      </c>
      <c r="K79" s="137" t="s">
        <v>818</v>
      </c>
      <c r="L79" s="1863" t="s">
        <v>818</v>
      </c>
      <c r="M79" s="1863" t="s">
        <v>818</v>
      </c>
      <c r="N79" s="137" t="s">
        <v>818</v>
      </c>
      <c r="O79" s="137" t="s">
        <v>818</v>
      </c>
      <c r="P79" s="137" t="s">
        <v>818</v>
      </c>
      <c r="Q79" s="1863" t="s">
        <v>818</v>
      </c>
      <c r="R79" s="1863" t="s">
        <v>818</v>
      </c>
      <c r="S79" s="25" t="s">
        <v>818</v>
      </c>
      <c r="T79" s="25" t="s">
        <v>818</v>
      </c>
      <c r="U79" s="25" t="s">
        <v>818</v>
      </c>
      <c r="V79" s="1863" t="s">
        <v>818</v>
      </c>
      <c r="W79" s="1864" t="s">
        <v>818</v>
      </c>
    </row>
    <row r="80" spans="1:23" ht="14.25" customHeight="1">
      <c r="A80" s="2385">
        <v>22</v>
      </c>
      <c r="B80" s="196" t="s">
        <v>197</v>
      </c>
      <c r="C80" s="199"/>
      <c r="D80" s="137" t="s">
        <v>818</v>
      </c>
      <c r="E80" s="137" t="s">
        <v>818</v>
      </c>
      <c r="F80" s="137" t="s">
        <v>818</v>
      </c>
      <c r="G80" s="1863" t="s">
        <v>818</v>
      </c>
      <c r="H80" s="1863" t="s">
        <v>818</v>
      </c>
      <c r="I80" s="137">
        <v>1296.46</v>
      </c>
      <c r="J80" s="137">
        <v>2052.1799999999998</v>
      </c>
      <c r="K80" s="137">
        <v>1973.49</v>
      </c>
      <c r="L80" s="1863">
        <v>58.291038674544495</v>
      </c>
      <c r="M80" s="1863">
        <v>-3.8344589655877996</v>
      </c>
      <c r="N80" s="137" t="s">
        <v>818</v>
      </c>
      <c r="O80" s="137" t="s">
        <v>818</v>
      </c>
      <c r="P80" s="137" t="s">
        <v>818</v>
      </c>
      <c r="Q80" s="1863" t="s">
        <v>818</v>
      </c>
      <c r="R80" s="1863" t="s">
        <v>818</v>
      </c>
      <c r="S80" s="25" t="s">
        <v>818</v>
      </c>
      <c r="T80" s="25" t="s">
        <v>818</v>
      </c>
      <c r="U80" s="25" t="s">
        <v>818</v>
      </c>
      <c r="V80" s="1863" t="s">
        <v>818</v>
      </c>
      <c r="W80" s="1864" t="s">
        <v>818</v>
      </c>
    </row>
    <row r="81" spans="1:23" ht="14.25" customHeight="1">
      <c r="A81" s="2385"/>
      <c r="B81" s="200" t="s">
        <v>196</v>
      </c>
      <c r="C81" s="199" t="s">
        <v>104</v>
      </c>
      <c r="D81" s="137" t="s">
        <v>818</v>
      </c>
      <c r="E81" s="137" t="s">
        <v>818</v>
      </c>
      <c r="F81" s="137" t="s">
        <v>818</v>
      </c>
      <c r="G81" s="1863" t="s">
        <v>818</v>
      </c>
      <c r="H81" s="1863" t="s">
        <v>818</v>
      </c>
      <c r="I81" s="137">
        <v>1296.46</v>
      </c>
      <c r="J81" s="137">
        <v>2052.1799999999998</v>
      </c>
      <c r="K81" s="137">
        <v>1973.49</v>
      </c>
      <c r="L81" s="1863">
        <v>58.291038674544495</v>
      </c>
      <c r="M81" s="1863">
        <v>-3.8344589655877996</v>
      </c>
      <c r="N81" s="137" t="s">
        <v>818</v>
      </c>
      <c r="O81" s="137" t="s">
        <v>818</v>
      </c>
      <c r="P81" s="137" t="s">
        <v>818</v>
      </c>
      <c r="Q81" s="1863" t="s">
        <v>818</v>
      </c>
      <c r="R81" s="1863" t="s">
        <v>818</v>
      </c>
      <c r="S81" s="25" t="s">
        <v>818</v>
      </c>
      <c r="T81" s="25" t="s">
        <v>818</v>
      </c>
      <c r="U81" s="25" t="s">
        <v>818</v>
      </c>
      <c r="V81" s="1863" t="s">
        <v>818</v>
      </c>
      <c r="W81" s="1864" t="s">
        <v>818</v>
      </c>
    </row>
    <row r="82" spans="1:23" ht="14.25" customHeight="1">
      <c r="A82" s="2385">
        <v>23</v>
      </c>
      <c r="B82" s="196" t="s">
        <v>198</v>
      </c>
      <c r="C82" s="199"/>
      <c r="D82" s="137" t="s">
        <v>818</v>
      </c>
      <c r="E82" s="137" t="s">
        <v>818</v>
      </c>
      <c r="F82" s="137" t="s">
        <v>818</v>
      </c>
      <c r="G82" s="1863" t="s">
        <v>818</v>
      </c>
      <c r="H82" s="1863" t="s">
        <v>818</v>
      </c>
      <c r="I82" s="137" t="s">
        <v>818</v>
      </c>
      <c r="J82" s="137" t="s">
        <v>818</v>
      </c>
      <c r="K82" s="137" t="s">
        <v>818</v>
      </c>
      <c r="L82" s="1863" t="s">
        <v>818</v>
      </c>
      <c r="M82" s="1863" t="s">
        <v>818</v>
      </c>
      <c r="N82" s="137" t="s">
        <v>818</v>
      </c>
      <c r="O82" s="137" t="s">
        <v>818</v>
      </c>
      <c r="P82" s="137" t="s">
        <v>818</v>
      </c>
      <c r="Q82" s="1863" t="s">
        <v>818</v>
      </c>
      <c r="R82" s="1863" t="s">
        <v>818</v>
      </c>
      <c r="S82" s="25" t="s">
        <v>818</v>
      </c>
      <c r="T82" s="25" t="s">
        <v>818</v>
      </c>
      <c r="U82" s="25" t="s">
        <v>818</v>
      </c>
      <c r="V82" s="1863" t="s">
        <v>818</v>
      </c>
      <c r="W82" s="1864" t="s">
        <v>818</v>
      </c>
    </row>
    <row r="83" spans="1:23" ht="14.25" customHeight="1">
      <c r="A83" s="2385"/>
      <c r="B83" s="200" t="s">
        <v>199</v>
      </c>
      <c r="C83" s="199" t="s">
        <v>41</v>
      </c>
      <c r="D83" s="137" t="s">
        <v>818</v>
      </c>
      <c r="E83" s="137" t="s">
        <v>818</v>
      </c>
      <c r="F83" s="137" t="s">
        <v>818</v>
      </c>
      <c r="G83" s="1863" t="s">
        <v>818</v>
      </c>
      <c r="H83" s="1863" t="s">
        <v>818</v>
      </c>
      <c r="I83" s="137" t="s">
        <v>818</v>
      </c>
      <c r="J83" s="137" t="s">
        <v>818</v>
      </c>
      <c r="K83" s="137" t="s">
        <v>818</v>
      </c>
      <c r="L83" s="1863" t="s">
        <v>818</v>
      </c>
      <c r="M83" s="1863" t="s">
        <v>818</v>
      </c>
      <c r="N83" s="137" t="s">
        <v>818</v>
      </c>
      <c r="O83" s="137" t="s">
        <v>818</v>
      </c>
      <c r="P83" s="137" t="s">
        <v>818</v>
      </c>
      <c r="Q83" s="1863" t="s">
        <v>818</v>
      </c>
      <c r="R83" s="1863" t="s">
        <v>818</v>
      </c>
      <c r="S83" s="25" t="s">
        <v>818</v>
      </c>
      <c r="T83" s="25" t="s">
        <v>818</v>
      </c>
      <c r="U83" s="25" t="s">
        <v>818</v>
      </c>
      <c r="V83" s="1863" t="s">
        <v>818</v>
      </c>
      <c r="W83" s="1864" t="s">
        <v>818</v>
      </c>
    </row>
    <row r="84" spans="1:23" ht="14.25" customHeight="1">
      <c r="A84" s="2385">
        <v>24</v>
      </c>
      <c r="B84" s="196" t="s">
        <v>360</v>
      </c>
      <c r="C84" s="199"/>
      <c r="D84" s="137">
        <v>5710</v>
      </c>
      <c r="E84" s="137" t="s">
        <v>818</v>
      </c>
      <c r="F84" s="137" t="s">
        <v>818</v>
      </c>
      <c r="G84" s="1863" t="s">
        <v>818</v>
      </c>
      <c r="H84" s="1863" t="s">
        <v>818</v>
      </c>
      <c r="I84" s="137" t="s">
        <v>818</v>
      </c>
      <c r="J84" s="137" t="s">
        <v>818</v>
      </c>
      <c r="K84" s="137" t="s">
        <v>818</v>
      </c>
      <c r="L84" s="1863" t="s">
        <v>818</v>
      </c>
      <c r="M84" s="1863" t="s">
        <v>818</v>
      </c>
      <c r="N84" s="137" t="s">
        <v>818</v>
      </c>
      <c r="O84" s="137" t="s">
        <v>818</v>
      </c>
      <c r="P84" s="137" t="s">
        <v>818</v>
      </c>
      <c r="Q84" s="1863" t="s">
        <v>818</v>
      </c>
      <c r="R84" s="1863" t="s">
        <v>818</v>
      </c>
      <c r="S84" s="25" t="s">
        <v>818</v>
      </c>
      <c r="T84" s="25" t="s">
        <v>818</v>
      </c>
      <c r="U84" s="25" t="s">
        <v>818</v>
      </c>
      <c r="V84" s="1863" t="s">
        <v>818</v>
      </c>
      <c r="W84" s="1864" t="s">
        <v>818</v>
      </c>
    </row>
    <row r="85" spans="1:23" ht="14.25" customHeight="1">
      <c r="A85" s="2385"/>
      <c r="B85" s="196" t="s">
        <v>361</v>
      </c>
      <c r="C85" s="199" t="s">
        <v>362</v>
      </c>
      <c r="D85" s="137">
        <v>5710</v>
      </c>
      <c r="E85" s="137" t="s">
        <v>818</v>
      </c>
      <c r="F85" s="137" t="s">
        <v>818</v>
      </c>
      <c r="G85" s="1863" t="s">
        <v>818</v>
      </c>
      <c r="H85" s="1863" t="s">
        <v>818</v>
      </c>
      <c r="I85" s="137" t="s">
        <v>818</v>
      </c>
      <c r="J85" s="137" t="s">
        <v>818</v>
      </c>
      <c r="K85" s="137" t="s">
        <v>818</v>
      </c>
      <c r="L85" s="1863" t="s">
        <v>818</v>
      </c>
      <c r="M85" s="1863" t="s">
        <v>818</v>
      </c>
      <c r="N85" s="137" t="s">
        <v>818</v>
      </c>
      <c r="O85" s="137" t="s">
        <v>818</v>
      </c>
      <c r="P85" s="137" t="s">
        <v>818</v>
      </c>
      <c r="Q85" s="1863" t="s">
        <v>818</v>
      </c>
      <c r="R85" s="1863" t="s">
        <v>818</v>
      </c>
      <c r="S85" s="25" t="s">
        <v>818</v>
      </c>
      <c r="T85" s="25" t="s">
        <v>818</v>
      </c>
      <c r="U85" s="25" t="s">
        <v>818</v>
      </c>
      <c r="V85" s="1863" t="s">
        <v>818</v>
      </c>
      <c r="W85" s="1864" t="s">
        <v>818</v>
      </c>
    </row>
    <row r="86" spans="1:23" ht="14.25" customHeight="1">
      <c r="A86" s="2385">
        <v>25</v>
      </c>
      <c r="B86" s="196" t="s">
        <v>363</v>
      </c>
      <c r="C86" s="197" t="s">
        <v>406</v>
      </c>
      <c r="D86" s="137" t="s">
        <v>818</v>
      </c>
      <c r="E86" s="137" t="s">
        <v>818</v>
      </c>
      <c r="F86" s="137" t="s">
        <v>818</v>
      </c>
      <c r="G86" s="1863" t="s">
        <v>818</v>
      </c>
      <c r="H86" s="1863" t="s">
        <v>818</v>
      </c>
      <c r="I86" s="137" t="s">
        <v>818</v>
      </c>
      <c r="J86" s="137" t="s">
        <v>818</v>
      </c>
      <c r="K86" s="137" t="s">
        <v>818</v>
      </c>
      <c r="L86" s="1863" t="s">
        <v>818</v>
      </c>
      <c r="M86" s="1863" t="s">
        <v>818</v>
      </c>
      <c r="N86" s="137" t="s">
        <v>818</v>
      </c>
      <c r="O86" s="137" t="s">
        <v>818</v>
      </c>
      <c r="P86" s="137" t="s">
        <v>818</v>
      </c>
      <c r="Q86" s="1863" t="s">
        <v>818</v>
      </c>
      <c r="R86" s="1863" t="s">
        <v>818</v>
      </c>
      <c r="S86" s="25" t="s">
        <v>818</v>
      </c>
      <c r="T86" s="25" t="s">
        <v>818</v>
      </c>
      <c r="U86" s="25" t="s">
        <v>818</v>
      </c>
      <c r="V86" s="1863" t="s">
        <v>818</v>
      </c>
      <c r="W86" s="1864" t="s">
        <v>818</v>
      </c>
    </row>
    <row r="87" spans="1:23" ht="14.25" customHeight="1">
      <c r="A87" s="2385"/>
      <c r="B87" s="200" t="s">
        <v>364</v>
      </c>
      <c r="C87" s="199" t="s">
        <v>406</v>
      </c>
      <c r="D87" s="137" t="s">
        <v>818</v>
      </c>
      <c r="E87" s="137" t="s">
        <v>818</v>
      </c>
      <c r="F87" s="137" t="s">
        <v>818</v>
      </c>
      <c r="G87" s="1863" t="s">
        <v>818</v>
      </c>
      <c r="H87" s="1863" t="s">
        <v>818</v>
      </c>
      <c r="I87" s="137" t="s">
        <v>818</v>
      </c>
      <c r="J87" s="137" t="s">
        <v>818</v>
      </c>
      <c r="K87" s="137" t="s">
        <v>818</v>
      </c>
      <c r="L87" s="1863" t="s">
        <v>818</v>
      </c>
      <c r="M87" s="1863" t="s">
        <v>818</v>
      </c>
      <c r="N87" s="137" t="s">
        <v>818</v>
      </c>
      <c r="O87" s="137" t="s">
        <v>818</v>
      </c>
      <c r="P87" s="137" t="s">
        <v>818</v>
      </c>
      <c r="Q87" s="1863" t="s">
        <v>818</v>
      </c>
      <c r="R87" s="1863" t="s">
        <v>818</v>
      </c>
      <c r="S87" s="25" t="s">
        <v>818</v>
      </c>
      <c r="T87" s="25" t="s">
        <v>818</v>
      </c>
      <c r="U87" s="25" t="s">
        <v>818</v>
      </c>
      <c r="V87" s="1863" t="s">
        <v>818</v>
      </c>
      <c r="W87" s="1864" t="s">
        <v>818</v>
      </c>
    </row>
    <row r="88" spans="1:23" ht="14.25" customHeight="1" thickBot="1">
      <c r="A88" s="2386"/>
      <c r="B88" s="206" t="s">
        <v>365</v>
      </c>
      <c r="C88" s="207" t="s">
        <v>406</v>
      </c>
      <c r="D88" s="138" t="s">
        <v>818</v>
      </c>
      <c r="E88" s="138" t="s">
        <v>818</v>
      </c>
      <c r="F88" s="138" t="s">
        <v>818</v>
      </c>
      <c r="G88" s="693" t="s">
        <v>818</v>
      </c>
      <c r="H88" s="693" t="s">
        <v>818</v>
      </c>
      <c r="I88" s="138" t="s">
        <v>818</v>
      </c>
      <c r="J88" s="138" t="s">
        <v>818</v>
      </c>
      <c r="K88" s="138" t="s">
        <v>818</v>
      </c>
      <c r="L88" s="693" t="s">
        <v>818</v>
      </c>
      <c r="M88" s="693" t="s">
        <v>818</v>
      </c>
      <c r="N88" s="138" t="s">
        <v>818</v>
      </c>
      <c r="O88" s="138" t="s">
        <v>818</v>
      </c>
      <c r="P88" s="138" t="s">
        <v>818</v>
      </c>
      <c r="Q88" s="693" t="s">
        <v>818</v>
      </c>
      <c r="R88" s="693" t="s">
        <v>818</v>
      </c>
      <c r="S88" s="134" t="s">
        <v>818</v>
      </c>
      <c r="T88" s="134" t="s">
        <v>818</v>
      </c>
      <c r="U88" s="134" t="s">
        <v>818</v>
      </c>
      <c r="V88" s="693" t="s">
        <v>818</v>
      </c>
      <c r="W88" s="694" t="s">
        <v>818</v>
      </c>
    </row>
    <row r="89" spans="1:23" ht="14.25" customHeight="1" thickTop="1">
      <c r="A89" s="2370" t="s">
        <v>324</v>
      </c>
      <c r="B89" s="2370"/>
      <c r="C89" s="2370"/>
      <c r="D89" s="2370"/>
    </row>
    <row r="90" spans="1:23" ht="14.25">
      <c r="A90" s="2312" t="s">
        <v>815</v>
      </c>
      <c r="B90" s="2312"/>
      <c r="C90" s="2312"/>
      <c r="D90" s="2312"/>
      <c r="E90" s="2312"/>
    </row>
  </sheetData>
  <mergeCells count="44">
    <mergeCell ref="A90:E90"/>
    <mergeCell ref="R5:R6"/>
    <mergeCell ref="A66:A70"/>
    <mergeCell ref="A71:A74"/>
    <mergeCell ref="A35:A37"/>
    <mergeCell ref="A7:A10"/>
    <mergeCell ref="A11:A12"/>
    <mergeCell ref="A13:A16"/>
    <mergeCell ref="A17:A23"/>
    <mergeCell ref="A28:A29"/>
    <mergeCell ref="A24:A27"/>
    <mergeCell ref="A30:A32"/>
    <mergeCell ref="A89:D89"/>
    <mergeCell ref="A38:A42"/>
    <mergeCell ref="A78:A79"/>
    <mergeCell ref="A80:A81"/>
    <mergeCell ref="A1:W1"/>
    <mergeCell ref="A4:A6"/>
    <mergeCell ref="B4:B6"/>
    <mergeCell ref="C4:C6"/>
    <mergeCell ref="D4:H4"/>
    <mergeCell ref="I4:M4"/>
    <mergeCell ref="N4:R4"/>
    <mergeCell ref="H5:H6"/>
    <mergeCell ref="S4:W4"/>
    <mergeCell ref="A2:W2"/>
    <mergeCell ref="G5:G6"/>
    <mergeCell ref="L5:L6"/>
    <mergeCell ref="M5:M6"/>
    <mergeCell ref="Q5:Q6"/>
    <mergeCell ref="W5:W6"/>
    <mergeCell ref="V5:V6"/>
    <mergeCell ref="A84:A85"/>
    <mergeCell ref="A86:A88"/>
    <mergeCell ref="A47:A48"/>
    <mergeCell ref="A49:A51"/>
    <mergeCell ref="A52:A53"/>
    <mergeCell ref="A75:A77"/>
    <mergeCell ref="A64:A65"/>
    <mergeCell ref="A45:A46"/>
    <mergeCell ref="A54:A55"/>
    <mergeCell ref="A56:A63"/>
    <mergeCell ref="A43:A44"/>
    <mergeCell ref="A82:A83"/>
  </mergeCells>
  <printOptions horizontalCentered="1"/>
  <pageMargins left="0.39370078740157483" right="0.39370078740157483" top="0.78740157480314965" bottom="0.19685039370078741" header="0" footer="0"/>
  <pageSetup paperSize="9" scale="40" orientation="landscape" horizontalDpi="300" verticalDpi="300" r:id="rId1"/>
</worksheet>
</file>

<file path=xl/worksheets/sheet1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view="pageBreakPreview" topLeftCell="A43" zoomScaleSheetLayoutView="100" workbookViewId="0">
      <selection activeCell="A3" sqref="A3:I20"/>
    </sheetView>
  </sheetViews>
  <sheetFormatPr defaultColWidth="9.140625" defaultRowHeight="15"/>
  <cols>
    <col min="1" max="1" width="33.7109375" style="451" customWidth="1"/>
    <col min="2" max="9" width="14.28515625" style="451" customWidth="1"/>
    <col min="10" max="244" width="9.140625" style="451"/>
    <col min="245" max="245" width="33.7109375" style="451" customWidth="1"/>
    <col min="246" max="248" width="16.7109375" style="451" customWidth="1"/>
    <col min="249" max="16384" width="9.140625" style="451"/>
  </cols>
  <sheetData>
    <row r="1" spans="1:10" s="1927" customFormat="1" ht="21">
      <c r="A1" s="2602" t="s">
        <v>547</v>
      </c>
      <c r="B1" s="2602"/>
      <c r="C1" s="2602"/>
      <c r="D1" s="2602"/>
      <c r="E1" s="2602"/>
      <c r="F1" s="2602"/>
      <c r="G1" s="2602"/>
      <c r="H1" s="2602"/>
      <c r="I1" s="2602"/>
    </row>
    <row r="2" spans="1:10" s="1928" customFormat="1" ht="24" thickBot="1">
      <c r="A2" s="2525" t="s">
        <v>561</v>
      </c>
      <c r="B2" s="2525"/>
      <c r="C2" s="2525"/>
      <c r="D2" s="2525"/>
      <c r="E2" s="2525"/>
      <c r="F2" s="2525"/>
      <c r="G2" s="2525"/>
      <c r="H2" s="2525"/>
      <c r="I2" s="2525"/>
    </row>
    <row r="3" spans="1:10" ht="16.5" thickTop="1">
      <c r="A3" s="2518" t="s">
        <v>81</v>
      </c>
      <c r="B3" s="2520" t="s">
        <v>397</v>
      </c>
      <c r="C3" s="2520"/>
      <c r="D3" s="2520" t="s">
        <v>266</v>
      </c>
      <c r="E3" s="2520"/>
      <c r="F3" s="2520" t="s">
        <v>268</v>
      </c>
      <c r="G3" s="2520"/>
      <c r="H3" s="2520" t="s">
        <v>267</v>
      </c>
      <c r="I3" s="2521"/>
      <c r="J3" s="1209"/>
    </row>
    <row r="4" spans="1:10" ht="15.75">
      <c r="A4" s="2519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932" t="str">
        <f>C4</f>
        <v>@)&amp;^ c;f/ d;fGt</v>
      </c>
      <c r="J4" s="1209"/>
    </row>
    <row r="5" spans="1:10" ht="18.75" customHeight="1">
      <c r="A5" s="463" t="s">
        <v>500</v>
      </c>
      <c r="B5" s="637"/>
      <c r="C5" s="637"/>
      <c r="D5" s="1047"/>
      <c r="E5" s="1047"/>
      <c r="F5" s="1047"/>
      <c r="G5" s="1047"/>
      <c r="H5" s="1048"/>
      <c r="I5" s="1048"/>
    </row>
    <row r="6" spans="1:10" ht="18.75" customHeight="1">
      <c r="A6" s="464" t="s">
        <v>498</v>
      </c>
      <c r="B6" s="1972">
        <v>252</v>
      </c>
      <c r="C6" s="1972">
        <v>337</v>
      </c>
      <c r="D6" s="1972">
        <v>297</v>
      </c>
      <c r="E6" s="1972">
        <v>296</v>
      </c>
      <c r="F6" s="1972">
        <v>419</v>
      </c>
      <c r="G6" s="1972">
        <v>421</v>
      </c>
      <c r="H6" s="1972">
        <v>508</v>
      </c>
      <c r="I6" s="2236">
        <v>502</v>
      </c>
    </row>
    <row r="7" spans="1:10" ht="18.75" customHeight="1">
      <c r="A7" s="464" t="s">
        <v>492</v>
      </c>
      <c r="B7" s="1972">
        <v>94181</v>
      </c>
      <c r="C7" s="1972">
        <v>80697</v>
      </c>
      <c r="D7" s="1972">
        <v>98797</v>
      </c>
      <c r="E7" s="1972">
        <v>88747</v>
      </c>
      <c r="F7" s="1972">
        <v>91488</v>
      </c>
      <c r="G7" s="1972">
        <v>89310</v>
      </c>
      <c r="H7" s="1972">
        <v>105041</v>
      </c>
      <c r="I7" s="2236">
        <v>111003</v>
      </c>
    </row>
    <row r="8" spans="1:10" ht="18.75" customHeight="1">
      <c r="A8" s="464" t="s">
        <v>491</v>
      </c>
      <c r="B8" s="1972">
        <v>1825</v>
      </c>
      <c r="C8" s="1972">
        <v>1824</v>
      </c>
      <c r="D8" s="1972">
        <v>2030</v>
      </c>
      <c r="E8" s="1972">
        <v>2030</v>
      </c>
      <c r="F8" s="1972">
        <v>2494</v>
      </c>
      <c r="G8" s="1972">
        <v>3000</v>
      </c>
      <c r="H8" s="1972">
        <v>2311</v>
      </c>
      <c r="I8" s="2236">
        <v>2159</v>
      </c>
    </row>
    <row r="9" spans="1:10" ht="18.75" customHeight="1">
      <c r="A9" s="465" t="s">
        <v>499</v>
      </c>
      <c r="B9" s="1972"/>
      <c r="C9" s="1972"/>
      <c r="D9" s="1972"/>
      <c r="E9" s="1972"/>
      <c r="F9" s="1972"/>
      <c r="G9" s="1972"/>
      <c r="H9" s="1972"/>
      <c r="I9" s="2236"/>
    </row>
    <row r="10" spans="1:10" ht="18.75" customHeight="1">
      <c r="A10" s="464" t="s">
        <v>498</v>
      </c>
      <c r="B10" s="1972">
        <v>195</v>
      </c>
      <c r="C10" s="1972">
        <v>234</v>
      </c>
      <c r="D10" s="1972">
        <v>88</v>
      </c>
      <c r="E10" s="1972">
        <v>88</v>
      </c>
      <c r="F10" s="1972">
        <v>232</v>
      </c>
      <c r="G10" s="1972">
        <v>232</v>
      </c>
      <c r="H10" s="1972">
        <v>131</v>
      </c>
      <c r="I10" s="2236">
        <v>133</v>
      </c>
    </row>
    <row r="11" spans="1:10" ht="18.75" customHeight="1">
      <c r="A11" s="464" t="s">
        <v>492</v>
      </c>
      <c r="B11" s="1972">
        <v>32688</v>
      </c>
      <c r="C11" s="1972">
        <v>24567</v>
      </c>
      <c r="D11" s="1972">
        <v>27256</v>
      </c>
      <c r="E11" s="1972">
        <v>25963</v>
      </c>
      <c r="F11" s="1972">
        <v>45980</v>
      </c>
      <c r="G11" s="1972">
        <v>82328</v>
      </c>
      <c r="H11" s="1972">
        <v>17560</v>
      </c>
      <c r="I11" s="2236">
        <v>18301</v>
      </c>
    </row>
    <row r="12" spans="1:10" ht="18.75" customHeight="1">
      <c r="A12" s="464" t="s">
        <v>491</v>
      </c>
      <c r="B12" s="1972">
        <v>1006</v>
      </c>
      <c r="C12" s="1972">
        <v>1006</v>
      </c>
      <c r="D12" s="1972">
        <v>850</v>
      </c>
      <c r="E12" s="1972">
        <v>879</v>
      </c>
      <c r="F12" s="1972">
        <v>1494</v>
      </c>
      <c r="G12" s="1972">
        <v>1501</v>
      </c>
      <c r="H12" s="1972">
        <v>410</v>
      </c>
      <c r="I12" s="2236">
        <v>450</v>
      </c>
    </row>
    <row r="13" spans="1:10" ht="18.75" customHeight="1">
      <c r="A13" s="466" t="s">
        <v>497</v>
      </c>
      <c r="B13" s="1972"/>
      <c r="C13" s="1972"/>
      <c r="D13" s="1972"/>
      <c r="E13" s="1972"/>
      <c r="F13" s="1972"/>
      <c r="G13" s="1972"/>
      <c r="H13" s="1972"/>
      <c r="I13" s="2236"/>
    </row>
    <row r="14" spans="1:10" ht="18.75" customHeight="1">
      <c r="A14" s="464" t="s">
        <v>496</v>
      </c>
      <c r="B14" s="1972">
        <v>24</v>
      </c>
      <c r="C14" s="1972">
        <v>24</v>
      </c>
      <c r="D14" s="1972">
        <v>11</v>
      </c>
      <c r="E14" s="1972">
        <v>13</v>
      </c>
      <c r="F14" s="1972">
        <v>7</v>
      </c>
      <c r="G14" s="1972">
        <v>9</v>
      </c>
      <c r="H14" s="1972">
        <v>23</v>
      </c>
      <c r="I14" s="2236">
        <v>23</v>
      </c>
    </row>
    <row r="15" spans="1:10" ht="18.75" customHeight="1">
      <c r="A15" s="464" t="s">
        <v>495</v>
      </c>
      <c r="B15" s="1972">
        <v>960</v>
      </c>
      <c r="C15" s="1972">
        <v>960</v>
      </c>
      <c r="D15" s="1972">
        <v>440</v>
      </c>
      <c r="E15" s="1972">
        <v>520</v>
      </c>
      <c r="F15" s="1972">
        <v>1520</v>
      </c>
      <c r="G15" s="1972">
        <v>1536</v>
      </c>
      <c r="H15" s="1972">
        <v>920</v>
      </c>
      <c r="I15" s="2236">
        <v>955</v>
      </c>
    </row>
    <row r="16" spans="1:10" ht="18.75" customHeight="1">
      <c r="A16" s="464" t="s">
        <v>491</v>
      </c>
      <c r="B16" s="1972"/>
      <c r="C16" s="1972"/>
      <c r="D16" s="1972">
        <v>22</v>
      </c>
      <c r="E16" s="1972">
        <v>26</v>
      </c>
      <c r="F16" s="1972"/>
      <c r="G16" s="1972"/>
      <c r="H16" s="1972"/>
      <c r="I16" s="2236"/>
    </row>
    <row r="17" spans="1:9" ht="18.75" customHeight="1">
      <c r="A17" s="466" t="s">
        <v>494</v>
      </c>
      <c r="B17" s="1972"/>
      <c r="C17" s="1972"/>
      <c r="D17" s="1972"/>
      <c r="E17" s="1972"/>
      <c r="F17" s="1972"/>
      <c r="G17" s="1972"/>
      <c r="H17" s="1972"/>
      <c r="I17" s="2236"/>
    </row>
    <row r="18" spans="1:9" ht="18.75" customHeight="1">
      <c r="A18" s="464" t="s">
        <v>493</v>
      </c>
      <c r="B18" s="1972"/>
      <c r="C18" s="1972">
        <v>6</v>
      </c>
      <c r="D18" s="1972"/>
      <c r="E18" s="1972"/>
      <c r="F18" s="1972"/>
      <c r="G18" s="1972"/>
      <c r="H18" s="1972">
        <v>14</v>
      </c>
      <c r="I18" s="2236">
        <v>14</v>
      </c>
    </row>
    <row r="19" spans="1:9" ht="18.75" customHeight="1">
      <c r="A19" s="464" t="s">
        <v>492</v>
      </c>
      <c r="B19" s="1972"/>
      <c r="C19" s="1972">
        <v>5658</v>
      </c>
      <c r="D19" s="2232"/>
      <c r="E19" s="2232"/>
      <c r="F19" s="1972"/>
      <c r="G19" s="1972"/>
      <c r="H19" s="1972"/>
      <c r="I19" s="2236">
        <v>11991</v>
      </c>
    </row>
    <row r="20" spans="1:9" ht="18.75" customHeight="1" thickBot="1">
      <c r="A20" s="468" t="s">
        <v>491</v>
      </c>
      <c r="B20" s="2237"/>
      <c r="C20" s="2237">
        <v>80</v>
      </c>
      <c r="D20" s="2238"/>
      <c r="E20" s="2238"/>
      <c r="F20" s="2237"/>
      <c r="G20" s="2237"/>
      <c r="H20" s="2237"/>
      <c r="I20" s="2239">
        <v>421</v>
      </c>
    </row>
    <row r="21" spans="1:9" ht="17.25" thickTop="1" thickBot="1">
      <c r="A21" s="473"/>
      <c r="B21" s="2233"/>
      <c r="C21" s="2233"/>
      <c r="D21" s="2233"/>
      <c r="E21" s="2233"/>
      <c r="F21" s="2233"/>
      <c r="G21" s="2233"/>
      <c r="H21" s="2233"/>
      <c r="I21" s="2233"/>
    </row>
    <row r="22" spans="1:9" ht="16.5" thickTop="1">
      <c r="A22" s="2518" t="s">
        <v>81</v>
      </c>
      <c r="B22" s="2520" t="s">
        <v>690</v>
      </c>
      <c r="C22" s="2520"/>
      <c r="D22" s="2520" t="s">
        <v>691</v>
      </c>
      <c r="E22" s="2520"/>
      <c r="F22" s="2520" t="s">
        <v>82</v>
      </c>
      <c r="G22" s="2520"/>
      <c r="H22" s="2521"/>
    </row>
    <row r="23" spans="1:9" ht="15.75">
      <c r="A23" s="2519"/>
      <c r="B23" s="1211" t="str">
        <f>B4</f>
        <v>@)&amp;% c;f/ d;fGt</v>
      </c>
      <c r="C23" s="1211" t="str">
        <f>C4</f>
        <v>@)&amp;^ c;f/ d;fGt</v>
      </c>
      <c r="D23" s="1211" t="str">
        <f>B4</f>
        <v>@)&amp;% c;f/ d;fGt</v>
      </c>
      <c r="E23" s="1211" t="str">
        <f>C4</f>
        <v>@)&amp;^ c;f/ d;fGt</v>
      </c>
      <c r="F23" s="1211" t="str">
        <f>B4</f>
        <v>@)&amp;% c;f/ d;fGt</v>
      </c>
      <c r="G23" s="1211" t="str">
        <f>C4</f>
        <v>@)&amp;^ c;f/ d;fGt</v>
      </c>
      <c r="H23" s="1210" t="s">
        <v>222</v>
      </c>
    </row>
    <row r="24" spans="1:9" ht="18">
      <c r="A24" s="463" t="s">
        <v>500</v>
      </c>
      <c r="B24" s="637"/>
      <c r="C24" s="637"/>
      <c r="D24" s="1047"/>
      <c r="E24" s="1047"/>
      <c r="F24" s="587"/>
      <c r="G24" s="587"/>
      <c r="H24" s="941"/>
    </row>
    <row r="25" spans="1:9" ht="16.5">
      <c r="A25" s="464" t="s">
        <v>498</v>
      </c>
      <c r="B25" s="1972">
        <v>545</v>
      </c>
      <c r="C25" s="1972">
        <v>564</v>
      </c>
      <c r="D25" s="1972">
        <v>170</v>
      </c>
      <c r="E25" s="1972">
        <v>170</v>
      </c>
      <c r="F25" s="2234">
        <v>2191</v>
      </c>
      <c r="G25" s="2234">
        <v>2290</v>
      </c>
      <c r="H25" s="2235">
        <v>4.5184847101780008</v>
      </c>
    </row>
    <row r="26" spans="1:9" ht="16.5">
      <c r="A26" s="464" t="s">
        <v>492</v>
      </c>
      <c r="B26" s="1972">
        <v>67111</v>
      </c>
      <c r="C26" s="1972">
        <v>62210</v>
      </c>
      <c r="D26" s="1972">
        <v>37839</v>
      </c>
      <c r="E26" s="1972">
        <v>35434</v>
      </c>
      <c r="F26" s="2234">
        <v>494457</v>
      </c>
      <c r="G26" s="2234">
        <v>467401</v>
      </c>
      <c r="H26" s="2235">
        <v>-5.471861051618248</v>
      </c>
    </row>
    <row r="27" spans="1:9" ht="16.5">
      <c r="A27" s="464" t="s">
        <v>491</v>
      </c>
      <c r="B27" s="1972">
        <v>1648</v>
      </c>
      <c r="C27" s="1972">
        <v>1650</v>
      </c>
      <c r="D27" s="1972">
        <v>807</v>
      </c>
      <c r="E27" s="1972">
        <v>807</v>
      </c>
      <c r="F27" s="2234">
        <v>11115</v>
      </c>
      <c r="G27" s="2234">
        <v>11470</v>
      </c>
      <c r="H27" s="2235">
        <v>3.1938821412505547</v>
      </c>
    </row>
    <row r="28" spans="1:9" ht="16.5">
      <c r="A28" s="465" t="s">
        <v>499</v>
      </c>
      <c r="B28" s="1972"/>
      <c r="C28" s="1972"/>
      <c r="D28" s="1972"/>
      <c r="E28" s="1972"/>
      <c r="F28" s="2234"/>
      <c r="G28" s="2234"/>
      <c r="H28" s="2235"/>
    </row>
    <row r="29" spans="1:9" ht="16.5">
      <c r="A29" s="464" t="s">
        <v>498</v>
      </c>
      <c r="B29" s="1972">
        <v>59</v>
      </c>
      <c r="C29" s="1972">
        <v>59</v>
      </c>
      <c r="D29" s="1972">
        <v>14</v>
      </c>
      <c r="E29" s="1972">
        <v>14</v>
      </c>
      <c r="F29" s="2234">
        <v>719</v>
      </c>
      <c r="G29" s="2234">
        <v>760</v>
      </c>
      <c r="H29" s="2235">
        <v>5.7023643949930545</v>
      </c>
    </row>
    <row r="30" spans="1:9" ht="16.5">
      <c r="A30" s="464" t="s">
        <v>492</v>
      </c>
      <c r="B30" s="1972">
        <v>3400</v>
      </c>
      <c r="C30" s="1972">
        <v>3400</v>
      </c>
      <c r="D30" s="1972">
        <v>3050</v>
      </c>
      <c r="E30" s="1972">
        <v>5515</v>
      </c>
      <c r="F30" s="2234">
        <v>129934</v>
      </c>
      <c r="G30" s="2234">
        <v>160074</v>
      </c>
      <c r="H30" s="2235">
        <v>23.196392014407309</v>
      </c>
    </row>
    <row r="31" spans="1:9" ht="16.5">
      <c r="A31" s="464" t="s">
        <v>491</v>
      </c>
      <c r="B31" s="1972">
        <v>295</v>
      </c>
      <c r="C31" s="1972">
        <v>295</v>
      </c>
      <c r="D31" s="1972">
        <v>171</v>
      </c>
      <c r="E31" s="1972">
        <v>173</v>
      </c>
      <c r="F31" s="2234">
        <v>4226</v>
      </c>
      <c r="G31" s="2234">
        <v>4304</v>
      </c>
      <c r="H31" s="2235">
        <v>1.8457169900615327</v>
      </c>
    </row>
    <row r="32" spans="1:9" ht="16.5">
      <c r="A32" s="466" t="s">
        <v>497</v>
      </c>
      <c r="B32" s="1972"/>
      <c r="C32" s="1972"/>
      <c r="D32" s="1972"/>
      <c r="E32" s="1972"/>
      <c r="F32" s="2234"/>
      <c r="G32" s="2234"/>
      <c r="H32" s="2235"/>
    </row>
    <row r="33" spans="1:8" ht="16.5">
      <c r="A33" s="464" t="s">
        <v>496</v>
      </c>
      <c r="B33" s="1972">
        <v>3</v>
      </c>
      <c r="C33" s="1972">
        <v>11</v>
      </c>
      <c r="D33" s="1972">
        <v>7</v>
      </c>
      <c r="E33" s="1972">
        <v>10</v>
      </c>
      <c r="F33" s="2234">
        <v>75</v>
      </c>
      <c r="G33" s="2234">
        <v>90</v>
      </c>
      <c r="H33" s="2235">
        <v>20</v>
      </c>
    </row>
    <row r="34" spans="1:8" ht="16.5">
      <c r="A34" s="464" t="s">
        <v>495</v>
      </c>
      <c r="B34" s="1972">
        <v>120</v>
      </c>
      <c r="C34" s="1972">
        <v>747</v>
      </c>
      <c r="D34" s="1972">
        <v>280</v>
      </c>
      <c r="E34" s="1972">
        <v>350</v>
      </c>
      <c r="F34" s="2234">
        <v>4240</v>
      </c>
      <c r="G34" s="2234">
        <v>5068</v>
      </c>
      <c r="H34" s="2235">
        <v>19.528301886792448</v>
      </c>
    </row>
    <row r="35" spans="1:8" ht="16.5">
      <c r="A35" s="464" t="s">
        <v>491</v>
      </c>
      <c r="B35" s="1972"/>
      <c r="C35" s="1972">
        <v>38</v>
      </c>
      <c r="D35" s="1972">
        <v>6</v>
      </c>
      <c r="E35" s="1972">
        <v>20</v>
      </c>
      <c r="F35" s="2234">
        <v>28</v>
      </c>
      <c r="G35" s="2234">
        <v>84</v>
      </c>
      <c r="H35" s="2235">
        <v>200</v>
      </c>
    </row>
    <row r="36" spans="1:8" ht="16.5">
      <c r="A36" s="466" t="s">
        <v>494</v>
      </c>
      <c r="B36" s="1972"/>
      <c r="C36" s="1972"/>
      <c r="D36" s="1972"/>
      <c r="E36" s="1972"/>
      <c r="F36" s="2234"/>
      <c r="G36" s="2234"/>
      <c r="H36" s="2235"/>
    </row>
    <row r="37" spans="1:8" ht="16.5">
      <c r="A37" s="464" t="s">
        <v>493</v>
      </c>
      <c r="B37" s="1972"/>
      <c r="C37" s="1972">
        <v>7</v>
      </c>
      <c r="D37" s="1972">
        <v>2</v>
      </c>
      <c r="E37" s="1972">
        <v>2</v>
      </c>
      <c r="F37" s="2234">
        <v>16</v>
      </c>
      <c r="G37" s="2234">
        <v>29</v>
      </c>
      <c r="H37" s="2235">
        <v>81.25</v>
      </c>
    </row>
    <row r="38" spans="1:8" ht="16.5">
      <c r="A38" s="464" t="s">
        <v>492</v>
      </c>
      <c r="B38" s="2232"/>
      <c r="C38" s="2232">
        <v>2125</v>
      </c>
      <c r="D38" s="1972">
        <v>650</v>
      </c>
      <c r="E38" s="1972">
        <v>650</v>
      </c>
      <c r="F38" s="2234">
        <v>650</v>
      </c>
      <c r="G38" s="2234">
        <v>20424</v>
      </c>
      <c r="H38" s="2235">
        <v>3042.1538461538462</v>
      </c>
    </row>
    <row r="39" spans="1:8" ht="17.25" thickBot="1">
      <c r="A39" s="468" t="s">
        <v>491</v>
      </c>
      <c r="B39" s="2238"/>
      <c r="C39" s="2238">
        <v>106</v>
      </c>
      <c r="D39" s="2237">
        <v>19</v>
      </c>
      <c r="E39" s="2237">
        <v>17</v>
      </c>
      <c r="F39" s="2240">
        <v>19</v>
      </c>
      <c r="G39" s="2240">
        <v>624</v>
      </c>
      <c r="H39" s="2241">
        <v>3184.2105263157896</v>
      </c>
    </row>
    <row r="40" spans="1:8" ht="16.5" thickTop="1">
      <c r="A40" s="473" t="s">
        <v>698</v>
      </c>
    </row>
    <row r="41" spans="1:8">
      <c r="A41" s="474" t="s">
        <v>503</v>
      </c>
    </row>
  </sheetData>
  <mergeCells count="11">
    <mergeCell ref="A22:A23"/>
    <mergeCell ref="F22:H22"/>
    <mergeCell ref="D22:E22"/>
    <mergeCell ref="B22:C22"/>
    <mergeCell ref="A1:I1"/>
    <mergeCell ref="A2:I2"/>
    <mergeCell ref="H3:I3"/>
    <mergeCell ref="A3:A4"/>
    <mergeCell ref="B3:C3"/>
    <mergeCell ref="D3:E3"/>
    <mergeCell ref="F3:G3"/>
  </mergeCells>
  <printOptions horizontalCentered="1"/>
  <pageMargins left="0.19685039370078741" right="0.19685039370078741" top="0.78740157480314965" bottom="0.19685039370078741" header="0" footer="0"/>
  <pageSetup paperSize="9" scale="74" orientation="landscape" r:id="rId1"/>
</worksheet>
</file>

<file path=xl/worksheets/sheet1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30.5703125" style="451" customWidth="1"/>
    <col min="2" max="9" width="14.7109375" style="451" customWidth="1"/>
    <col min="10" max="247" width="9.140625" style="451"/>
    <col min="248" max="248" width="33.7109375" style="451" customWidth="1"/>
    <col min="249" max="251" width="16.7109375" style="451" customWidth="1"/>
    <col min="252" max="16384" width="9.140625" style="451"/>
  </cols>
  <sheetData>
    <row r="1" spans="1:13" ht="18">
      <c r="A1" s="2227" t="s">
        <v>550</v>
      </c>
      <c r="B1" s="2227"/>
      <c r="C1" s="2227"/>
      <c r="D1" s="2227"/>
      <c r="E1" s="2227"/>
      <c r="F1" s="2227"/>
      <c r="G1" s="2227"/>
      <c r="H1" s="2228"/>
      <c r="I1" s="2228"/>
    </row>
    <row r="2" spans="1:13" s="1927" customFormat="1" ht="21.75" thickBot="1">
      <c r="A2" s="2248" t="s">
        <v>563</v>
      </c>
      <c r="B2" s="2248"/>
      <c r="C2" s="2248"/>
      <c r="D2" s="2248"/>
      <c r="E2" s="2248"/>
      <c r="F2" s="2248"/>
      <c r="G2" s="2248"/>
      <c r="H2" s="2249"/>
      <c r="I2" s="2249"/>
    </row>
    <row r="3" spans="1:13" ht="16.5" thickTop="1">
      <c r="A3" s="2518" t="s">
        <v>81</v>
      </c>
      <c r="B3" s="2520" t="s">
        <v>397</v>
      </c>
      <c r="C3" s="2520"/>
      <c r="D3" s="2520" t="s">
        <v>266</v>
      </c>
      <c r="E3" s="2520"/>
      <c r="F3" s="2520" t="s">
        <v>268</v>
      </c>
      <c r="G3" s="2520"/>
      <c r="H3" s="2520" t="s">
        <v>267</v>
      </c>
      <c r="I3" s="2521"/>
    </row>
    <row r="4" spans="1:13" ht="17.25" customHeight="1">
      <c r="A4" s="2519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932" t="str">
        <f>C4</f>
        <v>@)&amp;^ c;f/ d;fGt</v>
      </c>
    </row>
    <row r="5" spans="1:13" ht="16.5">
      <c r="A5" s="463" t="s">
        <v>511</v>
      </c>
      <c r="B5" s="637"/>
      <c r="C5" s="637"/>
      <c r="D5" s="587"/>
      <c r="E5" s="587"/>
      <c r="F5" s="587"/>
      <c r="G5" s="587"/>
      <c r="H5" s="637"/>
      <c r="I5" s="936"/>
    </row>
    <row r="6" spans="1:13" ht="15.75">
      <c r="A6" s="464" t="s">
        <v>509</v>
      </c>
      <c r="B6" s="1972">
        <v>3</v>
      </c>
      <c r="C6" s="1972">
        <v>3</v>
      </c>
      <c r="D6" s="1972">
        <v>1</v>
      </c>
      <c r="E6" s="1972">
        <v>1</v>
      </c>
      <c r="F6" s="1972">
        <v>4</v>
      </c>
      <c r="G6" s="1972">
        <v>4</v>
      </c>
      <c r="H6" s="2242">
        <v>2</v>
      </c>
      <c r="I6" s="2245">
        <v>2</v>
      </c>
    </row>
    <row r="7" spans="1:13" ht="15.75">
      <c r="A7" s="464" t="s">
        <v>508</v>
      </c>
      <c r="B7" s="1972">
        <v>40</v>
      </c>
      <c r="C7" s="1972">
        <v>40</v>
      </c>
      <c r="D7" s="1972">
        <v>9</v>
      </c>
      <c r="E7" s="1972">
        <v>16</v>
      </c>
      <c r="F7" s="1972">
        <v>52</v>
      </c>
      <c r="G7" s="1972">
        <v>52</v>
      </c>
      <c r="H7" s="2242">
        <v>30</v>
      </c>
      <c r="I7" s="2245">
        <v>38</v>
      </c>
    </row>
    <row r="8" spans="1:13" ht="15.75">
      <c r="A8" s="464" t="s">
        <v>507</v>
      </c>
      <c r="B8" s="1972">
        <v>240</v>
      </c>
      <c r="C8" s="1972">
        <v>240</v>
      </c>
      <c r="D8" s="1972">
        <v>50</v>
      </c>
      <c r="E8" s="1972">
        <v>50</v>
      </c>
      <c r="F8" s="1972">
        <v>195</v>
      </c>
      <c r="G8" s="1972">
        <v>195</v>
      </c>
      <c r="H8" s="2242">
        <v>100</v>
      </c>
      <c r="I8" s="2245">
        <v>100</v>
      </c>
    </row>
    <row r="9" spans="1:13" ht="16.5">
      <c r="A9" s="465" t="s">
        <v>510</v>
      </c>
      <c r="B9" s="1972"/>
      <c r="C9" s="1972"/>
      <c r="D9" s="1972"/>
      <c r="E9" s="1972"/>
      <c r="F9" s="1972"/>
      <c r="G9" s="1972"/>
      <c r="H9" s="2242"/>
      <c r="I9" s="2245"/>
      <c r="M9" s="539"/>
    </row>
    <row r="10" spans="1:13" ht="16.5">
      <c r="A10" s="464" t="s">
        <v>509</v>
      </c>
      <c r="B10" s="1972">
        <v>18</v>
      </c>
      <c r="C10" s="1972">
        <v>18</v>
      </c>
      <c r="D10" s="1972">
        <v>0</v>
      </c>
      <c r="E10" s="1972"/>
      <c r="F10" s="1972">
        <v>10</v>
      </c>
      <c r="G10" s="1972">
        <v>10</v>
      </c>
      <c r="H10" s="2242">
        <v>2</v>
      </c>
      <c r="I10" s="2245">
        <v>3</v>
      </c>
      <c r="M10" s="539"/>
    </row>
    <row r="11" spans="1:13" ht="16.5">
      <c r="A11" s="464" t="s">
        <v>508</v>
      </c>
      <c r="B11" s="1972">
        <v>225</v>
      </c>
      <c r="C11" s="1972">
        <v>225</v>
      </c>
      <c r="D11" s="1972">
        <v>0</v>
      </c>
      <c r="E11" s="1972"/>
      <c r="F11" s="1972">
        <v>40</v>
      </c>
      <c r="G11" s="1972">
        <v>40</v>
      </c>
      <c r="H11" s="2242">
        <v>8</v>
      </c>
      <c r="I11" s="2245">
        <v>13</v>
      </c>
      <c r="M11" s="539"/>
    </row>
    <row r="12" spans="1:13" ht="16.5" thickBot="1">
      <c r="A12" s="468" t="s">
        <v>507</v>
      </c>
      <c r="B12" s="2237">
        <v>1270</v>
      </c>
      <c r="C12" s="2237">
        <v>1270</v>
      </c>
      <c r="D12" s="2237">
        <v>0</v>
      </c>
      <c r="E12" s="2237"/>
      <c r="F12" s="2237">
        <v>235</v>
      </c>
      <c r="G12" s="2237">
        <v>235</v>
      </c>
      <c r="H12" s="2246">
        <v>30</v>
      </c>
      <c r="I12" s="2247">
        <v>55</v>
      </c>
    </row>
    <row r="13" spans="1:13" ht="16.5" customHeight="1" thickTop="1" thickBot="1">
      <c r="A13" s="470"/>
      <c r="B13" s="454"/>
      <c r="C13" s="454"/>
    </row>
    <row r="14" spans="1:13" ht="16.5" thickTop="1">
      <c r="A14" s="2518" t="s">
        <v>81</v>
      </c>
      <c r="B14" s="2520" t="s">
        <v>690</v>
      </c>
      <c r="C14" s="2520"/>
      <c r="D14" s="2520" t="s">
        <v>691</v>
      </c>
      <c r="E14" s="2520"/>
      <c r="F14" s="2520" t="s">
        <v>82</v>
      </c>
      <c r="G14" s="2520"/>
      <c r="H14" s="2521"/>
    </row>
    <row r="15" spans="1:13" ht="18" customHeight="1">
      <c r="A15" s="2519"/>
      <c r="B15" s="1211" t="str">
        <f>B4</f>
        <v>@)&amp;% c;f/ d;fGt</v>
      </c>
      <c r="C15" s="1211" t="str">
        <f>C4</f>
        <v>@)&amp;^ c;f/ d;fGt</v>
      </c>
      <c r="D15" s="1211" t="str">
        <f>B4</f>
        <v>@)&amp;% c;f/ d;fGt</v>
      </c>
      <c r="E15" s="1211" t="str">
        <f>C4</f>
        <v>@)&amp;^ c;f/ d;fGt</v>
      </c>
      <c r="F15" s="1211" t="str">
        <f>B4</f>
        <v>@)&amp;% c;f/ d;fGt</v>
      </c>
      <c r="G15" s="1211" t="str">
        <f>C4</f>
        <v>@)&amp;^ c;f/ d;fGt</v>
      </c>
      <c r="H15" s="1210" t="s">
        <v>222</v>
      </c>
    </row>
    <row r="16" spans="1:13" ht="16.5">
      <c r="A16" s="463" t="s">
        <v>511</v>
      </c>
      <c r="B16" s="1115"/>
      <c r="C16" s="1115"/>
      <c r="D16" s="1042"/>
      <c r="E16" s="1042"/>
      <c r="F16" s="1042"/>
      <c r="G16" s="1042"/>
      <c r="H16" s="467"/>
    </row>
    <row r="17" spans="1:8" ht="16.5">
      <c r="A17" s="464" t="s">
        <v>509</v>
      </c>
      <c r="B17" s="2242">
        <v>1</v>
      </c>
      <c r="C17" s="2242">
        <v>1</v>
      </c>
      <c r="D17" s="2242">
        <v>1</v>
      </c>
      <c r="E17" s="2242">
        <v>1</v>
      </c>
      <c r="F17" s="2243">
        <v>12</v>
      </c>
      <c r="G17" s="2243">
        <v>12</v>
      </c>
      <c r="H17" s="2235">
        <v>0</v>
      </c>
    </row>
    <row r="18" spans="1:8" ht="16.5">
      <c r="A18" s="464" t="s">
        <v>508</v>
      </c>
      <c r="B18" s="2242">
        <v>4</v>
      </c>
      <c r="C18" s="2242">
        <v>8</v>
      </c>
      <c r="D18" s="2242">
        <v>37</v>
      </c>
      <c r="E18" s="2242">
        <v>71</v>
      </c>
      <c r="F18" s="2243">
        <v>172</v>
      </c>
      <c r="G18" s="2243">
        <v>225</v>
      </c>
      <c r="H18" s="2235">
        <v>30.813953488372107</v>
      </c>
    </row>
    <row r="19" spans="1:8" ht="16.5">
      <c r="A19" s="464" t="s">
        <v>507</v>
      </c>
      <c r="B19" s="2242">
        <v>15</v>
      </c>
      <c r="C19" s="2242">
        <v>18</v>
      </c>
      <c r="D19" s="2242">
        <v>100</v>
      </c>
      <c r="E19" s="2242">
        <v>300</v>
      </c>
      <c r="F19" s="2243">
        <v>700</v>
      </c>
      <c r="G19" s="2243">
        <v>903</v>
      </c>
      <c r="H19" s="2235">
        <v>29</v>
      </c>
    </row>
    <row r="20" spans="1:8" ht="16.5">
      <c r="A20" s="465" t="s">
        <v>510</v>
      </c>
      <c r="B20" s="2242"/>
      <c r="C20" s="2242"/>
      <c r="D20" s="2242"/>
      <c r="E20" s="2242"/>
      <c r="F20" s="2243"/>
      <c r="G20" s="2243"/>
      <c r="H20" s="2235"/>
    </row>
    <row r="21" spans="1:8" ht="16.5">
      <c r="A21" s="464" t="s">
        <v>509</v>
      </c>
      <c r="B21" s="2242">
        <v>3</v>
      </c>
      <c r="C21" s="2242">
        <v>3</v>
      </c>
      <c r="D21" s="2242"/>
      <c r="E21" s="2242"/>
      <c r="F21" s="2243">
        <v>33</v>
      </c>
      <c r="G21" s="2243">
        <v>34</v>
      </c>
      <c r="H21" s="2235">
        <v>3.0303030303030312</v>
      </c>
    </row>
    <row r="22" spans="1:8" ht="16.5">
      <c r="A22" s="464" t="s">
        <v>508</v>
      </c>
      <c r="B22" s="2242">
        <v>3</v>
      </c>
      <c r="C22" s="2242">
        <v>3</v>
      </c>
      <c r="D22" s="2242"/>
      <c r="E22" s="2242"/>
      <c r="F22" s="2243">
        <v>276</v>
      </c>
      <c r="G22" s="2243">
        <v>281</v>
      </c>
      <c r="H22" s="2235">
        <v>1.8115942028985614</v>
      </c>
    </row>
    <row r="23" spans="1:8" ht="17.25" thickBot="1">
      <c r="A23" s="468" t="s">
        <v>507</v>
      </c>
      <c r="B23" s="2246">
        <v>15</v>
      </c>
      <c r="C23" s="2246">
        <v>15</v>
      </c>
      <c r="D23" s="2246"/>
      <c r="E23" s="2246"/>
      <c r="F23" s="2244">
        <v>1550</v>
      </c>
      <c r="G23" s="2244">
        <v>1575</v>
      </c>
      <c r="H23" s="2241">
        <v>1.6129032258064484</v>
      </c>
    </row>
    <row r="24" spans="1:8" ht="16.5" thickTop="1">
      <c r="A24" s="473" t="s">
        <v>700</v>
      </c>
    </row>
    <row r="25" spans="1:8" ht="15.75">
      <c r="A25" s="473" t="s">
        <v>711</v>
      </c>
    </row>
  </sheetData>
  <mergeCells count="9">
    <mergeCell ref="D14:E14"/>
    <mergeCell ref="F14:H14"/>
    <mergeCell ref="A14:A15"/>
    <mergeCell ref="B14:C14"/>
    <mergeCell ref="A3:A4"/>
    <mergeCell ref="B3:C3"/>
    <mergeCell ref="D3:E3"/>
    <mergeCell ref="F3:G3"/>
    <mergeCell ref="H3:I3"/>
  </mergeCells>
  <printOptions horizontalCentered="1"/>
  <pageMargins left="0.39370078740157483" right="0.39370078740157483" top="0.78740157480314965" bottom="0.19685039370078741" header="0" footer="0"/>
  <pageSetup paperSize="9" scale="95" orientation="landscape" horizontalDpi="300" verticalDpi="300" r:id="rId1"/>
</worksheet>
</file>

<file path=xl/worksheets/sheet182.xml><?xml version="1.0" encoding="utf-8"?>
<worksheet xmlns="http://schemas.openxmlformats.org/spreadsheetml/2006/main" xmlns:r="http://schemas.openxmlformats.org/officeDocument/2006/relationships">
  <sheetPr>
    <tabColor rgb="FF00B050"/>
  </sheetPr>
  <dimension ref="A8:J25"/>
  <sheetViews>
    <sheetView view="pageBreakPreview" zoomScaleSheetLayoutView="100" workbookViewId="0">
      <selection activeCell="A12" sqref="A12:XFD15"/>
    </sheetView>
  </sheetViews>
  <sheetFormatPr defaultColWidth="9.140625" defaultRowHeight="12.75"/>
  <cols>
    <col min="1" max="16384" width="9.140625" style="51"/>
  </cols>
  <sheetData>
    <row r="8" spans="7:9">
      <c r="G8" s="71"/>
      <c r="H8" s="71"/>
      <c r="I8" s="71"/>
    </row>
    <row r="9" spans="7:9">
      <c r="G9" s="71"/>
      <c r="H9" s="71"/>
      <c r="I9" s="71"/>
    </row>
    <row r="10" spans="7:9">
      <c r="G10" s="71"/>
      <c r="H10" s="71"/>
      <c r="I10" s="71"/>
    </row>
    <row r="11" spans="7:9">
      <c r="G11" s="71"/>
      <c r="H11" s="71"/>
      <c r="I11" s="71"/>
    </row>
    <row r="12" spans="7:9">
      <c r="G12" s="71"/>
      <c r="H12" s="71"/>
      <c r="I12" s="71"/>
    </row>
    <row r="13" spans="7:9">
      <c r="G13" s="71"/>
      <c r="H13" s="71"/>
      <c r="I13" s="71"/>
    </row>
    <row r="14" spans="7:9">
      <c r="G14" s="71"/>
      <c r="H14" s="71"/>
      <c r="I14" s="71"/>
    </row>
    <row r="15" spans="7:9">
      <c r="G15" s="71"/>
      <c r="H15" s="71"/>
      <c r="I15" s="71"/>
    </row>
    <row r="16" spans="7:9">
      <c r="G16" s="71"/>
      <c r="H16" s="71"/>
      <c r="I16" s="71"/>
    </row>
    <row r="25" spans="1:10" ht="39.75">
      <c r="A25" s="2453" t="s">
        <v>129</v>
      </c>
      <c r="B25" s="2453"/>
      <c r="C25" s="2453"/>
      <c r="D25" s="2453"/>
      <c r="E25" s="2453"/>
      <c r="F25" s="2453"/>
      <c r="G25" s="2453"/>
      <c r="H25" s="2453"/>
      <c r="I25" s="2453"/>
      <c r="J25" s="2453"/>
    </row>
  </sheetData>
  <mergeCells count="1">
    <mergeCell ref="A25:J25"/>
  </mergeCells>
  <pageMargins left="0.7" right="0.7" top="0.75" bottom="0.75" header="0.3" footer="0.3"/>
  <pageSetup orientation="portrait" horizontalDpi="300" verticalDpi="300" r:id="rId1"/>
</worksheet>
</file>

<file path=xl/worksheets/sheet1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A61"/>
  <sheetViews>
    <sheetView view="pageBreakPreview" topLeftCell="A22" zoomScale="70" zoomScaleNormal="55" zoomScaleSheetLayoutView="70" workbookViewId="0">
      <pane xSplit="1" topLeftCell="B1" activePane="topRight" state="frozen"/>
      <selection pane="topRight" activeCell="B36" sqref="B36:U60"/>
    </sheetView>
  </sheetViews>
  <sheetFormatPr defaultColWidth="13.42578125" defaultRowHeight="12.75"/>
  <cols>
    <col min="1" max="1" width="18.28515625" customWidth="1"/>
    <col min="2" max="4" width="13.28515625" style="74" customWidth="1"/>
    <col min="5" max="6" width="13.28515625" style="841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19" width="13.28515625" customWidth="1"/>
    <col min="20" max="21" width="13.28515625" style="838" customWidth="1"/>
    <col min="22" max="246" width="8.7109375" customWidth="1"/>
    <col min="247" max="247" width="23.85546875" customWidth="1"/>
    <col min="248" max="248" width="13.28515625" customWidth="1"/>
    <col min="249" max="249" width="13.140625" customWidth="1"/>
    <col min="250" max="250" width="13" customWidth="1"/>
    <col min="251" max="251" width="13.140625" customWidth="1"/>
    <col min="252" max="252" width="13.42578125" customWidth="1"/>
    <col min="253" max="253" width="14" customWidth="1"/>
    <col min="254" max="254" width="13.5703125" customWidth="1"/>
    <col min="255" max="255" width="13" customWidth="1"/>
  </cols>
  <sheetData>
    <row r="1" spans="1:209" s="1913" customFormat="1" ht="33">
      <c r="A1" s="1938" t="s">
        <v>301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2113"/>
      <c r="R1" s="2113"/>
      <c r="S1" s="2113"/>
      <c r="T1" s="2114"/>
      <c r="U1" s="2114"/>
      <c r="V1" s="1912"/>
      <c r="W1" s="1912"/>
      <c r="X1" s="1912"/>
      <c r="Y1" s="1912"/>
      <c r="Z1" s="1912"/>
      <c r="AA1" s="1912"/>
      <c r="AB1" s="1912"/>
      <c r="AC1" s="1912"/>
      <c r="AD1" s="1912"/>
      <c r="AE1" s="1912"/>
      <c r="AF1" s="1912"/>
      <c r="AG1" s="1912"/>
      <c r="AH1" s="1912"/>
      <c r="AI1" s="1912"/>
      <c r="AJ1" s="1912"/>
      <c r="AK1" s="1912"/>
      <c r="AL1" s="1912"/>
      <c r="AM1" s="1912"/>
      <c r="AN1" s="1912"/>
      <c r="AO1" s="1912"/>
      <c r="AP1" s="1912"/>
      <c r="AQ1" s="1912"/>
      <c r="AR1" s="1912"/>
      <c r="AS1" s="1912"/>
      <c r="AT1" s="1912"/>
      <c r="AU1" s="1912"/>
      <c r="AV1" s="1912"/>
      <c r="AW1" s="1912"/>
      <c r="AX1" s="1912"/>
      <c r="AY1" s="1912"/>
      <c r="AZ1" s="1912"/>
      <c r="BA1" s="1912"/>
      <c r="BB1" s="1912"/>
      <c r="BC1" s="1912"/>
      <c r="BD1" s="1912"/>
      <c r="BE1" s="1912"/>
      <c r="BF1" s="1912"/>
      <c r="BG1" s="1912"/>
      <c r="BH1" s="1912"/>
      <c r="BI1" s="1912"/>
      <c r="BJ1" s="1912"/>
      <c r="BK1" s="1912"/>
      <c r="BL1" s="1912"/>
      <c r="BM1" s="1912"/>
      <c r="BN1" s="1912"/>
      <c r="BO1" s="1912"/>
      <c r="BP1" s="1912"/>
      <c r="BQ1" s="1912"/>
      <c r="BR1" s="1912"/>
      <c r="BS1" s="1912"/>
      <c r="BT1" s="1912"/>
      <c r="BU1" s="1912"/>
      <c r="BV1" s="1912"/>
      <c r="BW1" s="1912"/>
      <c r="BX1" s="1912"/>
      <c r="BY1" s="1912"/>
      <c r="BZ1" s="1912"/>
      <c r="CA1" s="1912"/>
      <c r="CB1" s="1912"/>
      <c r="CC1" s="1912"/>
      <c r="CD1" s="1912"/>
      <c r="CE1" s="1912"/>
      <c r="CF1" s="1912"/>
      <c r="CG1" s="1912"/>
      <c r="CH1" s="1912"/>
      <c r="CI1" s="1912"/>
      <c r="CJ1" s="1912"/>
      <c r="CK1" s="1912"/>
      <c r="CL1" s="1912"/>
      <c r="CM1" s="1912"/>
      <c r="CN1" s="1912"/>
      <c r="CO1" s="1912"/>
      <c r="CP1" s="1912"/>
      <c r="CQ1" s="1912"/>
      <c r="CR1" s="1912"/>
      <c r="CS1" s="1912"/>
      <c r="CT1" s="1912"/>
      <c r="CU1" s="1912"/>
      <c r="CV1" s="1912"/>
      <c r="CW1" s="1912"/>
      <c r="CX1" s="1912"/>
      <c r="CY1" s="1912"/>
      <c r="CZ1" s="1912"/>
      <c r="DA1" s="1912"/>
      <c r="DB1" s="1912"/>
      <c r="DC1" s="1912"/>
      <c r="DD1" s="1912"/>
      <c r="DE1" s="1912"/>
      <c r="DF1" s="1912"/>
      <c r="DG1" s="1912"/>
      <c r="DH1" s="1912"/>
      <c r="DI1" s="1912"/>
      <c r="DJ1" s="1912"/>
      <c r="DK1" s="1912"/>
      <c r="DL1" s="1912"/>
      <c r="DM1" s="1912"/>
      <c r="DN1" s="1912"/>
      <c r="DO1" s="1912"/>
      <c r="DP1" s="1912"/>
      <c r="DQ1" s="1912"/>
      <c r="DR1" s="1912"/>
      <c r="DS1" s="1912"/>
      <c r="DT1" s="1912"/>
      <c r="DU1" s="1912"/>
      <c r="DV1" s="1912"/>
      <c r="DW1" s="1912"/>
      <c r="DX1" s="1912"/>
      <c r="DY1" s="1912"/>
      <c r="DZ1" s="1912"/>
      <c r="EA1" s="1912"/>
      <c r="EB1" s="1912"/>
      <c r="EC1" s="1912"/>
      <c r="ED1" s="1912"/>
      <c r="EE1" s="1912"/>
      <c r="EF1" s="1912"/>
      <c r="EG1" s="1912"/>
      <c r="EH1" s="1912"/>
      <c r="EI1" s="1912"/>
      <c r="EJ1" s="1912"/>
      <c r="EK1" s="1912"/>
      <c r="EL1" s="1912"/>
      <c r="EM1" s="1912"/>
      <c r="EN1" s="1912"/>
      <c r="EO1" s="1912"/>
      <c r="EP1" s="1912"/>
      <c r="EQ1" s="1912"/>
      <c r="ER1" s="1912"/>
      <c r="ES1" s="1912"/>
      <c r="ET1" s="1912"/>
      <c r="EU1" s="1912"/>
      <c r="EV1" s="1912"/>
      <c r="EW1" s="1912"/>
      <c r="EX1" s="1912"/>
      <c r="EY1" s="1912"/>
      <c r="EZ1" s="1912"/>
      <c r="FA1" s="1912"/>
      <c r="FB1" s="1912"/>
      <c r="FC1" s="1912"/>
      <c r="FD1" s="1912"/>
      <c r="FE1" s="1912"/>
      <c r="FF1" s="1912"/>
      <c r="FG1" s="1912"/>
      <c r="FH1" s="1912"/>
      <c r="FI1" s="1912"/>
      <c r="FJ1" s="1912"/>
      <c r="FK1" s="1912"/>
      <c r="FL1" s="1912"/>
      <c r="FM1" s="1912"/>
      <c r="FN1" s="1912"/>
      <c r="FO1" s="1912"/>
      <c r="FP1" s="1912"/>
      <c r="FQ1" s="1912"/>
      <c r="FR1" s="1912"/>
      <c r="FS1" s="1912"/>
      <c r="FT1" s="1912"/>
      <c r="FU1" s="1912"/>
      <c r="FV1" s="1912"/>
      <c r="FW1" s="1912"/>
      <c r="FX1" s="1912"/>
      <c r="FY1" s="1912"/>
      <c r="FZ1" s="1912"/>
      <c r="GA1" s="1912"/>
      <c r="GB1" s="1912"/>
      <c r="GC1" s="1912"/>
      <c r="GD1" s="1912"/>
      <c r="GE1" s="1912"/>
      <c r="GF1" s="1912"/>
    </row>
    <row r="2" spans="1:209" s="1917" customFormat="1" ht="34.5">
      <c r="A2" s="1948" t="s">
        <v>255</v>
      </c>
      <c r="B2" s="1948"/>
      <c r="C2" s="1948"/>
      <c r="D2" s="1948"/>
      <c r="E2" s="1948"/>
      <c r="F2" s="1948"/>
      <c r="G2" s="1948"/>
      <c r="H2" s="1948"/>
      <c r="I2" s="1948"/>
      <c r="J2" s="1948"/>
      <c r="K2" s="1948"/>
      <c r="L2" s="1948"/>
      <c r="M2" s="1948"/>
      <c r="N2" s="1948"/>
      <c r="O2" s="1948"/>
      <c r="P2" s="1948"/>
      <c r="Q2" s="2115"/>
      <c r="R2" s="2115"/>
      <c r="S2" s="2115"/>
      <c r="T2" s="2116"/>
      <c r="U2" s="2116"/>
      <c r="V2" s="1916"/>
      <c r="W2" s="1916"/>
      <c r="X2" s="1916"/>
      <c r="Y2" s="1916"/>
      <c r="Z2" s="1916"/>
      <c r="AA2" s="1916"/>
      <c r="AB2" s="1916"/>
      <c r="AC2" s="1916"/>
      <c r="AD2" s="1916"/>
      <c r="AE2" s="1916"/>
      <c r="AF2" s="1916"/>
      <c r="AG2" s="1916"/>
      <c r="AH2" s="1916"/>
      <c r="AI2" s="1916"/>
      <c r="AJ2" s="1916"/>
      <c r="AK2" s="1916"/>
      <c r="AL2" s="1916"/>
      <c r="AM2" s="1916"/>
      <c r="AN2" s="1916"/>
      <c r="AO2" s="1916"/>
      <c r="AP2" s="1916"/>
      <c r="AQ2" s="1916"/>
      <c r="AR2" s="1916"/>
      <c r="AS2" s="1916"/>
      <c r="AT2" s="1916"/>
      <c r="AU2" s="1916"/>
      <c r="AV2" s="1916"/>
      <c r="AW2" s="1916"/>
      <c r="AX2" s="1916"/>
      <c r="AY2" s="1916"/>
      <c r="AZ2" s="1916"/>
      <c r="BA2" s="1916"/>
      <c r="BB2" s="1916"/>
      <c r="BC2" s="1916"/>
      <c r="BD2" s="1916"/>
      <c r="BE2" s="1916"/>
      <c r="BF2" s="1916"/>
      <c r="BG2" s="1916"/>
      <c r="BH2" s="1916"/>
      <c r="BI2" s="1916"/>
      <c r="BJ2" s="1916"/>
      <c r="BK2" s="1916"/>
      <c r="BL2" s="1916"/>
      <c r="BM2" s="1916"/>
      <c r="BN2" s="1916"/>
      <c r="BO2" s="1916"/>
      <c r="BP2" s="1916"/>
      <c r="BQ2" s="1916"/>
      <c r="BR2" s="1916"/>
      <c r="BS2" s="1916"/>
      <c r="BT2" s="1916"/>
      <c r="BU2" s="1916"/>
      <c r="BV2" s="1916"/>
      <c r="BW2" s="1916"/>
      <c r="BX2" s="1916"/>
      <c r="BY2" s="1916"/>
      <c r="BZ2" s="1916"/>
      <c r="CA2" s="1916"/>
      <c r="CB2" s="1916"/>
      <c r="CC2" s="1916"/>
      <c r="CD2" s="1916"/>
      <c r="CE2" s="1916"/>
      <c r="CF2" s="1916"/>
      <c r="CG2" s="1916"/>
      <c r="CH2" s="1916"/>
      <c r="CI2" s="1916"/>
      <c r="CJ2" s="1916"/>
      <c r="CK2" s="1916"/>
      <c r="CL2" s="1916"/>
      <c r="CM2" s="1916"/>
      <c r="CN2" s="1916"/>
      <c r="CO2" s="1916"/>
      <c r="CP2" s="1916"/>
      <c r="CQ2" s="1916"/>
      <c r="CR2" s="1916"/>
      <c r="CS2" s="1916"/>
      <c r="CT2" s="1916"/>
      <c r="CU2" s="1916"/>
      <c r="CV2" s="1916"/>
      <c r="CW2" s="1916"/>
      <c r="CX2" s="1916"/>
      <c r="CY2" s="1916"/>
      <c r="CZ2" s="1916"/>
      <c r="DA2" s="1916"/>
      <c r="DB2" s="1916"/>
      <c r="DC2" s="1916"/>
      <c r="DD2" s="1916"/>
      <c r="DE2" s="1916"/>
      <c r="DF2" s="1916"/>
      <c r="DG2" s="1916"/>
      <c r="DH2" s="1916"/>
      <c r="DI2" s="1916"/>
      <c r="DJ2" s="1916"/>
      <c r="DK2" s="1916"/>
      <c r="DL2" s="1916"/>
      <c r="DM2" s="1916"/>
      <c r="DN2" s="1916"/>
      <c r="DO2" s="1916"/>
      <c r="DP2" s="1916"/>
      <c r="DQ2" s="1916"/>
      <c r="DR2" s="1916"/>
      <c r="DS2" s="1916"/>
      <c r="DT2" s="1916"/>
      <c r="DU2" s="1916"/>
      <c r="DV2" s="1916"/>
      <c r="DW2" s="1916"/>
      <c r="DX2" s="1916"/>
      <c r="DY2" s="1916"/>
      <c r="DZ2" s="1916"/>
      <c r="EA2" s="1916"/>
      <c r="EB2" s="1916"/>
      <c r="EC2" s="1916"/>
      <c r="ED2" s="1916"/>
      <c r="EE2" s="1916"/>
      <c r="EF2" s="1916"/>
      <c r="EG2" s="1916"/>
      <c r="EH2" s="1916"/>
      <c r="EI2" s="1916"/>
      <c r="EJ2" s="1916"/>
      <c r="EK2" s="1916"/>
      <c r="EL2" s="1916"/>
      <c r="EM2" s="1916"/>
      <c r="EN2" s="1916"/>
      <c r="EO2" s="1916"/>
      <c r="EP2" s="1916"/>
      <c r="EQ2" s="1916"/>
      <c r="ER2" s="1916"/>
      <c r="ES2" s="1916"/>
      <c r="ET2" s="1916"/>
      <c r="EU2" s="1916"/>
      <c r="EV2" s="1916"/>
      <c r="EW2" s="1916"/>
      <c r="EX2" s="1916"/>
      <c r="EY2" s="1916"/>
      <c r="EZ2" s="1916"/>
      <c r="FA2" s="1916"/>
      <c r="FB2" s="1916"/>
      <c r="FC2" s="1916"/>
      <c r="FD2" s="1916"/>
      <c r="FE2" s="1916"/>
      <c r="FF2" s="1916"/>
      <c r="FG2" s="1916"/>
      <c r="FH2" s="1916"/>
      <c r="FI2" s="1916"/>
      <c r="FJ2" s="1916"/>
      <c r="FK2" s="1916"/>
      <c r="FL2" s="1916"/>
      <c r="FM2" s="1916"/>
      <c r="FN2" s="1916"/>
      <c r="FO2" s="1916"/>
      <c r="FP2" s="1916"/>
      <c r="FQ2" s="1916"/>
      <c r="FR2" s="1916"/>
      <c r="FS2" s="1916"/>
      <c r="FT2" s="1916"/>
      <c r="FU2" s="1916"/>
      <c r="FV2" s="1916"/>
      <c r="FW2" s="1916"/>
      <c r="FX2" s="1916"/>
      <c r="FY2" s="1916"/>
      <c r="FZ2" s="1916"/>
      <c r="GA2" s="1916"/>
      <c r="GB2" s="1916"/>
      <c r="GC2" s="1916"/>
      <c r="GD2" s="1916"/>
      <c r="GE2" s="1916"/>
      <c r="GF2" s="1916"/>
    </row>
    <row r="3" spans="1:209" s="104" customFormat="1" ht="14.25" customHeight="1" thickBot="1">
      <c r="A3" s="32"/>
      <c r="B3" s="146"/>
      <c r="C3" s="146"/>
      <c r="D3" s="146"/>
      <c r="E3" s="839"/>
      <c r="F3" s="839"/>
      <c r="G3" s="32"/>
      <c r="H3" s="32"/>
      <c r="I3" s="32"/>
      <c r="J3" s="836"/>
      <c r="K3" s="836"/>
      <c r="L3" s="32"/>
      <c r="M3" s="32"/>
      <c r="N3" s="2583"/>
      <c r="O3" s="2583"/>
      <c r="P3" s="2583"/>
      <c r="Q3" s="32"/>
      <c r="R3" s="32"/>
      <c r="S3" s="2583" t="s">
        <v>256</v>
      </c>
      <c r="T3" s="2583"/>
      <c r="U3" s="2583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</row>
    <row r="4" spans="1:209" s="1054" customFormat="1" ht="18" customHeight="1" thickTop="1">
      <c r="A4" s="2315" t="s">
        <v>263</v>
      </c>
      <c r="B4" s="2584" t="s">
        <v>398</v>
      </c>
      <c r="C4" s="2584"/>
      <c r="D4" s="2584"/>
      <c r="E4" s="2584"/>
      <c r="F4" s="2584"/>
      <c r="G4" s="2584" t="s">
        <v>399</v>
      </c>
      <c r="H4" s="2584"/>
      <c r="I4" s="2584"/>
      <c r="J4" s="2584"/>
      <c r="K4" s="2584"/>
      <c r="L4" s="2584" t="s">
        <v>270</v>
      </c>
      <c r="M4" s="2584"/>
      <c r="N4" s="2584"/>
      <c r="O4" s="2584"/>
      <c r="P4" s="2584"/>
      <c r="Q4" s="2584" t="s">
        <v>400</v>
      </c>
      <c r="R4" s="2584"/>
      <c r="S4" s="2584"/>
      <c r="T4" s="2584"/>
      <c r="U4" s="2585"/>
      <c r="V4" s="1056"/>
      <c r="W4" s="1056"/>
      <c r="X4" s="1056"/>
      <c r="Y4" s="1056"/>
      <c r="Z4" s="1056"/>
      <c r="AA4" s="1056"/>
      <c r="AB4" s="1056"/>
      <c r="AC4" s="1056"/>
      <c r="AD4" s="1056"/>
      <c r="AE4" s="1056"/>
      <c r="AF4" s="1056"/>
      <c r="AG4" s="1056"/>
      <c r="AH4" s="1056"/>
      <c r="AI4" s="1056"/>
      <c r="AJ4" s="1056"/>
      <c r="AK4" s="1056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  <c r="GQ4" s="1056"/>
      <c r="GR4" s="1056"/>
      <c r="GS4" s="1056"/>
      <c r="GT4" s="1056"/>
      <c r="GU4" s="1056"/>
      <c r="GV4" s="1056"/>
      <c r="GW4" s="1056"/>
      <c r="GX4" s="1056"/>
      <c r="GY4" s="1056"/>
      <c r="GZ4" s="1056"/>
      <c r="HA4" s="1056"/>
    </row>
    <row r="5" spans="1:209" s="1054" customFormat="1" ht="18" customHeight="1">
      <c r="A5" s="2316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22" t="s">
        <v>88</v>
      </c>
      <c r="U5" s="2331" t="s">
        <v>89</v>
      </c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5"/>
      <c r="AH5" s="1056"/>
      <c r="AI5" s="1056"/>
      <c r="AJ5" s="1056"/>
      <c r="AK5" s="1056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</row>
    <row r="6" spans="1:209" s="1054" customFormat="1" ht="30" customHeight="1">
      <c r="A6" s="2316"/>
      <c r="B6" s="2036" t="s">
        <v>669</v>
      </c>
      <c r="C6" s="2036" t="s">
        <v>725</v>
      </c>
      <c r="D6" s="2036" t="s">
        <v>737</v>
      </c>
      <c r="E6" s="2322"/>
      <c r="F6" s="2322"/>
      <c r="G6" s="2036" t="str">
        <f>B6</f>
        <v xml:space="preserve">cf=j= @)&amp;#÷&amp;$
-;fpg–c;f/_                </v>
      </c>
      <c r="H6" s="2036" t="str">
        <f t="shared" ref="H6:I6" si="0">C6</f>
        <v xml:space="preserve">cf=j= @)&amp;$÷&amp;%
-;fpg–c;f/_                </v>
      </c>
      <c r="I6" s="2036" t="str">
        <f t="shared" si="0"/>
        <v xml:space="preserve">cf=j= @)&amp;%÷&amp;^
-;fpg–c;f/_                </v>
      </c>
      <c r="J6" s="2322"/>
      <c r="K6" s="2322"/>
      <c r="L6" s="2036" t="str">
        <f>B6</f>
        <v xml:space="preserve">cf=j= @)&amp;#÷&amp;$
-;fpg–c;f/_                </v>
      </c>
      <c r="M6" s="2036" t="str">
        <f t="shared" ref="M6:N6" si="1">C6</f>
        <v xml:space="preserve">cf=j= @)&amp;$÷&amp;%
-;fpg–c;f/_                </v>
      </c>
      <c r="N6" s="2036" t="str">
        <f t="shared" si="1"/>
        <v xml:space="preserve">cf=j= @)&amp;%÷&amp;^
-;fpg–c;f/_                </v>
      </c>
      <c r="O6" s="2322"/>
      <c r="P6" s="2322"/>
      <c r="Q6" s="2036" t="str">
        <f>B6</f>
        <v xml:space="preserve">cf=j= @)&amp;#÷&amp;$
-;fpg–c;f/_                </v>
      </c>
      <c r="R6" s="2036" t="str">
        <f t="shared" ref="R6:S6" si="2">C6</f>
        <v xml:space="preserve">cf=j= @)&amp;$÷&amp;%
-;fpg–c;f/_                </v>
      </c>
      <c r="S6" s="2036" t="str">
        <f t="shared" si="2"/>
        <v xml:space="preserve">cf=j= @)&amp;%÷&amp;^
-;fpg–c;f/_                </v>
      </c>
      <c r="T6" s="2322"/>
      <c r="U6" s="2331"/>
      <c r="V6" s="1055"/>
      <c r="W6" s="1055"/>
      <c r="X6" s="1055"/>
      <c r="Y6" s="1055"/>
      <c r="Z6" s="1055"/>
      <c r="AA6" s="1055"/>
      <c r="AB6" s="1055"/>
      <c r="AC6" s="1055"/>
      <c r="AD6" s="1055"/>
      <c r="AE6" s="1055"/>
      <c r="AF6" s="1055"/>
      <c r="AG6" s="1055"/>
      <c r="AH6" s="1056"/>
      <c r="AI6" s="1056"/>
      <c r="AJ6" s="1056"/>
      <c r="AK6" s="1056"/>
      <c r="AL6" s="1056"/>
      <c r="AM6" s="1056"/>
      <c r="AN6" s="1056"/>
      <c r="AO6" s="1056"/>
      <c r="AP6" s="1056"/>
      <c r="AQ6" s="1056"/>
      <c r="AR6" s="1056"/>
      <c r="AS6" s="1056"/>
      <c r="AT6" s="1056"/>
      <c r="AU6" s="1056"/>
      <c r="AV6" s="1056"/>
      <c r="AW6" s="1056"/>
      <c r="AX6" s="1056"/>
      <c r="AY6" s="1056"/>
      <c r="AZ6" s="1056"/>
      <c r="BA6" s="1056"/>
      <c r="BB6" s="1056"/>
      <c r="BC6" s="1056"/>
      <c r="BD6" s="1056"/>
      <c r="BE6" s="1056"/>
      <c r="BF6" s="1056"/>
      <c r="BG6" s="1056"/>
      <c r="BH6" s="1056"/>
      <c r="BI6" s="1056"/>
      <c r="BJ6" s="1056"/>
      <c r="BK6" s="1056"/>
      <c r="BL6" s="1056"/>
      <c r="BM6" s="1056"/>
      <c r="BN6" s="1056"/>
      <c r="BO6" s="1056"/>
      <c r="BP6" s="1056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</row>
    <row r="7" spans="1:209" s="73" customFormat="1" ht="18.75">
      <c r="A7" s="1011" t="s">
        <v>265</v>
      </c>
      <c r="B7" s="732">
        <v>163959</v>
      </c>
      <c r="C7" s="732">
        <v>160152</v>
      </c>
      <c r="D7" s="732">
        <v>160629</v>
      </c>
      <c r="E7" s="847">
        <v>-2.3219219439006067</v>
      </c>
      <c r="F7" s="847">
        <v>0.29784205005245479</v>
      </c>
      <c r="G7" s="732">
        <v>103004</v>
      </c>
      <c r="H7" s="732">
        <v>100846</v>
      </c>
      <c r="I7" s="732">
        <v>101135</v>
      </c>
      <c r="J7" s="847">
        <v>-2.095064269348768</v>
      </c>
      <c r="K7" s="847">
        <v>0.28657557067211314</v>
      </c>
      <c r="L7" s="732">
        <v>22402</v>
      </c>
      <c r="M7" s="732">
        <v>22123</v>
      </c>
      <c r="N7" s="732">
        <v>22147</v>
      </c>
      <c r="O7" s="847">
        <v>-1.2454245156682475</v>
      </c>
      <c r="P7" s="847">
        <v>0.10848438276906336</v>
      </c>
      <c r="Q7" s="732">
        <v>43141</v>
      </c>
      <c r="R7" s="732">
        <v>43168</v>
      </c>
      <c r="S7" s="732">
        <v>43168</v>
      </c>
      <c r="T7" s="847">
        <v>6.2585475533705193E-2</v>
      </c>
      <c r="U7" s="850">
        <v>0</v>
      </c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</row>
    <row r="8" spans="1:209" ht="13.5" customHeight="1">
      <c r="A8" s="947" t="s">
        <v>3</v>
      </c>
      <c r="B8" s="749">
        <v>71700</v>
      </c>
      <c r="C8" s="749">
        <v>67870</v>
      </c>
      <c r="D8" s="749">
        <v>68347</v>
      </c>
      <c r="E8" s="1532">
        <v>-5.3417015341701513</v>
      </c>
      <c r="F8" s="1532">
        <v>0.70281420362456881</v>
      </c>
      <c r="G8" s="749">
        <v>48496</v>
      </c>
      <c r="H8" s="749">
        <v>45906</v>
      </c>
      <c r="I8" s="749">
        <v>46215</v>
      </c>
      <c r="J8" s="782">
        <v>-5.3406466512702053</v>
      </c>
      <c r="K8" s="782">
        <v>0.67311462553914225</v>
      </c>
      <c r="L8" s="749">
        <v>6226</v>
      </c>
      <c r="M8" s="749">
        <v>5893</v>
      </c>
      <c r="N8" s="749">
        <v>5917</v>
      </c>
      <c r="O8" s="1510">
        <v>-5.3485383874076415</v>
      </c>
      <c r="P8" s="1510">
        <v>0.40726285423384745</v>
      </c>
      <c r="Q8" s="749">
        <v>10668</v>
      </c>
      <c r="R8" s="749">
        <v>10670</v>
      </c>
      <c r="S8" s="749">
        <v>10670</v>
      </c>
      <c r="T8" s="1510">
        <v>1.8747656542927871E-2</v>
      </c>
      <c r="U8" s="2251">
        <v>0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</row>
    <row r="9" spans="1:209" ht="13.5" customHeight="1">
      <c r="A9" s="947" t="s">
        <v>4</v>
      </c>
      <c r="B9" s="749">
        <v>6265</v>
      </c>
      <c r="C9" s="749">
        <v>6270</v>
      </c>
      <c r="D9" s="749">
        <v>6270</v>
      </c>
      <c r="E9" s="1532">
        <v>7.9808459696728562E-2</v>
      </c>
      <c r="F9" s="1532">
        <v>0</v>
      </c>
      <c r="G9" s="749">
        <v>4150</v>
      </c>
      <c r="H9" s="749">
        <v>4150</v>
      </c>
      <c r="I9" s="749">
        <v>4150</v>
      </c>
      <c r="J9" s="782">
        <v>0</v>
      </c>
      <c r="K9" s="782">
        <v>0</v>
      </c>
      <c r="L9" s="749">
        <v>3755</v>
      </c>
      <c r="M9" s="749">
        <v>3777</v>
      </c>
      <c r="N9" s="749">
        <v>3777</v>
      </c>
      <c r="O9" s="1510">
        <v>0.58588548601863355</v>
      </c>
      <c r="P9" s="1510">
        <v>0</v>
      </c>
      <c r="Q9" s="749">
        <v>3510</v>
      </c>
      <c r="R9" s="749">
        <v>3510</v>
      </c>
      <c r="S9" s="749">
        <v>3510</v>
      </c>
      <c r="T9" s="1510">
        <v>0</v>
      </c>
      <c r="U9" s="2251">
        <v>0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</row>
    <row r="10" spans="1:209" ht="13.5" customHeight="1">
      <c r="A10" s="1014" t="s">
        <v>5</v>
      </c>
      <c r="B10" s="749">
        <v>34500</v>
      </c>
      <c r="C10" s="749">
        <v>34565</v>
      </c>
      <c r="D10" s="749">
        <v>34565</v>
      </c>
      <c r="E10" s="1532">
        <v>0.18840579710144301</v>
      </c>
      <c r="F10" s="1532">
        <v>0</v>
      </c>
      <c r="G10" s="749">
        <v>31243</v>
      </c>
      <c r="H10" s="749">
        <v>31210</v>
      </c>
      <c r="I10" s="749">
        <v>31210</v>
      </c>
      <c r="J10" s="782">
        <v>-0.1056236596997735</v>
      </c>
      <c r="K10" s="782">
        <v>0</v>
      </c>
      <c r="L10" s="749">
        <v>8724</v>
      </c>
      <c r="M10" s="749">
        <v>8733</v>
      </c>
      <c r="N10" s="749">
        <v>8733</v>
      </c>
      <c r="O10" s="1510">
        <v>0.10316368638239037</v>
      </c>
      <c r="P10" s="1510">
        <v>0</v>
      </c>
      <c r="Q10" s="749">
        <v>14175</v>
      </c>
      <c r="R10" s="749">
        <v>14175</v>
      </c>
      <c r="S10" s="749">
        <v>14175</v>
      </c>
      <c r="T10" s="1510">
        <v>0</v>
      </c>
      <c r="U10" s="2251">
        <v>0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</row>
    <row r="11" spans="1:209" ht="13.5" customHeight="1">
      <c r="A11" s="947" t="s">
        <v>6</v>
      </c>
      <c r="B11" s="749">
        <v>377</v>
      </c>
      <c r="C11" s="749">
        <v>377</v>
      </c>
      <c r="D11" s="749">
        <v>377</v>
      </c>
      <c r="E11" s="1532">
        <v>0</v>
      </c>
      <c r="F11" s="1532">
        <v>0</v>
      </c>
      <c r="G11" s="749"/>
      <c r="H11" s="749"/>
      <c r="I11" s="749"/>
      <c r="J11" s="782"/>
      <c r="K11" s="782"/>
      <c r="L11" s="749">
        <v>295</v>
      </c>
      <c r="M11" s="749">
        <v>301</v>
      </c>
      <c r="N11" s="749">
        <v>301</v>
      </c>
      <c r="O11" s="1510">
        <v>2.0338983050847359</v>
      </c>
      <c r="P11" s="1510">
        <v>0</v>
      </c>
      <c r="Q11" s="749">
        <v>4365</v>
      </c>
      <c r="R11" s="749">
        <v>4370</v>
      </c>
      <c r="S11" s="749">
        <v>4370</v>
      </c>
      <c r="T11" s="1510">
        <v>0.11454753722794919</v>
      </c>
      <c r="U11" s="2251">
        <v>0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</row>
    <row r="12" spans="1:209" ht="13.5" customHeight="1">
      <c r="A12" s="947" t="s">
        <v>7</v>
      </c>
      <c r="B12" s="749">
        <v>425</v>
      </c>
      <c r="C12" s="749">
        <v>410</v>
      </c>
      <c r="D12" s="749">
        <v>410</v>
      </c>
      <c r="E12" s="1532">
        <v>-3.5294117647058809</v>
      </c>
      <c r="F12" s="1532">
        <v>0</v>
      </c>
      <c r="G12" s="749"/>
      <c r="H12" s="749"/>
      <c r="I12" s="749"/>
      <c r="J12" s="782"/>
      <c r="K12" s="782"/>
      <c r="L12" s="749">
        <v>295</v>
      </c>
      <c r="M12" s="749">
        <v>295</v>
      </c>
      <c r="N12" s="749">
        <v>295</v>
      </c>
      <c r="O12" s="1510">
        <v>0</v>
      </c>
      <c r="P12" s="1510">
        <v>0</v>
      </c>
      <c r="Q12" s="749">
        <v>240</v>
      </c>
      <c r="R12" s="749">
        <v>240</v>
      </c>
      <c r="S12" s="749">
        <v>240</v>
      </c>
      <c r="T12" s="1510">
        <v>0</v>
      </c>
      <c r="U12" s="2251">
        <v>0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</row>
    <row r="13" spans="1:209" ht="13.5" customHeight="1">
      <c r="A13" s="947" t="s">
        <v>8</v>
      </c>
      <c r="B13" s="749">
        <v>28</v>
      </c>
      <c r="C13" s="749">
        <v>20</v>
      </c>
      <c r="D13" s="749">
        <v>20</v>
      </c>
      <c r="E13" s="1532">
        <v>-28.571428571428569</v>
      </c>
      <c r="F13" s="1532">
        <v>0</v>
      </c>
      <c r="G13" s="749"/>
      <c r="H13" s="749"/>
      <c r="I13" s="749"/>
      <c r="J13" s="749"/>
      <c r="K13" s="749"/>
      <c r="L13" s="749"/>
      <c r="M13" s="749"/>
      <c r="N13" s="749"/>
      <c r="O13" s="1510"/>
      <c r="P13" s="1510"/>
      <c r="Q13" s="749">
        <v>2</v>
      </c>
      <c r="R13" s="749">
        <v>2</v>
      </c>
      <c r="S13" s="749">
        <v>2</v>
      </c>
      <c r="T13" s="1510">
        <v>0</v>
      </c>
      <c r="U13" s="2251">
        <v>0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</row>
    <row r="14" spans="1:209" ht="13.5" customHeight="1">
      <c r="A14" s="947" t="s">
        <v>9</v>
      </c>
      <c r="B14" s="749">
        <v>7650</v>
      </c>
      <c r="C14" s="749">
        <v>7650</v>
      </c>
      <c r="D14" s="749">
        <v>7650</v>
      </c>
      <c r="E14" s="1532">
        <v>0</v>
      </c>
      <c r="F14" s="1532">
        <v>0</v>
      </c>
      <c r="G14" s="749">
        <v>1700</v>
      </c>
      <c r="H14" s="749">
        <v>1750</v>
      </c>
      <c r="I14" s="749">
        <v>1750</v>
      </c>
      <c r="J14" s="782">
        <v>2.941176470588232</v>
      </c>
      <c r="K14" s="782">
        <v>0</v>
      </c>
      <c r="L14" s="749">
        <v>850</v>
      </c>
      <c r="M14" s="749">
        <v>860</v>
      </c>
      <c r="N14" s="749">
        <v>860</v>
      </c>
      <c r="O14" s="1510">
        <v>1.1764705882352899</v>
      </c>
      <c r="P14" s="1510">
        <v>0</v>
      </c>
      <c r="Q14" s="749">
        <v>3045</v>
      </c>
      <c r="R14" s="749">
        <v>3050</v>
      </c>
      <c r="S14" s="749">
        <v>3050</v>
      </c>
      <c r="T14" s="1510">
        <v>0.16420361247948545</v>
      </c>
      <c r="U14" s="2251">
        <v>0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</row>
    <row r="15" spans="1:209" ht="13.5" customHeight="1">
      <c r="A15" s="947" t="s">
        <v>10</v>
      </c>
      <c r="B15" s="749">
        <v>200</v>
      </c>
      <c r="C15" s="749">
        <v>240</v>
      </c>
      <c r="D15" s="749">
        <v>240</v>
      </c>
      <c r="E15" s="1532">
        <v>19.999999999999996</v>
      </c>
      <c r="F15" s="1532">
        <v>0</v>
      </c>
      <c r="G15" s="749">
        <v>5120</v>
      </c>
      <c r="H15" s="749">
        <v>5500</v>
      </c>
      <c r="I15" s="749">
        <v>5650</v>
      </c>
      <c r="J15" s="749"/>
      <c r="K15" s="749"/>
      <c r="L15" s="749"/>
      <c r="M15" s="749"/>
      <c r="N15" s="749"/>
      <c r="O15" s="1510"/>
      <c r="P15" s="1510"/>
      <c r="Q15" s="749">
        <v>8</v>
      </c>
      <c r="R15" s="749">
        <v>8</v>
      </c>
      <c r="S15" s="749">
        <v>8</v>
      </c>
      <c r="T15" s="1510">
        <v>0</v>
      </c>
      <c r="U15" s="2251">
        <v>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</row>
    <row r="16" spans="1:209" ht="13.5" customHeight="1">
      <c r="A16" s="947" t="s">
        <v>11</v>
      </c>
      <c r="B16" s="749"/>
      <c r="C16" s="749"/>
      <c r="D16" s="749"/>
      <c r="E16" s="1532"/>
      <c r="F16" s="1532"/>
      <c r="G16" s="749"/>
      <c r="H16" s="749"/>
      <c r="I16" s="749"/>
      <c r="J16" s="749"/>
      <c r="K16" s="749"/>
      <c r="L16" s="749"/>
      <c r="M16" s="749"/>
      <c r="N16" s="749"/>
      <c r="O16" s="1510"/>
      <c r="P16" s="1510"/>
      <c r="Q16" s="749"/>
      <c r="R16" s="749"/>
      <c r="S16" s="749"/>
      <c r="T16" s="1510"/>
      <c r="U16" s="225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</row>
    <row r="17" spans="1:188" ht="13.5" customHeight="1">
      <c r="A17" s="947" t="s">
        <v>12</v>
      </c>
      <c r="B17" s="749"/>
      <c r="C17" s="749"/>
      <c r="D17" s="749"/>
      <c r="E17" s="1532"/>
      <c r="F17" s="1532"/>
      <c r="G17" s="749"/>
      <c r="H17" s="749"/>
      <c r="I17" s="749"/>
      <c r="J17" s="749"/>
      <c r="K17" s="749"/>
      <c r="L17" s="749"/>
      <c r="M17" s="749"/>
      <c r="N17" s="749"/>
      <c r="O17" s="1510"/>
      <c r="P17" s="1510"/>
      <c r="Q17" s="749"/>
      <c r="R17" s="749"/>
      <c r="S17" s="749"/>
      <c r="T17" s="1510"/>
      <c r="U17" s="225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</row>
    <row r="18" spans="1:188" ht="13.5" customHeight="1">
      <c r="A18" s="947" t="s">
        <v>13</v>
      </c>
      <c r="B18" s="749">
        <v>600</v>
      </c>
      <c r="C18" s="749">
        <v>578</v>
      </c>
      <c r="D18" s="749">
        <v>578</v>
      </c>
      <c r="E18" s="1532">
        <v>-3.6666666666666625</v>
      </c>
      <c r="F18" s="1532">
        <v>0</v>
      </c>
      <c r="G18" s="749"/>
      <c r="H18" s="749"/>
      <c r="I18" s="749"/>
      <c r="J18" s="749"/>
      <c r="K18" s="749"/>
      <c r="L18" s="749">
        <v>1010</v>
      </c>
      <c r="M18" s="749">
        <v>1010</v>
      </c>
      <c r="N18" s="749">
        <v>1010</v>
      </c>
      <c r="O18" s="1510">
        <v>0</v>
      </c>
      <c r="P18" s="1510">
        <v>0</v>
      </c>
      <c r="Q18" s="749">
        <v>2060</v>
      </c>
      <c r="R18" s="749">
        <v>2065</v>
      </c>
      <c r="S18" s="749">
        <v>2065</v>
      </c>
      <c r="T18" s="1510">
        <v>0.24271844660195274</v>
      </c>
      <c r="U18" s="2251">
        <v>0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</row>
    <row r="19" spans="1:188" ht="13.5" customHeight="1">
      <c r="A19" s="947" t="s">
        <v>14</v>
      </c>
      <c r="B19" s="749">
        <v>22214</v>
      </c>
      <c r="C19" s="749">
        <v>22217</v>
      </c>
      <c r="D19" s="749">
        <v>22217</v>
      </c>
      <c r="E19" s="1532">
        <v>1.3504996848823225E-2</v>
      </c>
      <c r="F19" s="1532">
        <v>0</v>
      </c>
      <c r="G19" s="749">
        <v>6045</v>
      </c>
      <c r="H19" s="749">
        <v>6010</v>
      </c>
      <c r="I19" s="749">
        <v>6010</v>
      </c>
      <c r="J19" s="782">
        <v>-0.57899090157155797</v>
      </c>
      <c r="K19" s="782">
        <v>0</v>
      </c>
      <c r="L19" s="749">
        <v>742</v>
      </c>
      <c r="M19" s="749">
        <v>746</v>
      </c>
      <c r="N19" s="749">
        <v>746</v>
      </c>
      <c r="O19" s="1510">
        <v>0.53908355795149188</v>
      </c>
      <c r="P19" s="1510">
        <v>0</v>
      </c>
      <c r="Q19" s="749">
        <v>3478</v>
      </c>
      <c r="R19" s="749">
        <v>3478</v>
      </c>
      <c r="S19" s="749">
        <v>3478</v>
      </c>
      <c r="T19" s="1510">
        <v>0</v>
      </c>
      <c r="U19" s="2251">
        <v>0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</row>
    <row r="20" spans="1:188" ht="13.5" customHeight="1">
      <c r="A20" s="947" t="s">
        <v>15</v>
      </c>
      <c r="B20" s="1532">
        <v>20000</v>
      </c>
      <c r="C20" s="1532">
        <v>19955</v>
      </c>
      <c r="D20" s="1532">
        <v>19955</v>
      </c>
      <c r="E20" s="1532">
        <v>-0.22499999999999742</v>
      </c>
      <c r="F20" s="1532">
        <v>0</v>
      </c>
      <c r="G20" s="749">
        <v>6250</v>
      </c>
      <c r="H20" s="749">
        <v>6320</v>
      </c>
      <c r="I20" s="749">
        <v>6150</v>
      </c>
      <c r="J20" s="782">
        <v>1.1200000000000045</v>
      </c>
      <c r="K20" s="782">
        <v>-2.6898734177215289</v>
      </c>
      <c r="L20" s="749">
        <v>505</v>
      </c>
      <c r="M20" s="749">
        <v>508</v>
      </c>
      <c r="N20" s="749">
        <v>508</v>
      </c>
      <c r="O20" s="1510">
        <v>0.59405940594059459</v>
      </c>
      <c r="P20" s="1510">
        <v>0</v>
      </c>
      <c r="Q20" s="749">
        <v>1590</v>
      </c>
      <c r="R20" s="749">
        <v>1600</v>
      </c>
      <c r="S20" s="749">
        <v>1600</v>
      </c>
      <c r="T20" s="1510">
        <v>0.62893081761006275</v>
      </c>
      <c r="U20" s="2251">
        <v>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</row>
    <row r="21" spans="1:188" s="73" customFormat="1" ht="15" customHeight="1">
      <c r="A21" s="1011" t="s">
        <v>719</v>
      </c>
      <c r="B21" s="745">
        <v>15300</v>
      </c>
      <c r="C21" s="745">
        <v>15350</v>
      </c>
      <c r="D21" s="745">
        <v>15350</v>
      </c>
      <c r="E21" s="1534">
        <v>0.32679738562091387</v>
      </c>
      <c r="F21" s="1534">
        <v>0</v>
      </c>
      <c r="G21" s="745">
        <v>4500</v>
      </c>
      <c r="H21" s="745">
        <v>4550</v>
      </c>
      <c r="I21" s="745">
        <v>4650</v>
      </c>
      <c r="J21" s="956">
        <v>1.1111111111111143</v>
      </c>
      <c r="K21" s="956">
        <v>2.19780219780219</v>
      </c>
      <c r="L21" s="745">
        <v>1255</v>
      </c>
      <c r="M21" s="745">
        <v>1305</v>
      </c>
      <c r="N21" s="745">
        <v>1305</v>
      </c>
      <c r="O21" s="1597">
        <v>3.9840637450199168</v>
      </c>
      <c r="P21" s="1597">
        <v>0</v>
      </c>
      <c r="Q21" s="745">
        <v>950</v>
      </c>
      <c r="R21" s="745">
        <v>1290</v>
      </c>
      <c r="S21" s="745">
        <v>1290</v>
      </c>
      <c r="T21" s="1597">
        <v>35.789473684210527</v>
      </c>
      <c r="U21" s="2252">
        <v>0</v>
      </c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</row>
    <row r="22" spans="1:188" ht="13.5" customHeight="1">
      <c r="A22" s="947" t="s">
        <v>335</v>
      </c>
      <c r="B22" s="749">
        <v>15300</v>
      </c>
      <c r="C22" s="749">
        <v>15350</v>
      </c>
      <c r="D22" s="749">
        <v>15350</v>
      </c>
      <c r="E22" s="1532">
        <v>0.32679738562091387</v>
      </c>
      <c r="F22" s="1532">
        <v>0</v>
      </c>
      <c r="G22" s="749">
        <v>4500</v>
      </c>
      <c r="H22" s="749">
        <v>4550</v>
      </c>
      <c r="I22" s="749">
        <v>4650</v>
      </c>
      <c r="J22" s="782">
        <v>1.1111111111111143</v>
      </c>
      <c r="K22" s="782">
        <v>2.19780219780219</v>
      </c>
      <c r="L22" s="1532">
        <v>1255</v>
      </c>
      <c r="M22" s="1532">
        <v>1305</v>
      </c>
      <c r="N22" s="1532">
        <v>1305</v>
      </c>
      <c r="O22" s="1510">
        <v>3.9840637450199168</v>
      </c>
      <c r="P22" s="1510">
        <v>0</v>
      </c>
      <c r="Q22" s="749">
        <v>950</v>
      </c>
      <c r="R22" s="749">
        <v>1290</v>
      </c>
      <c r="S22" s="749">
        <v>1290</v>
      </c>
      <c r="T22" s="1510">
        <v>35.789473684210527</v>
      </c>
      <c r="U22" s="225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</row>
    <row r="23" spans="1:188" s="73" customFormat="1" ht="15.75" customHeight="1">
      <c r="A23" s="1011" t="s">
        <v>17</v>
      </c>
      <c r="B23" s="1292">
        <v>7083</v>
      </c>
      <c r="C23" s="1292">
        <v>7150</v>
      </c>
      <c r="D23" s="1292">
        <v>7150</v>
      </c>
      <c r="E23" s="1534">
        <v>9.5223836522560834</v>
      </c>
      <c r="F23" s="1534">
        <v>0</v>
      </c>
      <c r="G23" s="1292">
        <v>1662</v>
      </c>
      <c r="H23" s="1292">
        <v>1530</v>
      </c>
      <c r="I23" s="1292">
        <v>1530</v>
      </c>
      <c r="J23" s="956">
        <v>-7.9422382671480136</v>
      </c>
      <c r="K23" s="956">
        <v>0</v>
      </c>
      <c r="L23" s="1292">
        <v>1582</v>
      </c>
      <c r="M23" s="1292">
        <v>1629</v>
      </c>
      <c r="N23" s="1292">
        <v>1629</v>
      </c>
      <c r="O23" s="1597">
        <v>71.533868200534826</v>
      </c>
      <c r="P23" s="1597">
        <v>0</v>
      </c>
      <c r="Q23" s="1292">
        <v>4023</v>
      </c>
      <c r="R23" s="1292">
        <v>4473</v>
      </c>
      <c r="S23" s="1292">
        <v>4473</v>
      </c>
      <c r="T23" s="1510">
        <v>11.185682326621915</v>
      </c>
      <c r="U23" s="2019">
        <v>0</v>
      </c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</row>
    <row r="24" spans="1:188" ht="13.5" customHeight="1">
      <c r="A24" s="947" t="s">
        <v>18</v>
      </c>
      <c r="B24" s="749">
        <v>350</v>
      </c>
      <c r="C24" s="749">
        <v>350</v>
      </c>
      <c r="D24" s="749">
        <v>350</v>
      </c>
      <c r="E24" s="1532">
        <v>0</v>
      </c>
      <c r="F24" s="1532">
        <v>0</v>
      </c>
      <c r="G24" s="749"/>
      <c r="H24" s="749"/>
      <c r="I24" s="749"/>
      <c r="J24" s="749">
        <v>481</v>
      </c>
      <c r="K24" s="749">
        <v>491</v>
      </c>
      <c r="L24" s="749">
        <v>481</v>
      </c>
      <c r="M24" s="749">
        <v>491</v>
      </c>
      <c r="N24" s="749">
        <v>491</v>
      </c>
      <c r="O24" s="1510">
        <v>2.079002079002068</v>
      </c>
      <c r="P24" s="1510">
        <v>0</v>
      </c>
      <c r="Q24" s="749">
        <v>640</v>
      </c>
      <c r="R24" s="749">
        <v>655</v>
      </c>
      <c r="S24" s="749">
        <v>655</v>
      </c>
      <c r="T24" s="1510">
        <v>2.34375</v>
      </c>
      <c r="U24" s="2019">
        <v>0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</row>
    <row r="25" spans="1:188" ht="13.5" customHeight="1">
      <c r="A25" s="947" t="s">
        <v>19</v>
      </c>
      <c r="B25" s="749">
        <v>750</v>
      </c>
      <c r="C25" s="749">
        <v>755</v>
      </c>
      <c r="D25" s="749">
        <v>755</v>
      </c>
      <c r="E25" s="1532">
        <v>0.66666666666665986</v>
      </c>
      <c r="F25" s="1532">
        <v>0</v>
      </c>
      <c r="G25" s="749">
        <v>210</v>
      </c>
      <c r="H25" s="749">
        <v>190</v>
      </c>
      <c r="I25" s="749">
        <v>190</v>
      </c>
      <c r="J25" s="749">
        <v>275</v>
      </c>
      <c r="K25" s="749">
        <v>280</v>
      </c>
      <c r="L25" s="749">
        <v>275</v>
      </c>
      <c r="M25" s="749">
        <v>280</v>
      </c>
      <c r="N25" s="749">
        <v>280</v>
      </c>
      <c r="O25" s="1510">
        <v>1.8181818181818077</v>
      </c>
      <c r="P25" s="1510">
        <v>0</v>
      </c>
      <c r="Q25" s="749">
        <v>300</v>
      </c>
      <c r="R25" s="749">
        <v>300</v>
      </c>
      <c r="S25" s="749">
        <v>300</v>
      </c>
      <c r="T25" s="1510">
        <v>0</v>
      </c>
      <c r="U25" s="2251">
        <v>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</row>
    <row r="26" spans="1:188" ht="13.5" customHeight="1">
      <c r="A26" s="947" t="s">
        <v>20</v>
      </c>
      <c r="B26" s="749">
        <v>800</v>
      </c>
      <c r="C26" s="749">
        <v>850</v>
      </c>
      <c r="D26" s="749">
        <v>850</v>
      </c>
      <c r="E26" s="1532">
        <v>6.25</v>
      </c>
      <c r="F26" s="1532">
        <v>0</v>
      </c>
      <c r="G26" s="749">
        <v>302</v>
      </c>
      <c r="H26" s="749">
        <v>330</v>
      </c>
      <c r="I26" s="749">
        <v>330</v>
      </c>
      <c r="J26" s="749">
        <v>315</v>
      </c>
      <c r="K26" s="749">
        <v>320</v>
      </c>
      <c r="L26" s="749">
        <v>315</v>
      </c>
      <c r="M26" s="749">
        <v>320</v>
      </c>
      <c r="N26" s="749">
        <v>320</v>
      </c>
      <c r="O26" s="1510">
        <v>1.5873015873015817</v>
      </c>
      <c r="P26" s="1510">
        <v>0</v>
      </c>
      <c r="Q26" s="749">
        <v>37</v>
      </c>
      <c r="R26" s="749">
        <v>32</v>
      </c>
      <c r="S26" s="749">
        <v>32</v>
      </c>
      <c r="T26" s="1510">
        <v>-13.513513513513509</v>
      </c>
      <c r="U26" s="2251">
        <v>0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</row>
    <row r="27" spans="1:188" ht="13.5" customHeight="1">
      <c r="A27" s="947" t="s">
        <v>21</v>
      </c>
      <c r="B27" s="749"/>
      <c r="C27" s="749"/>
      <c r="D27" s="749"/>
      <c r="E27" s="1532"/>
      <c r="F27" s="1532"/>
      <c r="G27" s="749"/>
      <c r="H27" s="749"/>
      <c r="I27" s="749"/>
      <c r="J27" s="749">
        <v>2</v>
      </c>
      <c r="K27" s="749">
        <v>3</v>
      </c>
      <c r="L27" s="749">
        <v>2</v>
      </c>
      <c r="M27" s="749">
        <v>3</v>
      </c>
      <c r="N27" s="749">
        <v>3</v>
      </c>
      <c r="O27" s="1510">
        <v>50</v>
      </c>
      <c r="P27" s="1510">
        <v>0</v>
      </c>
      <c r="Q27" s="749">
        <v>50</v>
      </c>
      <c r="R27" s="749">
        <v>40</v>
      </c>
      <c r="S27" s="749">
        <v>40</v>
      </c>
      <c r="T27" s="1510">
        <v>-19.999999999999996</v>
      </c>
      <c r="U27" s="2251">
        <v>0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</row>
    <row r="28" spans="1:188" ht="13.5" customHeight="1">
      <c r="A28" s="947" t="s">
        <v>22</v>
      </c>
      <c r="B28" s="749">
        <v>83</v>
      </c>
      <c r="C28" s="749">
        <v>85</v>
      </c>
      <c r="D28" s="749">
        <v>85</v>
      </c>
      <c r="E28" s="1532">
        <v>2.4096385542168752</v>
      </c>
      <c r="F28" s="1532">
        <v>0</v>
      </c>
      <c r="G28" s="749"/>
      <c r="H28" s="749"/>
      <c r="I28" s="749"/>
      <c r="J28" s="749">
        <v>185</v>
      </c>
      <c r="K28" s="749">
        <v>185</v>
      </c>
      <c r="L28" s="749">
        <v>185</v>
      </c>
      <c r="M28" s="749">
        <v>185</v>
      </c>
      <c r="N28" s="749">
        <v>185</v>
      </c>
      <c r="O28" s="1510">
        <v>0</v>
      </c>
      <c r="P28" s="1510">
        <v>0</v>
      </c>
      <c r="Q28" s="749">
        <v>250</v>
      </c>
      <c r="R28" s="749">
        <v>200</v>
      </c>
      <c r="S28" s="749">
        <v>200</v>
      </c>
      <c r="T28" s="1510">
        <v>-19.999999999999996</v>
      </c>
      <c r="U28" s="2251">
        <v>0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</row>
    <row r="29" spans="1:188" ht="13.5" customHeight="1">
      <c r="A29" s="947" t="s">
        <v>23</v>
      </c>
      <c r="B29" s="749">
        <v>5100</v>
      </c>
      <c r="C29" s="749">
        <v>5110</v>
      </c>
      <c r="D29" s="749">
        <v>5110</v>
      </c>
      <c r="E29" s="1532">
        <v>0.19607843137254832</v>
      </c>
      <c r="F29" s="1532">
        <v>0</v>
      </c>
      <c r="G29" s="749">
        <v>1150</v>
      </c>
      <c r="H29" s="749">
        <v>1010</v>
      </c>
      <c r="I29" s="749">
        <v>1010</v>
      </c>
      <c r="J29" s="749">
        <v>162</v>
      </c>
      <c r="K29" s="749">
        <v>175</v>
      </c>
      <c r="L29" s="749">
        <v>162</v>
      </c>
      <c r="M29" s="749">
        <v>175</v>
      </c>
      <c r="N29" s="749">
        <v>175</v>
      </c>
      <c r="O29" s="1510">
        <v>8.0246913580246826</v>
      </c>
      <c r="P29" s="1510">
        <v>0</v>
      </c>
      <c r="Q29" s="749">
        <v>1373</v>
      </c>
      <c r="R29" s="749">
        <v>1623</v>
      </c>
      <c r="S29" s="749">
        <v>1623</v>
      </c>
      <c r="T29" s="1510">
        <v>18.208302986161694</v>
      </c>
      <c r="U29" s="2251">
        <v>0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</row>
    <row r="30" spans="1:188" ht="13.5" customHeight="1">
      <c r="A30" s="947" t="s">
        <v>24</v>
      </c>
      <c r="B30" s="749"/>
      <c r="C30" s="749"/>
      <c r="D30" s="749"/>
      <c r="E30" s="1532"/>
      <c r="F30" s="1532"/>
      <c r="G30" s="749"/>
      <c r="H30" s="749"/>
      <c r="I30" s="749"/>
      <c r="J30" s="1532"/>
      <c r="K30" s="1532"/>
      <c r="L30" s="749">
        <v>162</v>
      </c>
      <c r="M30" s="749">
        <v>175</v>
      </c>
      <c r="N30" s="749">
        <v>175</v>
      </c>
      <c r="O30" s="1510">
        <v>8.0246913580246826</v>
      </c>
      <c r="P30" s="1510">
        <v>0</v>
      </c>
      <c r="Q30" s="749">
        <v>1373</v>
      </c>
      <c r="R30" s="749">
        <v>1623</v>
      </c>
      <c r="S30" s="749">
        <v>1623</v>
      </c>
      <c r="T30" s="1510">
        <v>18.208302986161694</v>
      </c>
      <c r="U30" s="2251">
        <v>0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</row>
    <row r="31" spans="1:188" ht="13.5" customHeight="1" thickBot="1">
      <c r="A31" s="1311" t="s">
        <v>25</v>
      </c>
      <c r="B31" s="1606"/>
      <c r="C31" s="1606"/>
      <c r="D31" s="1606"/>
      <c r="E31" s="1345"/>
      <c r="F31" s="1345"/>
      <c r="G31" s="1345"/>
      <c r="H31" s="1345"/>
      <c r="I31" s="1345"/>
      <c r="J31" s="1345"/>
      <c r="K31" s="1345"/>
      <c r="L31" s="106"/>
      <c r="M31" s="541"/>
      <c r="N31" s="541"/>
      <c r="O31" s="848"/>
      <c r="P31" s="848"/>
      <c r="Q31" s="106"/>
      <c r="R31" s="541"/>
      <c r="S31" s="541"/>
      <c r="T31" s="848"/>
      <c r="U31" s="85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</row>
    <row r="32" spans="1:188" ht="11.25" customHeight="1" thickTop="1" thickBot="1">
      <c r="A32" s="1"/>
      <c r="B32" s="2250"/>
      <c r="C32" s="2250"/>
      <c r="D32" s="2250"/>
      <c r="E32" s="1567"/>
      <c r="F32" s="1567"/>
      <c r="G32" s="1567"/>
      <c r="H32" s="1567"/>
      <c r="I32" s="1567"/>
      <c r="J32" s="1567"/>
      <c r="K32" s="1567"/>
      <c r="L32" s="1"/>
      <c r="M32" s="1"/>
      <c r="N32" s="1"/>
      <c r="O32" s="837"/>
      <c r="P32" s="837"/>
      <c r="Q32" s="1"/>
      <c r="R32" s="1"/>
      <c r="S32" s="1"/>
      <c r="T32" s="837"/>
      <c r="U32" s="837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</row>
    <row r="33" spans="1:209" s="1054" customFormat="1" ht="18" customHeight="1" thickTop="1">
      <c r="A33" s="2315" t="s">
        <v>263</v>
      </c>
      <c r="B33" s="2584" t="s">
        <v>401</v>
      </c>
      <c r="C33" s="2584"/>
      <c r="D33" s="2584"/>
      <c r="E33" s="2584"/>
      <c r="F33" s="2584"/>
      <c r="G33" s="2584" t="s">
        <v>696</v>
      </c>
      <c r="H33" s="2584"/>
      <c r="I33" s="2584"/>
      <c r="J33" s="2584"/>
      <c r="K33" s="2584"/>
      <c r="L33" s="2584" t="s">
        <v>697</v>
      </c>
      <c r="M33" s="2584"/>
      <c r="N33" s="2584"/>
      <c r="O33" s="2584"/>
      <c r="P33" s="2584"/>
      <c r="Q33" s="2584" t="s">
        <v>82</v>
      </c>
      <c r="R33" s="2584"/>
      <c r="S33" s="2584"/>
      <c r="T33" s="2584"/>
      <c r="U33" s="2585"/>
      <c r="V33" s="1056"/>
      <c r="W33" s="1056"/>
      <c r="X33" s="1056"/>
      <c r="Y33" s="1056"/>
      <c r="Z33" s="1056"/>
      <c r="AA33" s="1056"/>
      <c r="AB33" s="1056"/>
      <c r="AC33" s="1056"/>
      <c r="AD33" s="1056"/>
      <c r="AE33" s="1056"/>
      <c r="AF33" s="1056"/>
      <c r="AG33" s="1056"/>
      <c r="AH33" s="1056"/>
      <c r="AI33" s="1056"/>
      <c r="AJ33" s="1056"/>
      <c r="AK33" s="1056"/>
      <c r="AL33" s="1056"/>
      <c r="AM33" s="1056"/>
      <c r="AN33" s="1056"/>
      <c r="AO33" s="1056"/>
      <c r="AP33" s="1056"/>
      <c r="AQ33" s="1056"/>
      <c r="AR33" s="1056"/>
      <c r="AS33" s="1056"/>
      <c r="AT33" s="1056"/>
      <c r="AU33" s="1056"/>
      <c r="AV33" s="1056"/>
      <c r="AW33" s="1056"/>
      <c r="AX33" s="1056"/>
      <c r="AY33" s="1056"/>
      <c r="AZ33" s="1056"/>
      <c r="BA33" s="1056"/>
      <c r="BB33" s="1056"/>
      <c r="BC33" s="1056"/>
      <c r="BD33" s="1056"/>
      <c r="BE33" s="1056"/>
      <c r="BF33" s="1056"/>
      <c r="BG33" s="1056"/>
      <c r="BH33" s="1056"/>
      <c r="BI33" s="1056"/>
      <c r="BJ33" s="1056"/>
      <c r="BK33" s="1056"/>
      <c r="BL33" s="1056"/>
      <c r="BM33" s="1056"/>
      <c r="BN33" s="1056"/>
      <c r="BO33" s="1056"/>
      <c r="BP33" s="1056"/>
      <c r="BQ33" s="1056"/>
      <c r="BR33" s="1056"/>
      <c r="BS33" s="1056"/>
      <c r="BT33" s="1056"/>
      <c r="BU33" s="1056"/>
      <c r="BV33" s="1056"/>
      <c r="BW33" s="1056"/>
      <c r="BX33" s="1056"/>
      <c r="BY33" s="1056"/>
      <c r="BZ33" s="1056"/>
      <c r="CA33" s="1056"/>
      <c r="CB33" s="1056"/>
      <c r="CC33" s="1056"/>
      <c r="CD33" s="1056"/>
      <c r="CE33" s="1056"/>
      <c r="CF33" s="1056"/>
      <c r="CG33" s="1056"/>
      <c r="CH33" s="1056"/>
      <c r="CI33" s="1056"/>
      <c r="CJ33" s="1056"/>
      <c r="CK33" s="1056"/>
      <c r="CL33" s="1056"/>
      <c r="CM33" s="1056"/>
      <c r="CN33" s="1056"/>
      <c r="CO33" s="1056"/>
      <c r="CP33" s="1056"/>
      <c r="CQ33" s="1056"/>
      <c r="CR33" s="1056"/>
      <c r="CS33" s="1056"/>
      <c r="CT33" s="1056"/>
      <c r="CU33" s="1056"/>
      <c r="CV33" s="1056"/>
      <c r="CW33" s="1056"/>
      <c r="CX33" s="1056"/>
      <c r="CY33" s="1056"/>
      <c r="CZ33" s="1056"/>
      <c r="DA33" s="1056"/>
      <c r="DB33" s="1056"/>
      <c r="DC33" s="1056"/>
      <c r="DD33" s="1056"/>
      <c r="DE33" s="1056"/>
      <c r="DF33" s="1056"/>
      <c r="DG33" s="1056"/>
      <c r="DH33" s="1056"/>
      <c r="DI33" s="1056"/>
      <c r="DJ33" s="1056"/>
      <c r="DK33" s="1056"/>
      <c r="DL33" s="1056"/>
      <c r="DM33" s="1056"/>
      <c r="DN33" s="1056"/>
      <c r="DO33" s="1056"/>
      <c r="DP33" s="1056"/>
      <c r="DQ33" s="1056"/>
      <c r="DR33" s="1056"/>
      <c r="DS33" s="1056"/>
      <c r="DT33" s="1056"/>
      <c r="DU33" s="1056"/>
      <c r="DV33" s="1056"/>
      <c r="DW33" s="1056"/>
      <c r="DX33" s="1056"/>
      <c r="DY33" s="1056"/>
      <c r="DZ33" s="1056"/>
      <c r="EA33" s="1056"/>
      <c r="EB33" s="1056"/>
      <c r="EC33" s="1056"/>
      <c r="ED33" s="1056"/>
      <c r="EE33" s="1056"/>
      <c r="EF33" s="1056"/>
      <c r="EG33" s="1056"/>
      <c r="EH33" s="1056"/>
      <c r="EI33" s="1056"/>
      <c r="EJ33" s="1056"/>
      <c r="EK33" s="1056"/>
      <c r="EL33" s="1056"/>
      <c r="EM33" s="1056"/>
      <c r="EN33" s="1056"/>
      <c r="EO33" s="1056"/>
      <c r="EP33" s="1056"/>
      <c r="EQ33" s="1056"/>
      <c r="ER33" s="1056"/>
      <c r="ES33" s="1056"/>
      <c r="ET33" s="1056"/>
      <c r="EU33" s="1056"/>
      <c r="EV33" s="1056"/>
      <c r="EW33" s="1056"/>
      <c r="EX33" s="1056"/>
      <c r="EY33" s="1056"/>
      <c r="EZ33" s="1056"/>
      <c r="FA33" s="1056"/>
      <c r="FB33" s="1056"/>
      <c r="FC33" s="1056"/>
      <c r="FD33" s="1056"/>
      <c r="FE33" s="1056"/>
      <c r="FF33" s="1056"/>
      <c r="FG33" s="1056"/>
      <c r="FH33" s="1056"/>
      <c r="FI33" s="1056"/>
      <c r="FJ33" s="1056"/>
      <c r="FK33" s="1056"/>
      <c r="FL33" s="1056"/>
      <c r="FM33" s="1056"/>
      <c r="FN33" s="1056"/>
      <c r="FO33" s="1056"/>
      <c r="FP33" s="1056"/>
      <c r="FQ33" s="1056"/>
      <c r="FR33" s="1056"/>
      <c r="FS33" s="1056"/>
      <c r="FT33" s="1056"/>
      <c r="FU33" s="1056"/>
      <c r="FV33" s="1056"/>
      <c r="FW33" s="1056"/>
      <c r="FX33" s="1056"/>
      <c r="FY33" s="1056"/>
      <c r="FZ33" s="1056"/>
      <c r="GA33" s="1056"/>
      <c r="GB33" s="1056"/>
      <c r="GC33" s="1056"/>
      <c r="GD33" s="1056"/>
      <c r="GE33" s="1056"/>
      <c r="GF33" s="1056"/>
      <c r="GG33" s="1056"/>
      <c r="GH33" s="1056"/>
      <c r="GI33" s="1056"/>
      <c r="GJ33" s="1056"/>
      <c r="GK33" s="1056"/>
      <c r="GL33" s="1056"/>
      <c r="GM33" s="1056"/>
      <c r="GN33" s="1056"/>
      <c r="GO33" s="1056"/>
      <c r="GP33" s="1056"/>
      <c r="GQ33" s="1056"/>
      <c r="GR33" s="1056"/>
      <c r="GS33" s="1056"/>
      <c r="GT33" s="1056"/>
      <c r="GU33" s="1056"/>
      <c r="GV33" s="1056"/>
      <c r="GW33" s="1056"/>
      <c r="GX33" s="1056"/>
      <c r="GY33" s="1056"/>
      <c r="GZ33" s="1056"/>
      <c r="HA33" s="1056"/>
    </row>
    <row r="34" spans="1:209" s="1054" customFormat="1" ht="18" customHeight="1">
      <c r="A34" s="2316"/>
      <c r="B34" s="1060" t="s">
        <v>87</v>
      </c>
      <c r="C34" s="1060" t="s">
        <v>90</v>
      </c>
      <c r="D34" s="1060" t="s">
        <v>91</v>
      </c>
      <c r="E34" s="2322" t="s">
        <v>88</v>
      </c>
      <c r="F34" s="2322" t="s">
        <v>89</v>
      </c>
      <c r="G34" s="1060" t="s">
        <v>87</v>
      </c>
      <c r="H34" s="1060" t="s">
        <v>90</v>
      </c>
      <c r="I34" s="1060" t="s">
        <v>91</v>
      </c>
      <c r="J34" s="2322" t="s">
        <v>88</v>
      </c>
      <c r="K34" s="2322" t="s">
        <v>89</v>
      </c>
      <c r="L34" s="1060" t="s">
        <v>87</v>
      </c>
      <c r="M34" s="1060" t="s">
        <v>90</v>
      </c>
      <c r="N34" s="1060" t="s">
        <v>91</v>
      </c>
      <c r="O34" s="2322" t="s">
        <v>88</v>
      </c>
      <c r="P34" s="2322" t="s">
        <v>89</v>
      </c>
      <c r="Q34" s="1060" t="s">
        <v>87</v>
      </c>
      <c r="R34" s="1060" t="s">
        <v>90</v>
      </c>
      <c r="S34" s="1060" t="s">
        <v>91</v>
      </c>
      <c r="T34" s="2322" t="s">
        <v>88</v>
      </c>
      <c r="U34" s="2331" t="s">
        <v>89</v>
      </c>
      <c r="V34" s="1056"/>
      <c r="W34" s="1056"/>
      <c r="X34" s="1056"/>
      <c r="Y34" s="1056"/>
      <c r="Z34" s="1056"/>
      <c r="AA34" s="1056"/>
      <c r="AB34" s="1056"/>
      <c r="AC34" s="1056"/>
      <c r="AD34" s="1056"/>
      <c r="AE34" s="1056"/>
      <c r="AF34" s="1056"/>
      <c r="AG34" s="1056"/>
      <c r="AH34" s="1056"/>
      <c r="AI34" s="1056"/>
      <c r="AJ34" s="1056"/>
      <c r="AK34" s="1056"/>
      <c r="AL34" s="1056"/>
      <c r="AM34" s="1056"/>
      <c r="AN34" s="1056"/>
      <c r="AO34" s="1056"/>
      <c r="AP34" s="1056"/>
      <c r="AQ34" s="1056"/>
      <c r="AR34" s="1056"/>
      <c r="AS34" s="1056"/>
      <c r="AT34" s="1056"/>
      <c r="AU34" s="1056"/>
      <c r="AV34" s="1056"/>
      <c r="AW34" s="1056"/>
      <c r="AX34" s="1056"/>
      <c r="AY34" s="1056"/>
      <c r="AZ34" s="1056"/>
      <c r="BA34" s="1056"/>
      <c r="BB34" s="1056"/>
      <c r="BC34" s="1056"/>
      <c r="BD34" s="1056"/>
      <c r="BE34" s="1056"/>
      <c r="BF34" s="1056"/>
      <c r="BG34" s="1056"/>
      <c r="BH34" s="1056"/>
      <c r="BI34" s="1056"/>
      <c r="BJ34" s="1056"/>
      <c r="BK34" s="1056"/>
      <c r="BL34" s="1056"/>
      <c r="BM34" s="1056"/>
      <c r="BN34" s="1056"/>
      <c r="BO34" s="1056"/>
      <c r="BP34" s="1056"/>
      <c r="BQ34" s="1056"/>
      <c r="BR34" s="1056"/>
      <c r="BS34" s="1056"/>
      <c r="BT34" s="1056"/>
      <c r="BU34" s="1056"/>
      <c r="BV34" s="1056"/>
      <c r="BW34" s="1056"/>
      <c r="BX34" s="1056"/>
      <c r="BY34" s="1056"/>
      <c r="BZ34" s="1056"/>
      <c r="CA34" s="1056"/>
      <c r="CB34" s="1056"/>
      <c r="CC34" s="1056"/>
      <c r="CD34" s="1056"/>
      <c r="CE34" s="1056"/>
      <c r="CF34" s="1056"/>
      <c r="CG34" s="1056"/>
      <c r="CH34" s="1056"/>
      <c r="CI34" s="1056"/>
      <c r="CJ34" s="1056"/>
      <c r="CK34" s="1056"/>
      <c r="CL34" s="1056"/>
      <c r="CM34" s="1056"/>
      <c r="CN34" s="1056"/>
      <c r="CO34" s="1056"/>
      <c r="CP34" s="1056"/>
      <c r="CQ34" s="1056"/>
      <c r="CR34" s="1056"/>
      <c r="CS34" s="1056"/>
      <c r="CT34" s="1056"/>
      <c r="CU34" s="1056"/>
      <c r="CV34" s="1056"/>
      <c r="CW34" s="1056"/>
      <c r="CX34" s="1056"/>
      <c r="CY34" s="1056"/>
      <c r="CZ34" s="1056"/>
      <c r="DA34" s="1056"/>
      <c r="DB34" s="1056"/>
      <c r="DC34" s="1056"/>
      <c r="DD34" s="1056"/>
      <c r="DE34" s="1056"/>
      <c r="DF34" s="1056"/>
      <c r="DG34" s="1056"/>
      <c r="DH34" s="1056"/>
      <c r="DI34" s="1056"/>
      <c r="DJ34" s="1056"/>
      <c r="DK34" s="1056"/>
      <c r="DL34" s="1056"/>
      <c r="DM34" s="1056"/>
      <c r="DN34" s="1056"/>
      <c r="DO34" s="1056"/>
      <c r="DP34" s="1056"/>
      <c r="DQ34" s="1056"/>
      <c r="DR34" s="1056"/>
      <c r="DS34" s="1056"/>
      <c r="DT34" s="1056"/>
      <c r="DU34" s="1056"/>
      <c r="DV34" s="1056"/>
      <c r="DW34" s="1056"/>
      <c r="DX34" s="1056"/>
      <c r="DY34" s="1056"/>
      <c r="DZ34" s="1056"/>
      <c r="EA34" s="1056"/>
      <c r="EB34" s="1056"/>
      <c r="EC34" s="1056"/>
      <c r="ED34" s="1056"/>
      <c r="EE34" s="1056"/>
      <c r="EF34" s="1056"/>
      <c r="EG34" s="1056"/>
      <c r="EH34" s="1056"/>
      <c r="EI34" s="1056"/>
      <c r="EJ34" s="1056"/>
      <c r="EK34" s="1056"/>
      <c r="EL34" s="1056"/>
      <c r="EM34" s="1056"/>
      <c r="EN34" s="1056"/>
      <c r="EO34" s="1056"/>
      <c r="EP34" s="1056"/>
      <c r="EQ34" s="1056"/>
      <c r="ER34" s="1056"/>
      <c r="ES34" s="1056"/>
      <c r="ET34" s="1056"/>
      <c r="EU34" s="1056"/>
      <c r="EV34" s="1056"/>
      <c r="EW34" s="1056"/>
      <c r="EX34" s="1056"/>
      <c r="EY34" s="1056"/>
      <c r="EZ34" s="1056"/>
      <c r="FA34" s="1056"/>
      <c r="FB34" s="1056"/>
      <c r="FC34" s="1056"/>
      <c r="FD34" s="1056"/>
      <c r="FE34" s="1056"/>
      <c r="FF34" s="1056"/>
      <c r="FG34" s="1056"/>
      <c r="FH34" s="1056"/>
      <c r="FI34" s="1056"/>
      <c r="FJ34" s="1056"/>
      <c r="FK34" s="1056"/>
      <c r="FL34" s="1056"/>
      <c r="FM34" s="1056"/>
      <c r="FN34" s="1056"/>
      <c r="FO34" s="1056"/>
      <c r="FP34" s="1056"/>
      <c r="FQ34" s="1056"/>
      <c r="FR34" s="1056"/>
      <c r="FS34" s="1056"/>
      <c r="FT34" s="1056"/>
      <c r="FU34" s="1056"/>
      <c r="FV34" s="1056"/>
      <c r="FW34" s="1056"/>
      <c r="FX34" s="1056"/>
      <c r="FY34" s="1056"/>
      <c r="FZ34" s="1056"/>
      <c r="GA34" s="1056"/>
      <c r="GB34" s="1056"/>
      <c r="GC34" s="1056"/>
      <c r="GD34" s="1056"/>
      <c r="GE34" s="1056"/>
      <c r="GF34" s="1056"/>
    </row>
    <row r="35" spans="1:209" s="1054" customFormat="1" ht="31.5" customHeight="1">
      <c r="A35" s="2316"/>
      <c r="B35" s="2036" t="str">
        <f>B6</f>
        <v xml:space="preserve">cf=j= @)&amp;#÷&amp;$
-;fpg–c;f/_                </v>
      </c>
      <c r="C35" s="2036" t="str">
        <f t="shared" ref="C35:D35" si="3">C6</f>
        <v xml:space="preserve">cf=j= @)&amp;$÷&amp;%
-;fpg–c;f/_                </v>
      </c>
      <c r="D35" s="2036" t="str">
        <f t="shared" si="3"/>
        <v xml:space="preserve">cf=j= @)&amp;%÷&amp;^
-;fpg–c;f/_                </v>
      </c>
      <c r="E35" s="2322"/>
      <c r="F35" s="2322"/>
      <c r="G35" s="2036" t="str">
        <f>B6</f>
        <v xml:space="preserve">cf=j= @)&amp;#÷&amp;$
-;fpg–c;f/_                </v>
      </c>
      <c r="H35" s="2036" t="str">
        <f t="shared" ref="H35:I35" si="4">C6</f>
        <v xml:space="preserve">cf=j= @)&amp;$÷&amp;%
-;fpg–c;f/_                </v>
      </c>
      <c r="I35" s="2036" t="str">
        <f t="shared" si="4"/>
        <v xml:space="preserve">cf=j= @)&amp;%÷&amp;^
-;fpg–c;f/_                </v>
      </c>
      <c r="J35" s="2322"/>
      <c r="K35" s="2322"/>
      <c r="L35" s="2036" t="str">
        <f>B6</f>
        <v xml:space="preserve">cf=j= @)&amp;#÷&amp;$
-;fpg–c;f/_                </v>
      </c>
      <c r="M35" s="2036" t="str">
        <f t="shared" ref="M35:N35" si="5">C6</f>
        <v xml:space="preserve">cf=j= @)&amp;$÷&amp;%
-;fpg–c;f/_                </v>
      </c>
      <c r="N35" s="2036" t="str">
        <f t="shared" si="5"/>
        <v xml:space="preserve">cf=j= @)&amp;%÷&amp;^
-;fpg–c;f/_                </v>
      </c>
      <c r="O35" s="2322"/>
      <c r="P35" s="2322"/>
      <c r="Q35" s="2036" t="str">
        <f>B6</f>
        <v xml:space="preserve">cf=j= @)&amp;#÷&amp;$
-;fpg–c;f/_                </v>
      </c>
      <c r="R35" s="2036" t="str">
        <f t="shared" ref="R35:S35" si="6">C6</f>
        <v xml:space="preserve">cf=j= @)&amp;$÷&amp;%
-;fpg–c;f/_                </v>
      </c>
      <c r="S35" s="2036" t="str">
        <f t="shared" si="6"/>
        <v xml:space="preserve">cf=j= @)&amp;%÷&amp;^
-;fpg–c;f/_                </v>
      </c>
      <c r="T35" s="2322"/>
      <c r="U35" s="2331"/>
    </row>
    <row r="36" spans="1:209" s="73" customFormat="1" ht="16.5">
      <c r="A36" s="1011" t="s">
        <v>265</v>
      </c>
      <c r="B36" s="732">
        <v>48655</v>
      </c>
      <c r="C36" s="750">
        <v>48228</v>
      </c>
      <c r="D36" s="563">
        <v>42449</v>
      </c>
      <c r="E36" s="847">
        <v>-0.87760764566847671</v>
      </c>
      <c r="F36" s="847">
        <v>-11.98266567139421</v>
      </c>
      <c r="G36" s="732">
        <v>53361</v>
      </c>
      <c r="H36" s="732">
        <v>53584.5</v>
      </c>
      <c r="I36" s="732">
        <v>53223</v>
      </c>
      <c r="J36" s="847">
        <v>0.41884522404003199</v>
      </c>
      <c r="K36" s="847">
        <v>-0.67463538896509467</v>
      </c>
      <c r="L36" s="732">
        <v>20534</v>
      </c>
      <c r="M36" s="732">
        <v>20301</v>
      </c>
      <c r="N36" s="846">
        <v>20257</v>
      </c>
      <c r="O36" s="847">
        <v>-1.1347034187201785</v>
      </c>
      <c r="P36" s="847">
        <v>-0.21673809171961977</v>
      </c>
      <c r="Q36" s="732">
        <v>455056</v>
      </c>
      <c r="R36" s="732">
        <v>448402.5</v>
      </c>
      <c r="S36" s="732">
        <v>443008</v>
      </c>
      <c r="T36" s="1511">
        <v>-1.4621277381245363</v>
      </c>
      <c r="U36" s="1780">
        <v>-1.2030486003088754</v>
      </c>
    </row>
    <row r="37" spans="1:209" ht="14.25" customHeight="1">
      <c r="A37" s="947" t="s">
        <v>3</v>
      </c>
      <c r="B37" s="749">
        <v>8000</v>
      </c>
      <c r="C37" s="749">
        <v>7573</v>
      </c>
      <c r="D37" s="749">
        <v>7624</v>
      </c>
      <c r="E37" s="782">
        <v>-5.337499999999995</v>
      </c>
      <c r="F37" s="782">
        <v>0.67344513402878281</v>
      </c>
      <c r="G37" s="749">
        <v>16580</v>
      </c>
      <c r="H37" s="749">
        <v>15694</v>
      </c>
      <c r="I37" s="749">
        <v>15467</v>
      </c>
      <c r="J37" s="782">
        <v>-5.343787696019298</v>
      </c>
      <c r="K37" s="782">
        <v>-1.4464126417739309</v>
      </c>
      <c r="L37" s="749">
        <v>4480</v>
      </c>
      <c r="M37" s="749">
        <v>4241</v>
      </c>
      <c r="N37" s="749">
        <v>4197</v>
      </c>
      <c r="O37" s="782">
        <v>-5.3348214285714164</v>
      </c>
      <c r="P37" s="782">
        <v>-1.0374911577458192</v>
      </c>
      <c r="Q37" s="140">
        <v>166150</v>
      </c>
      <c r="R37" s="593">
        <v>157847</v>
      </c>
      <c r="S37" s="558">
        <v>158437</v>
      </c>
      <c r="T37" s="1506">
        <v>-4.9972916039723145</v>
      </c>
      <c r="U37" s="1765">
        <v>0.3737796727210565</v>
      </c>
    </row>
    <row r="38" spans="1:209" ht="12.75" customHeight="1">
      <c r="A38" s="947" t="s">
        <v>4</v>
      </c>
      <c r="B38" s="749">
        <v>14500</v>
      </c>
      <c r="C38" s="749">
        <v>14500</v>
      </c>
      <c r="D38" s="749">
        <v>12200</v>
      </c>
      <c r="E38" s="782">
        <v>0</v>
      </c>
      <c r="F38" s="782">
        <v>-15.86206896551724</v>
      </c>
      <c r="G38" s="749">
        <v>16240</v>
      </c>
      <c r="H38" s="749">
        <v>16685</v>
      </c>
      <c r="I38" s="749">
        <v>16685</v>
      </c>
      <c r="J38" s="782">
        <v>2.7401477832512233</v>
      </c>
      <c r="K38" s="782">
        <v>0</v>
      </c>
      <c r="L38" s="749">
        <v>5530</v>
      </c>
      <c r="M38" s="749">
        <v>5530</v>
      </c>
      <c r="N38" s="749">
        <v>5530</v>
      </c>
      <c r="O38" s="782">
        <v>0</v>
      </c>
      <c r="P38" s="782">
        <v>0</v>
      </c>
      <c r="Q38" s="140">
        <v>53950</v>
      </c>
      <c r="R38" s="593">
        <v>54422</v>
      </c>
      <c r="S38" s="558">
        <v>52122</v>
      </c>
      <c r="T38" s="1506">
        <v>0.87488415199258895</v>
      </c>
      <c r="U38" s="1765">
        <v>-4.2262320385138281</v>
      </c>
    </row>
    <row r="39" spans="1:209" ht="13.5" customHeight="1">
      <c r="A39" s="1014" t="s">
        <v>5</v>
      </c>
      <c r="B39" s="749">
        <v>20900</v>
      </c>
      <c r="C39" s="749">
        <v>20900</v>
      </c>
      <c r="D39" s="749">
        <v>17500</v>
      </c>
      <c r="E39" s="782">
        <v>0</v>
      </c>
      <c r="F39" s="782">
        <v>-16.267942583732054</v>
      </c>
      <c r="G39" s="749">
        <v>14580</v>
      </c>
      <c r="H39" s="749">
        <v>14580</v>
      </c>
      <c r="I39" s="749">
        <v>14500</v>
      </c>
      <c r="J39" s="782">
        <v>0</v>
      </c>
      <c r="K39" s="782">
        <v>-0.54869684499314619</v>
      </c>
      <c r="L39" s="749">
        <v>5965</v>
      </c>
      <c r="M39" s="749">
        <v>5965</v>
      </c>
      <c r="N39" s="749">
        <v>5965</v>
      </c>
      <c r="O39" s="782">
        <v>0</v>
      </c>
      <c r="P39" s="782">
        <v>0</v>
      </c>
      <c r="Q39" s="140">
        <v>130087</v>
      </c>
      <c r="R39" s="593">
        <v>130128</v>
      </c>
      <c r="S39" s="558">
        <v>126648</v>
      </c>
      <c r="T39" s="1506">
        <v>3.1517369145262819E-2</v>
      </c>
      <c r="U39" s="1765">
        <v>-2.6742899299151617</v>
      </c>
    </row>
    <row r="40" spans="1:209" ht="13.5" customHeight="1">
      <c r="A40" s="947" t="s">
        <v>6</v>
      </c>
      <c r="B40" s="749">
        <v>425</v>
      </c>
      <c r="C40" s="749">
        <v>425</v>
      </c>
      <c r="D40" s="749">
        <v>300</v>
      </c>
      <c r="E40" s="782">
        <v>0</v>
      </c>
      <c r="F40" s="782">
        <v>-29.411764705882348</v>
      </c>
      <c r="G40" s="749">
        <v>3282</v>
      </c>
      <c r="H40" s="749">
        <v>3402</v>
      </c>
      <c r="I40" s="749">
        <v>3402</v>
      </c>
      <c r="J40" s="782">
        <v>3.6563071297988969</v>
      </c>
      <c r="K40" s="782">
        <v>0</v>
      </c>
      <c r="L40" s="749">
        <v>1310</v>
      </c>
      <c r="M40" s="749">
        <v>1310</v>
      </c>
      <c r="N40" s="749">
        <v>1310</v>
      </c>
      <c r="O40" s="782">
        <v>0</v>
      </c>
      <c r="P40" s="782">
        <v>0</v>
      </c>
      <c r="Q40" s="140">
        <v>10054</v>
      </c>
      <c r="R40" s="593">
        <v>10185</v>
      </c>
      <c r="S40" s="558">
        <v>10060</v>
      </c>
      <c r="T40" s="1506">
        <v>1.3029639944300868</v>
      </c>
      <c r="U40" s="1765">
        <v>-1.2272950417280271</v>
      </c>
    </row>
    <row r="41" spans="1:209" ht="13.5" customHeight="1">
      <c r="A41" s="947" t="s">
        <v>7</v>
      </c>
      <c r="B41" s="749">
        <v>1000</v>
      </c>
      <c r="C41" s="749">
        <v>1000</v>
      </c>
      <c r="D41" s="749">
        <v>1000</v>
      </c>
      <c r="E41" s="782">
        <v>0</v>
      </c>
      <c r="F41" s="782">
        <v>0</v>
      </c>
      <c r="G41" s="749">
        <v>505</v>
      </c>
      <c r="H41" s="749">
        <v>505</v>
      </c>
      <c r="I41" s="749">
        <v>450</v>
      </c>
      <c r="J41" s="782">
        <v>0</v>
      </c>
      <c r="K41" s="782">
        <v>-10.89108910891089</v>
      </c>
      <c r="L41" s="749">
        <v>1200</v>
      </c>
      <c r="M41" s="749">
        <v>1200</v>
      </c>
      <c r="N41" s="749">
        <v>1200</v>
      </c>
      <c r="O41" s="782">
        <v>0</v>
      </c>
      <c r="P41" s="782">
        <v>0</v>
      </c>
      <c r="Q41" s="140">
        <v>3665</v>
      </c>
      <c r="R41" s="593">
        <v>3650</v>
      </c>
      <c r="S41" s="558">
        <v>3595</v>
      </c>
      <c r="T41" s="1506">
        <v>-0.40927694406548198</v>
      </c>
      <c r="U41" s="1765">
        <v>-1.506849315068493</v>
      </c>
    </row>
    <row r="42" spans="1:209" ht="13.5" customHeight="1">
      <c r="A42" s="947" t="s">
        <v>8</v>
      </c>
      <c r="B42" s="749"/>
      <c r="C42" s="749"/>
      <c r="D42" s="749"/>
      <c r="E42" s="782"/>
      <c r="F42" s="782"/>
      <c r="G42" s="749"/>
      <c r="H42" s="749"/>
      <c r="I42" s="749"/>
      <c r="J42" s="782"/>
      <c r="K42" s="782"/>
      <c r="L42" s="749">
        <v>100</v>
      </c>
      <c r="M42" s="749">
        <v>100</v>
      </c>
      <c r="N42" s="749">
        <v>100</v>
      </c>
      <c r="O42" s="782">
        <v>0</v>
      </c>
      <c r="P42" s="782">
        <v>0</v>
      </c>
      <c r="Q42" s="140">
        <v>130</v>
      </c>
      <c r="R42" s="593">
        <v>122</v>
      </c>
      <c r="S42" s="558">
        <v>122</v>
      </c>
      <c r="T42" s="1506">
        <v>-6.1538461538461604</v>
      </c>
      <c r="U42" s="1765">
        <v>0</v>
      </c>
    </row>
    <row r="43" spans="1:209" ht="13.5" customHeight="1">
      <c r="A43" s="947" t="s">
        <v>9</v>
      </c>
      <c r="B43" s="749">
        <v>665</v>
      </c>
      <c r="C43" s="749">
        <v>665</v>
      </c>
      <c r="D43" s="749">
        <v>660</v>
      </c>
      <c r="E43" s="782">
        <v>0</v>
      </c>
      <c r="F43" s="782">
        <v>-0.75187969924812581</v>
      </c>
      <c r="G43" s="749">
        <v>490</v>
      </c>
      <c r="H43" s="749">
        <v>490</v>
      </c>
      <c r="I43" s="749">
        <v>490</v>
      </c>
      <c r="J43" s="782">
        <v>0</v>
      </c>
      <c r="K43" s="782">
        <v>0</v>
      </c>
      <c r="L43" s="749">
        <v>652</v>
      </c>
      <c r="M43" s="749">
        <v>658</v>
      </c>
      <c r="N43" s="749">
        <v>658</v>
      </c>
      <c r="O43" s="782">
        <v>0.92024539877300526</v>
      </c>
      <c r="P43" s="782">
        <v>0</v>
      </c>
      <c r="Q43" s="140">
        <v>15052</v>
      </c>
      <c r="R43" s="593">
        <v>15123</v>
      </c>
      <c r="S43" s="558">
        <v>15118</v>
      </c>
      <c r="T43" s="1506">
        <v>0.47169811320755173</v>
      </c>
      <c r="U43" s="1765">
        <v>-3.3062223103883071E-2</v>
      </c>
    </row>
    <row r="44" spans="1:209" ht="13.5" customHeight="1">
      <c r="A44" s="947" t="s">
        <v>10</v>
      </c>
      <c r="B44" s="749">
        <v>220</v>
      </c>
      <c r="C44" s="749">
        <v>220</v>
      </c>
      <c r="D44" s="749">
        <v>220</v>
      </c>
      <c r="E44" s="782">
        <v>0</v>
      </c>
      <c r="F44" s="782">
        <v>0</v>
      </c>
      <c r="G44" s="749"/>
      <c r="H44" s="749"/>
      <c r="I44" s="749"/>
      <c r="J44" s="782"/>
      <c r="K44" s="782"/>
      <c r="L44" s="749">
        <v>50</v>
      </c>
      <c r="M44" s="749">
        <v>50</v>
      </c>
      <c r="N44" s="749">
        <v>50</v>
      </c>
      <c r="O44" s="782">
        <v>0</v>
      </c>
      <c r="P44" s="782">
        <v>0</v>
      </c>
      <c r="Q44" s="140">
        <v>5598</v>
      </c>
      <c r="R44" s="593">
        <v>6018</v>
      </c>
      <c r="S44" s="558">
        <v>6168</v>
      </c>
      <c r="T44" s="1506">
        <v>7.5026795284030072</v>
      </c>
      <c r="U44" s="1765">
        <v>2.4925224327019038</v>
      </c>
    </row>
    <row r="45" spans="1:209" ht="13.5" customHeight="1">
      <c r="A45" s="947" t="s">
        <v>11</v>
      </c>
      <c r="B45" s="749"/>
      <c r="C45" s="749"/>
      <c r="D45" s="749"/>
      <c r="E45" s="782"/>
      <c r="F45" s="782"/>
      <c r="G45" s="749"/>
      <c r="H45" s="749"/>
      <c r="I45" s="749"/>
      <c r="J45" s="782"/>
      <c r="K45" s="782"/>
      <c r="L45" s="749"/>
      <c r="M45" s="749"/>
      <c r="N45" s="749"/>
      <c r="O45" s="782"/>
      <c r="P45" s="782"/>
      <c r="Q45" s="140"/>
      <c r="R45" s="593"/>
      <c r="S45" s="558"/>
      <c r="T45" s="1506"/>
      <c r="U45" s="1765"/>
    </row>
    <row r="46" spans="1:209" ht="13.5" customHeight="1">
      <c r="A46" s="947" t="s">
        <v>12</v>
      </c>
      <c r="B46" s="749"/>
      <c r="C46" s="749"/>
      <c r="D46" s="749"/>
      <c r="E46" s="782"/>
      <c r="F46" s="782"/>
      <c r="G46" s="749"/>
      <c r="H46" s="749"/>
      <c r="I46" s="749"/>
      <c r="J46" s="782"/>
      <c r="K46" s="782"/>
      <c r="L46" s="749"/>
      <c r="M46" s="749"/>
      <c r="N46" s="749"/>
      <c r="O46" s="782"/>
      <c r="P46" s="782"/>
      <c r="Q46" s="140"/>
      <c r="R46" s="593"/>
      <c r="S46" s="558"/>
      <c r="T46" s="1506"/>
      <c r="U46" s="1765"/>
    </row>
    <row r="47" spans="1:209" ht="13.5" customHeight="1">
      <c r="A47" s="947" t="s">
        <v>13</v>
      </c>
      <c r="B47" s="749">
        <v>1350</v>
      </c>
      <c r="C47" s="749">
        <v>1350</v>
      </c>
      <c r="D47" s="749">
        <v>1350</v>
      </c>
      <c r="E47" s="782">
        <v>0</v>
      </c>
      <c r="F47" s="782">
        <v>0</v>
      </c>
      <c r="G47" s="749">
        <v>190</v>
      </c>
      <c r="H47" s="749">
        <v>425</v>
      </c>
      <c r="I47" s="749">
        <v>425</v>
      </c>
      <c r="J47" s="782">
        <v>123.68421052631579</v>
      </c>
      <c r="K47" s="782">
        <v>0</v>
      </c>
      <c r="L47" s="749">
        <v>756</v>
      </c>
      <c r="M47" s="749">
        <v>756</v>
      </c>
      <c r="N47" s="749">
        <v>756</v>
      </c>
      <c r="O47" s="782">
        <v>0</v>
      </c>
      <c r="P47" s="782">
        <v>0</v>
      </c>
      <c r="Q47" s="140">
        <v>5966</v>
      </c>
      <c r="R47" s="593">
        <v>6184</v>
      </c>
      <c r="S47" s="558">
        <v>6184</v>
      </c>
      <c r="T47" s="1506">
        <v>3.6540395574924673</v>
      </c>
      <c r="U47" s="1765">
        <v>0</v>
      </c>
    </row>
    <row r="48" spans="1:209" ht="13.5" customHeight="1">
      <c r="A48" s="947" t="s">
        <v>14</v>
      </c>
      <c r="B48" s="749">
        <v>1080</v>
      </c>
      <c r="C48" s="749">
        <v>1080</v>
      </c>
      <c r="D48" s="749">
        <v>1080</v>
      </c>
      <c r="E48" s="782">
        <v>0</v>
      </c>
      <c r="F48" s="782">
        <v>0</v>
      </c>
      <c r="G48" s="749">
        <v>442</v>
      </c>
      <c r="H48" s="749">
        <v>657.5</v>
      </c>
      <c r="I48" s="749">
        <v>658</v>
      </c>
      <c r="J48" s="782">
        <v>48.755656108597293</v>
      </c>
      <c r="K48" s="782">
        <v>7.6045627376419844E-2</v>
      </c>
      <c r="L48" s="749">
        <v>345</v>
      </c>
      <c r="M48" s="749">
        <v>345</v>
      </c>
      <c r="N48" s="749">
        <v>345</v>
      </c>
      <c r="O48" s="782">
        <v>0</v>
      </c>
      <c r="P48" s="782">
        <v>0</v>
      </c>
      <c r="Q48" s="140">
        <v>34346</v>
      </c>
      <c r="R48" s="593">
        <v>34533.5</v>
      </c>
      <c r="S48" s="558">
        <v>34534</v>
      </c>
      <c r="T48" s="1506">
        <v>0.5459150992837607</v>
      </c>
      <c r="U48" s="1765">
        <v>1.4478694600796871E-3</v>
      </c>
    </row>
    <row r="49" spans="1:21" ht="13.5" customHeight="1">
      <c r="A49" s="947" t="s">
        <v>15</v>
      </c>
      <c r="B49" s="749">
        <v>515</v>
      </c>
      <c r="C49" s="749">
        <v>515</v>
      </c>
      <c r="D49" s="749">
        <v>515</v>
      </c>
      <c r="E49" s="782">
        <v>0</v>
      </c>
      <c r="F49" s="782">
        <v>0</v>
      </c>
      <c r="G49" s="749">
        <v>1052</v>
      </c>
      <c r="H49" s="749">
        <v>1146</v>
      </c>
      <c r="I49" s="749">
        <v>1146</v>
      </c>
      <c r="J49" s="782">
        <v>8.9353612167300422</v>
      </c>
      <c r="K49" s="782">
        <v>0</v>
      </c>
      <c r="L49" s="749">
        <v>146</v>
      </c>
      <c r="M49" s="749">
        <v>146</v>
      </c>
      <c r="N49" s="749">
        <v>146</v>
      </c>
      <c r="O49" s="782">
        <v>0</v>
      </c>
      <c r="P49" s="782">
        <v>0</v>
      </c>
      <c r="Q49" s="140">
        <v>30058</v>
      </c>
      <c r="R49" s="593">
        <v>30190</v>
      </c>
      <c r="S49" s="558">
        <v>30020</v>
      </c>
      <c r="T49" s="1506">
        <v>0.43915097478208054</v>
      </c>
      <c r="U49" s="1765">
        <v>-0.56310036435905886</v>
      </c>
    </row>
    <row r="50" spans="1:21" s="73" customFormat="1" ht="13.5" customHeight="1">
      <c r="A50" s="1011" t="s">
        <v>719</v>
      </c>
      <c r="B50" s="1292">
        <v>1051</v>
      </c>
      <c r="C50" s="1292">
        <v>1051</v>
      </c>
      <c r="D50" s="1292">
        <v>1075</v>
      </c>
      <c r="E50" s="847">
        <v>0</v>
      </c>
      <c r="F50" s="847">
        <v>2.2835394862036118</v>
      </c>
      <c r="G50" s="1292">
        <v>545</v>
      </c>
      <c r="H50" s="1292">
        <v>545</v>
      </c>
      <c r="I50" s="1292">
        <v>545</v>
      </c>
      <c r="J50" s="847">
        <v>0</v>
      </c>
      <c r="K50" s="847">
        <v>0</v>
      </c>
      <c r="L50" s="1292">
        <v>1300</v>
      </c>
      <c r="M50" s="1292">
        <v>1300</v>
      </c>
      <c r="N50" s="1292">
        <v>1300</v>
      </c>
      <c r="O50" s="847">
        <v>0</v>
      </c>
      <c r="P50" s="847">
        <v>0</v>
      </c>
      <c r="Q50" s="732">
        <v>24901</v>
      </c>
      <c r="R50" s="732">
        <v>25391</v>
      </c>
      <c r="S50" s="846">
        <v>25515</v>
      </c>
      <c r="T50" s="1511">
        <v>1.9677924581342126</v>
      </c>
      <c r="U50" s="1780">
        <v>0.4883620180378756</v>
      </c>
    </row>
    <row r="51" spans="1:21" ht="13.5" customHeight="1">
      <c r="A51" s="1314" t="s">
        <v>16</v>
      </c>
      <c r="B51" s="1532">
        <v>1051</v>
      </c>
      <c r="C51" s="1532">
        <v>1051</v>
      </c>
      <c r="D51" s="1532">
        <v>1075</v>
      </c>
      <c r="E51" s="782">
        <v>0</v>
      </c>
      <c r="F51" s="782">
        <v>2.2835394862036118</v>
      </c>
      <c r="G51" s="749">
        <v>545</v>
      </c>
      <c r="H51" s="749">
        <v>545</v>
      </c>
      <c r="I51" s="749">
        <v>545</v>
      </c>
      <c r="J51" s="782">
        <v>0</v>
      </c>
      <c r="K51" s="782">
        <v>0</v>
      </c>
      <c r="L51" s="749">
        <v>1300</v>
      </c>
      <c r="M51" s="749">
        <v>1300</v>
      </c>
      <c r="N51" s="749">
        <v>1300</v>
      </c>
      <c r="O51" s="782">
        <v>0</v>
      </c>
      <c r="P51" s="782">
        <v>0</v>
      </c>
      <c r="Q51" s="140">
        <v>24901</v>
      </c>
      <c r="R51" s="593">
        <v>25391</v>
      </c>
      <c r="S51" s="558">
        <v>25515</v>
      </c>
      <c r="T51" s="1506">
        <v>1.9677924581342126</v>
      </c>
      <c r="U51" s="1765">
        <v>0.4883620180378756</v>
      </c>
    </row>
    <row r="52" spans="1:21" s="73" customFormat="1" ht="15.75" customHeight="1">
      <c r="A52" s="1011" t="s">
        <v>17</v>
      </c>
      <c r="B52" s="1292">
        <v>2156</v>
      </c>
      <c r="C52" s="1292">
        <v>2217</v>
      </c>
      <c r="D52" s="1292">
        <v>2286</v>
      </c>
      <c r="E52" s="847">
        <v>2.8293135435992545</v>
      </c>
      <c r="F52" s="847">
        <v>3.1123139377537301</v>
      </c>
      <c r="G52" s="1292">
        <v>3089</v>
      </c>
      <c r="H52" s="1292">
        <v>3102</v>
      </c>
      <c r="I52" s="1292">
        <v>3106</v>
      </c>
      <c r="J52" s="847">
        <v>0.4208481709291112</v>
      </c>
      <c r="K52" s="847">
        <v>0.12894906511928816</v>
      </c>
      <c r="L52" s="1292">
        <v>757</v>
      </c>
      <c r="M52" s="1292">
        <v>757</v>
      </c>
      <c r="N52" s="1292">
        <v>787</v>
      </c>
      <c r="O52" s="847">
        <v>0</v>
      </c>
      <c r="P52" s="847">
        <v>3.9630118890356698</v>
      </c>
      <c r="Q52" s="1729">
        <v>20352</v>
      </c>
      <c r="R52" s="1729">
        <v>20858</v>
      </c>
      <c r="S52" s="1729">
        <v>20961</v>
      </c>
      <c r="T52" s="1511">
        <v>2.4862421383647728</v>
      </c>
      <c r="U52" s="1780">
        <v>0.49381532265798</v>
      </c>
    </row>
    <row r="53" spans="1:21" ht="13.5" customHeight="1">
      <c r="A53" s="947" t="s">
        <v>18</v>
      </c>
      <c r="B53" s="749">
        <v>802</v>
      </c>
      <c r="C53" s="749">
        <v>805</v>
      </c>
      <c r="D53" s="749">
        <v>809</v>
      </c>
      <c r="E53" s="782">
        <v>0.37406483790523026</v>
      </c>
      <c r="F53" s="782">
        <v>0.49689440993789802</v>
      </c>
      <c r="G53" s="749">
        <v>161</v>
      </c>
      <c r="H53" s="749">
        <v>170</v>
      </c>
      <c r="I53" s="749">
        <v>170</v>
      </c>
      <c r="J53" s="782">
        <v>0.4208481709291112</v>
      </c>
      <c r="K53" s="782">
        <v>0.12894906511928816</v>
      </c>
      <c r="L53" s="749">
        <v>110</v>
      </c>
      <c r="M53" s="749">
        <v>110</v>
      </c>
      <c r="N53" s="749">
        <v>122</v>
      </c>
      <c r="O53" s="782">
        <v>0</v>
      </c>
      <c r="P53" s="782">
        <v>10.909090909090907</v>
      </c>
      <c r="Q53" s="140">
        <v>2544</v>
      </c>
      <c r="R53" s="140">
        <v>2581</v>
      </c>
      <c r="S53" s="140">
        <v>2597</v>
      </c>
      <c r="T53" s="1506">
        <v>1.4544025157232596</v>
      </c>
      <c r="U53" s="1765">
        <v>0.61991476172025273</v>
      </c>
    </row>
    <row r="54" spans="1:21" ht="13.5" customHeight="1">
      <c r="A54" s="947" t="s">
        <v>19</v>
      </c>
      <c r="B54" s="749"/>
      <c r="C54" s="749"/>
      <c r="D54" s="749"/>
      <c r="E54" s="782"/>
      <c r="F54" s="782"/>
      <c r="G54" s="749">
        <v>35</v>
      </c>
      <c r="H54" s="749">
        <v>36</v>
      </c>
      <c r="I54" s="749">
        <v>36</v>
      </c>
      <c r="J54" s="782">
        <v>5.5900621118012417</v>
      </c>
      <c r="K54" s="782">
        <v>0</v>
      </c>
      <c r="L54" s="749">
        <v>116</v>
      </c>
      <c r="M54" s="749">
        <v>116</v>
      </c>
      <c r="N54" s="749">
        <v>119</v>
      </c>
      <c r="O54" s="782">
        <v>0</v>
      </c>
      <c r="P54" s="782">
        <v>2.5862068965517295</v>
      </c>
      <c r="Q54" s="140">
        <v>1686</v>
      </c>
      <c r="R54" s="140">
        <v>1677</v>
      </c>
      <c r="S54" s="140">
        <v>1680</v>
      </c>
      <c r="T54" s="1506">
        <v>-0.53380782918149805</v>
      </c>
      <c r="U54" s="1765">
        <v>0.17889087656529057</v>
      </c>
    </row>
    <row r="55" spans="1:21" ht="13.5" customHeight="1">
      <c r="A55" s="947" t="s">
        <v>20</v>
      </c>
      <c r="B55" s="749"/>
      <c r="C55" s="749"/>
      <c r="D55" s="749"/>
      <c r="E55" s="782"/>
      <c r="F55" s="782"/>
      <c r="G55" s="749">
        <v>13</v>
      </c>
      <c r="H55" s="749">
        <v>13</v>
      </c>
      <c r="I55" s="749">
        <v>17</v>
      </c>
      <c r="J55" s="782">
        <v>2.857142857142847</v>
      </c>
      <c r="K55" s="782">
        <v>0</v>
      </c>
      <c r="L55" s="749">
        <v>47</v>
      </c>
      <c r="M55" s="749">
        <v>47</v>
      </c>
      <c r="N55" s="749">
        <v>47</v>
      </c>
      <c r="O55" s="782">
        <v>0</v>
      </c>
      <c r="P55" s="782">
        <v>0</v>
      </c>
      <c r="Q55" s="140">
        <v>1514</v>
      </c>
      <c r="R55" s="140">
        <v>1592</v>
      </c>
      <c r="S55" s="140">
        <v>1596</v>
      </c>
      <c r="T55" s="1506">
        <v>5.1519154557463622</v>
      </c>
      <c r="U55" s="1765">
        <v>0.25125628140702361</v>
      </c>
    </row>
    <row r="56" spans="1:21" ht="13.5" customHeight="1">
      <c r="A56" s="947" t="s">
        <v>21</v>
      </c>
      <c r="B56" s="749"/>
      <c r="C56" s="749"/>
      <c r="D56" s="749"/>
      <c r="E56" s="782"/>
      <c r="F56" s="782"/>
      <c r="G56" s="749"/>
      <c r="H56" s="749"/>
      <c r="I56" s="749"/>
      <c r="J56" s="782"/>
      <c r="K56" s="782"/>
      <c r="L56" s="749">
        <v>136</v>
      </c>
      <c r="M56" s="749">
        <v>136</v>
      </c>
      <c r="N56" s="749">
        <v>151</v>
      </c>
      <c r="O56" s="782">
        <v>0</v>
      </c>
      <c r="P56" s="782">
        <v>11.029411764705884</v>
      </c>
      <c r="Q56" s="140">
        <v>188</v>
      </c>
      <c r="R56" s="140">
        <v>179</v>
      </c>
      <c r="S56" s="140">
        <v>194</v>
      </c>
      <c r="T56" s="1506">
        <v>-4.7872340425531945</v>
      </c>
      <c r="U56" s="1765">
        <v>8.3798882681564351</v>
      </c>
    </row>
    <row r="57" spans="1:21" ht="13.5" customHeight="1">
      <c r="A57" s="947" t="s">
        <v>22</v>
      </c>
      <c r="B57" s="749">
        <v>986</v>
      </c>
      <c r="C57" s="749">
        <v>1044</v>
      </c>
      <c r="D57" s="749">
        <v>1105</v>
      </c>
      <c r="E57" s="782">
        <v>5.8823529411764719</v>
      </c>
      <c r="F57" s="782">
        <v>5.8429118773946298</v>
      </c>
      <c r="G57" s="749"/>
      <c r="H57" s="749"/>
      <c r="I57" s="749"/>
      <c r="J57" s="782"/>
      <c r="K57" s="782"/>
      <c r="L57" s="749"/>
      <c r="M57" s="749"/>
      <c r="N57" s="749"/>
      <c r="O57" s="782"/>
      <c r="P57" s="782"/>
      <c r="Q57" s="140">
        <v>1504</v>
      </c>
      <c r="R57" s="140">
        <v>1514</v>
      </c>
      <c r="S57" s="140">
        <v>1575</v>
      </c>
      <c r="T57" s="1506">
        <v>0.66489361702126359</v>
      </c>
      <c r="U57" s="1765">
        <v>4.0290620871862473</v>
      </c>
    </row>
    <row r="58" spans="1:21" ht="13.5" customHeight="1">
      <c r="A58" s="947" t="s">
        <v>23</v>
      </c>
      <c r="B58" s="749">
        <v>368</v>
      </c>
      <c r="C58" s="749">
        <v>368</v>
      </c>
      <c r="D58" s="749">
        <v>372</v>
      </c>
      <c r="E58" s="782">
        <v>0</v>
      </c>
      <c r="F58" s="782">
        <v>1.0869565217391353</v>
      </c>
      <c r="G58" s="749">
        <v>2880</v>
      </c>
      <c r="H58" s="749">
        <v>2883</v>
      </c>
      <c r="I58" s="749">
        <v>2883</v>
      </c>
      <c r="J58" s="782"/>
      <c r="K58" s="782"/>
      <c r="L58" s="749">
        <v>348</v>
      </c>
      <c r="M58" s="749">
        <v>348</v>
      </c>
      <c r="N58" s="749">
        <v>348</v>
      </c>
      <c r="O58" s="782">
        <v>0</v>
      </c>
      <c r="P58" s="782">
        <v>0</v>
      </c>
      <c r="Q58" s="140">
        <v>11381</v>
      </c>
      <c r="R58" s="140">
        <v>11517</v>
      </c>
      <c r="S58" s="140">
        <v>11521</v>
      </c>
      <c r="T58" s="1506">
        <v>1.1949740796063537</v>
      </c>
      <c r="U58" s="1765">
        <v>3.4731266822959128E-2</v>
      </c>
    </row>
    <row r="59" spans="1:21" ht="13.5" customHeight="1">
      <c r="A59" s="947" t="s">
        <v>24</v>
      </c>
      <c r="B59" s="1309"/>
      <c r="C59" s="1310"/>
      <c r="D59" s="1310"/>
      <c r="E59" s="782"/>
      <c r="F59" s="782"/>
      <c r="G59" s="749"/>
      <c r="H59" s="749"/>
      <c r="I59" s="749"/>
      <c r="J59" s="782"/>
      <c r="K59" s="782"/>
      <c r="L59" s="140"/>
      <c r="M59" s="566"/>
      <c r="N59" s="566"/>
      <c r="O59" s="782"/>
      <c r="P59" s="782"/>
      <c r="Q59" s="140">
        <v>1535</v>
      </c>
      <c r="R59" s="140">
        <v>1798</v>
      </c>
      <c r="S59" s="140">
        <v>1798</v>
      </c>
      <c r="T59" s="1506"/>
      <c r="U59" s="1765"/>
    </row>
    <row r="60" spans="1:21" ht="13.5" customHeight="1" thickBot="1">
      <c r="A60" s="1311" t="s">
        <v>25</v>
      </c>
      <c r="B60" s="1316"/>
      <c r="C60" s="1317"/>
      <c r="D60" s="1317"/>
      <c r="E60" s="849"/>
      <c r="F60" s="849"/>
      <c r="G60" s="1606"/>
      <c r="H60" s="1606"/>
      <c r="I60" s="1606"/>
      <c r="J60" s="849"/>
      <c r="K60" s="849"/>
      <c r="L60" s="1316"/>
      <c r="M60" s="1317"/>
      <c r="N60" s="1317"/>
      <c r="O60" s="849"/>
      <c r="P60" s="849"/>
      <c r="Q60" s="141">
        <v>0</v>
      </c>
      <c r="R60" s="141">
        <v>0</v>
      </c>
      <c r="S60" s="141">
        <v>0</v>
      </c>
      <c r="T60" s="1784"/>
      <c r="U60" s="1785"/>
    </row>
    <row r="61" spans="1:21" ht="15.75" thickTop="1">
      <c r="A61" s="2321" t="s">
        <v>702</v>
      </c>
      <c r="B61" s="2321"/>
      <c r="C61" s="2321"/>
      <c r="D61" s="2321"/>
      <c r="E61" s="2321"/>
      <c r="F61" s="2321"/>
      <c r="G61" s="2321"/>
      <c r="H61" s="2321"/>
      <c r="I61" s="2321"/>
      <c r="J61" s="2321"/>
      <c r="K61" s="2321"/>
      <c r="L61" s="2321"/>
      <c r="M61" s="2321"/>
      <c r="N61" s="2321"/>
      <c r="O61" s="2321"/>
      <c r="P61" s="2321"/>
    </row>
  </sheetData>
  <mergeCells count="29">
    <mergeCell ref="A61:P61"/>
    <mergeCell ref="J34:J35"/>
    <mergeCell ref="K34:K35"/>
    <mergeCell ref="N3:P3"/>
    <mergeCell ref="A33:A35"/>
    <mergeCell ref="B33:F33"/>
    <mergeCell ref="L33:P33"/>
    <mergeCell ref="O34:O35"/>
    <mergeCell ref="A4:A6"/>
    <mergeCell ref="B4:F4"/>
    <mergeCell ref="G4:K4"/>
    <mergeCell ref="L4:P4"/>
    <mergeCell ref="O5:O6"/>
    <mergeCell ref="P5:P6"/>
    <mergeCell ref="E5:E6"/>
    <mergeCell ref="F5:F6"/>
    <mergeCell ref="J5:J6"/>
    <mergeCell ref="K5:K6"/>
    <mergeCell ref="T34:T35"/>
    <mergeCell ref="U34:U35"/>
    <mergeCell ref="P34:P35"/>
    <mergeCell ref="G33:K33"/>
    <mergeCell ref="E34:E35"/>
    <mergeCell ref="F34:F35"/>
    <mergeCell ref="S3:U3"/>
    <mergeCell ref="Q4:U4"/>
    <mergeCell ref="T5:T6"/>
    <mergeCell ref="U5:U6"/>
    <mergeCell ref="Q33:U33"/>
  </mergeCells>
  <hyperlinks>
    <hyperlink ref="G6"/>
    <hyperlink ref="G35"/>
    <hyperlink ref="L35"/>
    <hyperlink ref="B35"/>
    <hyperlink ref="L6"/>
    <hyperlink ref="Q35"/>
    <hyperlink ref="Q6"/>
    <hyperlink ref="B6" display="cf=j= @)&amp;#÷&amp;$&#10;-;fpg–c;f/_                "/>
    <hyperlink ref="H6:I6"/>
    <hyperlink ref="M6:N6"/>
    <hyperlink ref="R6:S6"/>
    <hyperlink ref="C35:D35"/>
    <hyperlink ref="H35:I35"/>
    <hyperlink ref="M35:N35"/>
    <hyperlink ref="R35:S35"/>
  </hyperlinks>
  <printOptions horizontalCentered="1"/>
  <pageMargins left="0.39370078740157483" right="0.39370078740157483" top="0.78740157480314965" bottom="0.19685039370078741" header="0" footer="0"/>
  <pageSetup paperSize="9" scale="49" orientation="landscape" r:id="rId1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A61"/>
  <sheetViews>
    <sheetView view="pageBreakPreview" topLeftCell="A4" zoomScale="70" zoomScaleNormal="85" zoomScaleSheetLayoutView="70" workbookViewId="0">
      <pane xSplit="1" topLeftCell="B1" activePane="topRight" state="frozen"/>
      <selection pane="topRight" activeCell="A33" sqref="A33:U60"/>
    </sheetView>
  </sheetViews>
  <sheetFormatPr defaultColWidth="13.42578125" defaultRowHeight="12.75"/>
  <cols>
    <col min="1" max="1" width="18.28515625" customWidth="1"/>
    <col min="2" max="4" width="13.28515625" style="74" customWidth="1"/>
    <col min="5" max="6" width="13.28515625" style="841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19" width="13.28515625" customWidth="1"/>
    <col min="20" max="21" width="13.28515625" style="838" customWidth="1"/>
    <col min="22" max="246" width="8.7109375" customWidth="1"/>
    <col min="247" max="247" width="23.85546875" customWidth="1"/>
    <col min="248" max="248" width="13.28515625" customWidth="1"/>
    <col min="249" max="249" width="13.140625" customWidth="1"/>
    <col min="250" max="250" width="13" customWidth="1"/>
    <col min="251" max="251" width="13.140625" customWidth="1"/>
    <col min="252" max="252" width="13.42578125" customWidth="1"/>
    <col min="253" max="253" width="14" customWidth="1"/>
    <col min="254" max="254" width="13.5703125" customWidth="1"/>
    <col min="255" max="255" width="13" customWidth="1"/>
  </cols>
  <sheetData>
    <row r="1" spans="1:209" s="1913" customFormat="1" ht="33">
      <c r="A1" s="1938" t="s">
        <v>302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2113"/>
      <c r="R1" s="2113"/>
      <c r="S1" s="2113"/>
      <c r="T1" s="2114"/>
      <c r="U1" s="2114"/>
      <c r="V1" s="1912"/>
      <c r="W1" s="1912"/>
      <c r="X1" s="1912"/>
      <c r="Y1" s="1912"/>
      <c r="Z1" s="1912"/>
      <c r="AA1" s="1912"/>
      <c r="AB1" s="1912"/>
      <c r="AC1" s="1912"/>
      <c r="AD1" s="1912"/>
      <c r="AE1" s="1912"/>
      <c r="AF1" s="1912"/>
      <c r="AG1" s="1912"/>
      <c r="AH1" s="1912"/>
      <c r="AI1" s="1912"/>
      <c r="AJ1" s="1912"/>
      <c r="AK1" s="1912"/>
      <c r="AL1" s="1912"/>
      <c r="AM1" s="1912"/>
      <c r="AN1" s="1912"/>
      <c r="AO1" s="1912"/>
      <c r="AP1" s="1912"/>
      <c r="AQ1" s="1912"/>
      <c r="AR1" s="1912"/>
      <c r="AS1" s="1912"/>
      <c r="AT1" s="1912"/>
      <c r="AU1" s="1912"/>
      <c r="AV1" s="1912"/>
      <c r="AW1" s="1912"/>
      <c r="AX1" s="1912"/>
      <c r="AY1" s="1912"/>
      <c r="AZ1" s="1912"/>
      <c r="BA1" s="1912"/>
      <c r="BB1" s="1912"/>
      <c r="BC1" s="1912"/>
      <c r="BD1" s="1912"/>
      <c r="BE1" s="1912"/>
      <c r="BF1" s="1912"/>
      <c r="BG1" s="1912"/>
      <c r="BH1" s="1912"/>
      <c r="BI1" s="1912"/>
      <c r="BJ1" s="1912"/>
      <c r="BK1" s="1912"/>
      <c r="BL1" s="1912"/>
      <c r="BM1" s="1912"/>
      <c r="BN1" s="1912"/>
      <c r="BO1" s="1912"/>
      <c r="BP1" s="1912"/>
      <c r="BQ1" s="1912"/>
      <c r="BR1" s="1912"/>
      <c r="BS1" s="1912"/>
      <c r="BT1" s="1912"/>
      <c r="BU1" s="1912"/>
      <c r="BV1" s="1912"/>
      <c r="BW1" s="1912"/>
      <c r="BX1" s="1912"/>
      <c r="BY1" s="1912"/>
      <c r="BZ1" s="1912"/>
      <c r="CA1" s="1912"/>
      <c r="CB1" s="1912"/>
      <c r="CC1" s="1912"/>
      <c r="CD1" s="1912"/>
      <c r="CE1" s="1912"/>
      <c r="CF1" s="1912"/>
      <c r="CG1" s="1912"/>
      <c r="CH1" s="1912"/>
      <c r="CI1" s="1912"/>
      <c r="CJ1" s="1912"/>
      <c r="CK1" s="1912"/>
      <c r="CL1" s="1912"/>
      <c r="CM1" s="1912"/>
      <c r="CN1" s="1912"/>
      <c r="CO1" s="1912"/>
      <c r="CP1" s="1912"/>
      <c r="CQ1" s="1912"/>
      <c r="CR1" s="1912"/>
      <c r="CS1" s="1912"/>
      <c r="CT1" s="1912"/>
      <c r="CU1" s="1912"/>
      <c r="CV1" s="1912"/>
      <c r="CW1" s="1912"/>
      <c r="CX1" s="1912"/>
      <c r="CY1" s="1912"/>
      <c r="CZ1" s="1912"/>
      <c r="DA1" s="1912"/>
      <c r="DB1" s="1912"/>
      <c r="DC1" s="1912"/>
      <c r="DD1" s="1912"/>
      <c r="DE1" s="1912"/>
      <c r="DF1" s="1912"/>
      <c r="DG1" s="1912"/>
      <c r="DH1" s="1912"/>
      <c r="DI1" s="1912"/>
      <c r="DJ1" s="1912"/>
      <c r="DK1" s="1912"/>
      <c r="DL1" s="1912"/>
      <c r="DM1" s="1912"/>
      <c r="DN1" s="1912"/>
      <c r="DO1" s="1912"/>
      <c r="DP1" s="1912"/>
      <c r="DQ1" s="1912"/>
      <c r="DR1" s="1912"/>
      <c r="DS1" s="1912"/>
      <c r="DT1" s="1912"/>
      <c r="DU1" s="1912"/>
      <c r="DV1" s="1912"/>
      <c r="DW1" s="1912"/>
      <c r="DX1" s="1912"/>
      <c r="DY1" s="1912"/>
      <c r="DZ1" s="1912"/>
      <c r="EA1" s="1912"/>
      <c r="EB1" s="1912"/>
      <c r="EC1" s="1912"/>
      <c r="ED1" s="1912"/>
      <c r="EE1" s="1912"/>
      <c r="EF1" s="1912"/>
      <c r="EG1" s="1912"/>
      <c r="EH1" s="1912"/>
      <c r="EI1" s="1912"/>
      <c r="EJ1" s="1912"/>
      <c r="EK1" s="1912"/>
      <c r="EL1" s="1912"/>
      <c r="EM1" s="1912"/>
      <c r="EN1" s="1912"/>
      <c r="EO1" s="1912"/>
      <c r="EP1" s="1912"/>
      <c r="EQ1" s="1912"/>
      <c r="ER1" s="1912"/>
      <c r="ES1" s="1912"/>
      <c r="ET1" s="1912"/>
      <c r="EU1" s="1912"/>
      <c r="EV1" s="1912"/>
      <c r="EW1" s="1912"/>
      <c r="EX1" s="1912"/>
      <c r="EY1" s="1912"/>
      <c r="EZ1" s="1912"/>
      <c r="FA1" s="1912"/>
      <c r="FB1" s="1912"/>
      <c r="FC1" s="1912"/>
      <c r="FD1" s="1912"/>
      <c r="FE1" s="1912"/>
      <c r="FF1" s="1912"/>
      <c r="FG1" s="1912"/>
      <c r="FH1" s="1912"/>
      <c r="FI1" s="1912"/>
      <c r="FJ1" s="1912"/>
      <c r="FK1" s="1912"/>
      <c r="FL1" s="1912"/>
      <c r="FM1" s="1912"/>
      <c r="FN1" s="1912"/>
      <c r="FO1" s="1912"/>
      <c r="FP1" s="1912"/>
      <c r="FQ1" s="1912"/>
      <c r="FR1" s="1912"/>
      <c r="FS1" s="1912"/>
      <c r="FT1" s="1912"/>
      <c r="FU1" s="1912"/>
      <c r="FV1" s="1912"/>
      <c r="FW1" s="1912"/>
      <c r="FX1" s="1912"/>
      <c r="FY1" s="1912"/>
      <c r="FZ1" s="1912"/>
      <c r="GA1" s="1912"/>
      <c r="GB1" s="1912"/>
      <c r="GC1" s="1912"/>
      <c r="GD1" s="1912"/>
      <c r="GE1" s="1912"/>
      <c r="GF1" s="1912"/>
    </row>
    <row r="2" spans="1:209" s="1917" customFormat="1" ht="34.5">
      <c r="A2" s="1948" t="s">
        <v>261</v>
      </c>
      <c r="B2" s="1948"/>
      <c r="C2" s="1948"/>
      <c r="D2" s="1948"/>
      <c r="E2" s="1948"/>
      <c r="F2" s="1948"/>
      <c r="G2" s="1948"/>
      <c r="H2" s="1948"/>
      <c r="I2" s="1948"/>
      <c r="J2" s="1948"/>
      <c r="K2" s="1948"/>
      <c r="L2" s="1948"/>
      <c r="M2" s="1948"/>
      <c r="N2" s="1948"/>
      <c r="O2" s="1948"/>
      <c r="P2" s="1948"/>
      <c r="Q2" s="2115"/>
      <c r="R2" s="2115"/>
      <c r="S2" s="2115"/>
      <c r="T2" s="2116"/>
      <c r="U2" s="2116"/>
      <c r="V2" s="1916"/>
      <c r="W2" s="1916"/>
      <c r="X2" s="1916"/>
      <c r="Y2" s="1916"/>
      <c r="Z2" s="1916"/>
      <c r="AA2" s="1916"/>
      <c r="AB2" s="1916"/>
      <c r="AC2" s="1916"/>
      <c r="AD2" s="1916"/>
      <c r="AE2" s="1916"/>
      <c r="AF2" s="1916"/>
      <c r="AG2" s="1916"/>
      <c r="AH2" s="1916"/>
      <c r="AI2" s="1916"/>
      <c r="AJ2" s="1916"/>
      <c r="AK2" s="1916"/>
      <c r="AL2" s="1916"/>
      <c r="AM2" s="1916"/>
      <c r="AN2" s="1916"/>
      <c r="AO2" s="1916"/>
      <c r="AP2" s="1916"/>
      <c r="AQ2" s="1916"/>
      <c r="AR2" s="1916"/>
      <c r="AS2" s="1916"/>
      <c r="AT2" s="1916"/>
      <c r="AU2" s="1916"/>
      <c r="AV2" s="1916"/>
      <c r="AW2" s="1916"/>
      <c r="AX2" s="1916"/>
      <c r="AY2" s="1916"/>
      <c r="AZ2" s="1916"/>
      <c r="BA2" s="1916"/>
      <c r="BB2" s="1916"/>
      <c r="BC2" s="1916"/>
      <c r="BD2" s="1916"/>
      <c r="BE2" s="1916"/>
      <c r="BF2" s="1916"/>
      <c r="BG2" s="1916"/>
      <c r="BH2" s="1916"/>
      <c r="BI2" s="1916"/>
      <c r="BJ2" s="1916"/>
      <c r="BK2" s="1916"/>
      <c r="BL2" s="1916"/>
      <c r="BM2" s="1916"/>
      <c r="BN2" s="1916"/>
      <c r="BO2" s="1916"/>
      <c r="BP2" s="1916"/>
      <c r="BQ2" s="1916"/>
      <c r="BR2" s="1916"/>
      <c r="BS2" s="1916"/>
      <c r="BT2" s="1916"/>
      <c r="BU2" s="1916"/>
      <c r="BV2" s="1916"/>
      <c r="BW2" s="1916"/>
      <c r="BX2" s="1916"/>
      <c r="BY2" s="1916"/>
      <c r="BZ2" s="1916"/>
      <c r="CA2" s="1916"/>
      <c r="CB2" s="1916"/>
      <c r="CC2" s="1916"/>
      <c r="CD2" s="1916"/>
      <c r="CE2" s="1916"/>
      <c r="CF2" s="1916"/>
      <c r="CG2" s="1916"/>
      <c r="CH2" s="1916"/>
      <c r="CI2" s="1916"/>
      <c r="CJ2" s="1916"/>
      <c r="CK2" s="1916"/>
      <c r="CL2" s="1916"/>
      <c r="CM2" s="1916"/>
      <c r="CN2" s="1916"/>
      <c r="CO2" s="1916"/>
      <c r="CP2" s="1916"/>
      <c r="CQ2" s="1916"/>
      <c r="CR2" s="1916"/>
      <c r="CS2" s="1916"/>
      <c r="CT2" s="1916"/>
      <c r="CU2" s="1916"/>
      <c r="CV2" s="1916"/>
      <c r="CW2" s="1916"/>
      <c r="CX2" s="1916"/>
      <c r="CY2" s="1916"/>
      <c r="CZ2" s="1916"/>
      <c r="DA2" s="1916"/>
      <c r="DB2" s="1916"/>
      <c r="DC2" s="1916"/>
      <c r="DD2" s="1916"/>
      <c r="DE2" s="1916"/>
      <c r="DF2" s="1916"/>
      <c r="DG2" s="1916"/>
      <c r="DH2" s="1916"/>
      <c r="DI2" s="1916"/>
      <c r="DJ2" s="1916"/>
      <c r="DK2" s="1916"/>
      <c r="DL2" s="1916"/>
      <c r="DM2" s="1916"/>
      <c r="DN2" s="1916"/>
      <c r="DO2" s="1916"/>
      <c r="DP2" s="1916"/>
      <c r="DQ2" s="1916"/>
      <c r="DR2" s="1916"/>
      <c r="DS2" s="1916"/>
      <c r="DT2" s="1916"/>
      <c r="DU2" s="1916"/>
      <c r="DV2" s="1916"/>
      <c r="DW2" s="1916"/>
      <c r="DX2" s="1916"/>
      <c r="DY2" s="1916"/>
      <c r="DZ2" s="1916"/>
      <c r="EA2" s="1916"/>
      <c r="EB2" s="1916"/>
      <c r="EC2" s="1916"/>
      <c r="ED2" s="1916"/>
      <c r="EE2" s="1916"/>
      <c r="EF2" s="1916"/>
      <c r="EG2" s="1916"/>
      <c r="EH2" s="1916"/>
      <c r="EI2" s="1916"/>
      <c r="EJ2" s="1916"/>
      <c r="EK2" s="1916"/>
      <c r="EL2" s="1916"/>
      <c r="EM2" s="1916"/>
      <c r="EN2" s="1916"/>
      <c r="EO2" s="1916"/>
      <c r="EP2" s="1916"/>
      <c r="EQ2" s="1916"/>
      <c r="ER2" s="1916"/>
      <c r="ES2" s="1916"/>
      <c r="ET2" s="1916"/>
      <c r="EU2" s="1916"/>
      <c r="EV2" s="1916"/>
      <c r="EW2" s="1916"/>
      <c r="EX2" s="1916"/>
      <c r="EY2" s="1916"/>
      <c r="EZ2" s="1916"/>
      <c r="FA2" s="1916"/>
      <c r="FB2" s="1916"/>
      <c r="FC2" s="1916"/>
      <c r="FD2" s="1916"/>
      <c r="FE2" s="1916"/>
      <c r="FF2" s="1916"/>
      <c r="FG2" s="1916"/>
      <c r="FH2" s="1916"/>
      <c r="FI2" s="1916"/>
      <c r="FJ2" s="1916"/>
      <c r="FK2" s="1916"/>
      <c r="FL2" s="1916"/>
      <c r="FM2" s="1916"/>
      <c r="FN2" s="1916"/>
      <c r="FO2" s="1916"/>
      <c r="FP2" s="1916"/>
      <c r="FQ2" s="1916"/>
      <c r="FR2" s="1916"/>
      <c r="FS2" s="1916"/>
      <c r="FT2" s="1916"/>
      <c r="FU2" s="1916"/>
      <c r="FV2" s="1916"/>
      <c r="FW2" s="1916"/>
      <c r="FX2" s="1916"/>
      <c r="FY2" s="1916"/>
      <c r="FZ2" s="1916"/>
      <c r="GA2" s="1916"/>
      <c r="GB2" s="1916"/>
      <c r="GC2" s="1916"/>
      <c r="GD2" s="1916"/>
      <c r="GE2" s="1916"/>
      <c r="GF2" s="1916"/>
    </row>
    <row r="3" spans="1:209" s="104" customFormat="1" ht="12" customHeight="1" thickBot="1">
      <c r="A3" s="32"/>
      <c r="B3" s="146"/>
      <c r="C3" s="146"/>
      <c r="D3" s="146"/>
      <c r="E3" s="839"/>
      <c r="F3" s="839"/>
      <c r="G3" s="32"/>
      <c r="H3" s="32"/>
      <c r="I3" s="32"/>
      <c r="J3" s="836"/>
      <c r="K3" s="836"/>
      <c r="L3" s="32"/>
      <c r="M3" s="32"/>
      <c r="N3" s="2583"/>
      <c r="O3" s="2583"/>
      <c r="P3" s="2583"/>
      <c r="Q3" s="32"/>
      <c r="R3" s="32"/>
      <c r="S3" s="2583" t="s">
        <v>262</v>
      </c>
      <c r="T3" s="2583"/>
      <c r="U3" s="2583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</row>
    <row r="4" spans="1:209" s="1054" customFormat="1" ht="17.25" customHeight="1" thickTop="1">
      <c r="A4" s="2315" t="s">
        <v>263</v>
      </c>
      <c r="B4" s="2584" t="s">
        <v>398</v>
      </c>
      <c r="C4" s="2584"/>
      <c r="D4" s="2584"/>
      <c r="E4" s="2584"/>
      <c r="F4" s="2584"/>
      <c r="G4" s="2584" t="s">
        <v>399</v>
      </c>
      <c r="H4" s="2584"/>
      <c r="I4" s="2584"/>
      <c r="J4" s="2584"/>
      <c r="K4" s="2584"/>
      <c r="L4" s="2584" t="s">
        <v>270</v>
      </c>
      <c r="M4" s="2584"/>
      <c r="N4" s="2584"/>
      <c r="O4" s="2584"/>
      <c r="P4" s="2584"/>
      <c r="Q4" s="2584" t="s">
        <v>400</v>
      </c>
      <c r="R4" s="2584"/>
      <c r="S4" s="2584"/>
      <c r="T4" s="2584"/>
      <c r="U4" s="2585"/>
      <c r="V4" s="1056"/>
      <c r="W4" s="1056"/>
      <c r="X4" s="1056"/>
      <c r="Y4" s="1056"/>
      <c r="Z4" s="1056"/>
      <c r="AA4" s="1056"/>
      <c r="AB4" s="1056"/>
      <c r="AC4" s="1056"/>
      <c r="AD4" s="1056"/>
      <c r="AE4" s="1056"/>
      <c r="AF4" s="1056"/>
      <c r="AG4" s="1056"/>
      <c r="AH4" s="1056"/>
      <c r="AI4" s="1056"/>
      <c r="AJ4" s="1056"/>
      <c r="AK4" s="1056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  <c r="GQ4" s="1056"/>
      <c r="GR4" s="1056"/>
      <c r="GS4" s="1056"/>
      <c r="GT4" s="1056"/>
      <c r="GU4" s="1056"/>
      <c r="GV4" s="1056"/>
      <c r="GW4" s="1056"/>
      <c r="GX4" s="1056"/>
      <c r="GY4" s="1056"/>
      <c r="GZ4" s="1056"/>
      <c r="HA4" s="1056"/>
    </row>
    <row r="5" spans="1:209" s="1054" customFormat="1" ht="17.25" customHeight="1">
      <c r="A5" s="2316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22" t="s">
        <v>88</v>
      </c>
      <c r="U5" s="2331" t="s">
        <v>89</v>
      </c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5"/>
      <c r="AH5" s="1056"/>
      <c r="AI5" s="1056"/>
      <c r="AJ5" s="1056"/>
      <c r="AK5" s="1056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</row>
    <row r="6" spans="1:209" s="1054" customFormat="1" ht="30" customHeight="1">
      <c r="A6" s="2316"/>
      <c r="B6" s="2036" t="s">
        <v>669</v>
      </c>
      <c r="C6" s="2036" t="s">
        <v>725</v>
      </c>
      <c r="D6" s="2036" t="s">
        <v>737</v>
      </c>
      <c r="E6" s="2322"/>
      <c r="F6" s="2322"/>
      <c r="G6" s="2036" t="s">
        <v>669</v>
      </c>
      <c r="H6" s="2036" t="s">
        <v>725</v>
      </c>
      <c r="I6" s="2036" t="s">
        <v>737</v>
      </c>
      <c r="J6" s="2322"/>
      <c r="K6" s="2322"/>
      <c r="L6" s="2036" t="str">
        <f>G6</f>
        <v xml:space="preserve">cf=j= @)&amp;#÷&amp;$
-;fpg–c;f/_                </v>
      </c>
      <c r="M6" s="2036" t="str">
        <f t="shared" ref="M6:N6" si="0">H6</f>
        <v xml:space="preserve">cf=j= @)&amp;$÷&amp;%
-;fpg–c;f/_                </v>
      </c>
      <c r="N6" s="2036" t="str">
        <f t="shared" si="0"/>
        <v xml:space="preserve">cf=j= @)&amp;%÷&amp;^
-;fpg–c;f/_                </v>
      </c>
      <c r="O6" s="2322"/>
      <c r="P6" s="2322"/>
      <c r="Q6" s="2036" t="str">
        <f>G6</f>
        <v xml:space="preserve">cf=j= @)&amp;#÷&amp;$
-;fpg–c;f/_                </v>
      </c>
      <c r="R6" s="2036" t="str">
        <f t="shared" ref="R6:S6" si="1">H6</f>
        <v xml:space="preserve">cf=j= @)&amp;$÷&amp;%
-;fpg–c;f/_                </v>
      </c>
      <c r="S6" s="2036" t="str">
        <f t="shared" si="1"/>
        <v xml:space="preserve">cf=j= @)&amp;%÷&amp;^
-;fpg–c;f/_                </v>
      </c>
      <c r="T6" s="2322"/>
      <c r="U6" s="2331"/>
      <c r="V6" s="1055"/>
      <c r="W6" s="1055"/>
      <c r="X6" s="1055"/>
      <c r="Y6" s="1055"/>
      <c r="Z6" s="1055"/>
      <c r="AA6" s="1055"/>
      <c r="AB6" s="1055"/>
      <c r="AC6" s="1055"/>
      <c r="AD6" s="1055"/>
      <c r="AE6" s="1055"/>
      <c r="AF6" s="1055"/>
      <c r="AG6" s="1055"/>
      <c r="AH6" s="1056"/>
      <c r="AI6" s="1056"/>
      <c r="AJ6" s="1056"/>
      <c r="AK6" s="1056"/>
      <c r="AL6" s="1056"/>
      <c r="AM6" s="1056"/>
      <c r="AN6" s="1056"/>
      <c r="AO6" s="1056"/>
      <c r="AP6" s="1056"/>
      <c r="AQ6" s="1056"/>
      <c r="AR6" s="1056"/>
      <c r="AS6" s="1056"/>
      <c r="AT6" s="1056"/>
      <c r="AU6" s="1056"/>
      <c r="AV6" s="1056"/>
      <c r="AW6" s="1056"/>
      <c r="AX6" s="1056"/>
      <c r="AY6" s="1056"/>
      <c r="AZ6" s="1056"/>
      <c r="BA6" s="1056"/>
      <c r="BB6" s="1056"/>
      <c r="BC6" s="1056"/>
      <c r="BD6" s="1056"/>
      <c r="BE6" s="1056"/>
      <c r="BF6" s="1056"/>
      <c r="BG6" s="1056"/>
      <c r="BH6" s="1056"/>
      <c r="BI6" s="1056"/>
      <c r="BJ6" s="1056"/>
      <c r="BK6" s="1056"/>
      <c r="BL6" s="1056"/>
      <c r="BM6" s="1056"/>
      <c r="BN6" s="1056"/>
      <c r="BO6" s="1056"/>
      <c r="BP6" s="1056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</row>
    <row r="7" spans="1:209" s="73" customFormat="1" ht="18.75">
      <c r="A7" s="1011" t="s">
        <v>265</v>
      </c>
      <c r="B7" s="732">
        <v>577210.41</v>
      </c>
      <c r="C7" s="732">
        <v>578161</v>
      </c>
      <c r="D7" s="846">
        <v>584946</v>
      </c>
      <c r="E7" s="847">
        <v>0.16468691200492991</v>
      </c>
      <c r="F7" s="847">
        <v>1.1735485444365867</v>
      </c>
      <c r="G7" s="732">
        <v>518373</v>
      </c>
      <c r="H7" s="732">
        <v>542102.5</v>
      </c>
      <c r="I7" s="846">
        <v>606382</v>
      </c>
      <c r="J7" s="1511">
        <v>4.5776882669429142</v>
      </c>
      <c r="K7" s="1511">
        <v>11.857443933573443</v>
      </c>
      <c r="L7" s="732">
        <v>84493</v>
      </c>
      <c r="M7" s="732">
        <v>85339</v>
      </c>
      <c r="N7" s="750">
        <v>87702</v>
      </c>
      <c r="O7" s="1511">
        <v>1.0012663770963215</v>
      </c>
      <c r="P7" s="1511">
        <v>2.7689567489658895</v>
      </c>
      <c r="Q7" s="732">
        <v>83067.093999999997</v>
      </c>
      <c r="R7" s="732">
        <v>88653</v>
      </c>
      <c r="S7" s="750">
        <v>92317</v>
      </c>
      <c r="T7" s="847">
        <v>6.7245713447011912</v>
      </c>
      <c r="U7" s="850">
        <v>4.1329678634676847</v>
      </c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</row>
    <row r="8" spans="1:209" s="39" customFormat="1" ht="13.5" customHeight="1">
      <c r="A8" s="947" t="s">
        <v>3</v>
      </c>
      <c r="B8" s="140">
        <v>283224</v>
      </c>
      <c r="C8" s="28">
        <v>278979</v>
      </c>
      <c r="D8" s="28">
        <v>284324</v>
      </c>
      <c r="E8" s="1510">
        <v>-1.4988136598593327</v>
      </c>
      <c r="F8" s="1510">
        <v>1.9159148179612062</v>
      </c>
      <c r="G8" s="593">
        <v>167311</v>
      </c>
      <c r="H8" s="593">
        <v>164803</v>
      </c>
      <c r="I8" s="593">
        <v>179314</v>
      </c>
      <c r="J8" s="1506">
        <v>-1.4990048472604878</v>
      </c>
      <c r="K8" s="1506">
        <v>8.8050581603490219</v>
      </c>
      <c r="L8" s="743">
        <v>23523</v>
      </c>
      <c r="M8" s="743">
        <v>23170</v>
      </c>
      <c r="N8" s="593">
        <v>23372</v>
      </c>
      <c r="O8" s="1510">
        <v>-1.5006589295583073</v>
      </c>
      <c r="P8" s="1510">
        <v>0.87181700474752155</v>
      </c>
      <c r="Q8" s="1149">
        <v>23684.094000000001</v>
      </c>
      <c r="R8" s="749">
        <v>23328</v>
      </c>
      <c r="S8" s="749">
        <v>23454</v>
      </c>
      <c r="T8" s="1510">
        <v>-1.5035153972957627</v>
      </c>
      <c r="U8" s="2019">
        <v>0.54012345679013141</v>
      </c>
      <c r="V8" s="948"/>
      <c r="W8" s="948"/>
      <c r="X8" s="948"/>
      <c r="Y8" s="948"/>
      <c r="Z8" s="948"/>
      <c r="AA8" s="948"/>
      <c r="AB8" s="948"/>
      <c r="AC8" s="948"/>
      <c r="AD8" s="948"/>
      <c r="AE8" s="948"/>
      <c r="AF8" s="948"/>
      <c r="AG8" s="948"/>
      <c r="AH8" s="948"/>
      <c r="AI8" s="948"/>
      <c r="AJ8" s="948"/>
      <c r="AK8" s="948"/>
      <c r="AL8" s="948"/>
      <c r="AM8" s="948"/>
      <c r="AN8" s="948"/>
      <c r="AO8" s="948"/>
      <c r="AP8" s="948"/>
      <c r="AQ8" s="948"/>
      <c r="AR8" s="948"/>
      <c r="AS8" s="948"/>
      <c r="AT8" s="948"/>
      <c r="AU8" s="948"/>
      <c r="AV8" s="948"/>
      <c r="AW8" s="948"/>
      <c r="AX8" s="948"/>
      <c r="AY8" s="948"/>
      <c r="AZ8" s="948"/>
      <c r="BA8" s="948"/>
      <c r="BB8" s="948"/>
      <c r="BC8" s="948"/>
      <c r="BD8" s="948"/>
      <c r="BE8" s="948"/>
      <c r="BF8" s="948"/>
      <c r="BG8" s="948"/>
      <c r="BH8" s="948"/>
      <c r="BI8" s="948"/>
      <c r="BJ8" s="948"/>
      <c r="BK8" s="948"/>
      <c r="BL8" s="948"/>
      <c r="BM8" s="948"/>
      <c r="BN8" s="948"/>
      <c r="BO8" s="948"/>
      <c r="BP8" s="948"/>
      <c r="BQ8" s="948"/>
      <c r="BR8" s="948"/>
      <c r="BS8" s="948"/>
      <c r="BT8" s="948"/>
      <c r="BU8" s="948"/>
      <c r="BV8" s="948"/>
      <c r="BW8" s="948"/>
      <c r="BX8" s="948"/>
      <c r="BY8" s="948"/>
      <c r="BZ8" s="948"/>
      <c r="CA8" s="948"/>
      <c r="CB8" s="948"/>
      <c r="CC8" s="948"/>
      <c r="CD8" s="948"/>
      <c r="CE8" s="948"/>
      <c r="CF8" s="948"/>
      <c r="CG8" s="948"/>
      <c r="CH8" s="948"/>
      <c r="CI8" s="948"/>
      <c r="CJ8" s="948"/>
      <c r="CK8" s="948"/>
      <c r="CL8" s="948"/>
      <c r="CM8" s="948"/>
      <c r="CN8" s="948"/>
      <c r="CO8" s="948"/>
      <c r="CP8" s="948"/>
      <c r="CQ8" s="948"/>
      <c r="CR8" s="948"/>
      <c r="CS8" s="948"/>
      <c r="CT8" s="948"/>
      <c r="CU8" s="948"/>
      <c r="CV8" s="948"/>
      <c r="CW8" s="948"/>
      <c r="CX8" s="948"/>
      <c r="CY8" s="948"/>
      <c r="CZ8" s="948"/>
      <c r="DA8" s="948"/>
      <c r="DB8" s="948"/>
      <c r="DC8" s="948"/>
      <c r="DD8" s="948"/>
      <c r="DE8" s="948"/>
      <c r="DF8" s="948"/>
      <c r="DG8" s="948"/>
      <c r="DH8" s="948"/>
      <c r="DI8" s="948"/>
      <c r="DJ8" s="948"/>
      <c r="DK8" s="948"/>
      <c r="DL8" s="948"/>
      <c r="DM8" s="948"/>
      <c r="DN8" s="948"/>
      <c r="DO8" s="948"/>
      <c r="DP8" s="948"/>
      <c r="DQ8" s="948"/>
      <c r="DR8" s="948"/>
      <c r="DS8" s="948"/>
      <c r="DT8" s="948"/>
      <c r="DU8" s="948"/>
      <c r="DV8" s="948"/>
      <c r="DW8" s="948"/>
      <c r="DX8" s="948"/>
      <c r="DY8" s="948"/>
      <c r="DZ8" s="948"/>
      <c r="EA8" s="948"/>
      <c r="EB8" s="948"/>
      <c r="EC8" s="948"/>
      <c r="ED8" s="948"/>
      <c r="EE8" s="948"/>
      <c r="EF8" s="948"/>
      <c r="EG8" s="948"/>
      <c r="EH8" s="948"/>
      <c r="EI8" s="948"/>
      <c r="EJ8" s="948"/>
      <c r="EK8" s="948"/>
      <c r="EL8" s="948"/>
      <c r="EM8" s="948"/>
      <c r="EN8" s="948"/>
      <c r="EO8" s="948"/>
      <c r="EP8" s="948"/>
      <c r="EQ8" s="948"/>
      <c r="ER8" s="948"/>
      <c r="ES8" s="948"/>
      <c r="ET8" s="948"/>
      <c r="EU8" s="948"/>
      <c r="EV8" s="948"/>
      <c r="EW8" s="948"/>
      <c r="EX8" s="948"/>
      <c r="EY8" s="948"/>
      <c r="EZ8" s="948"/>
      <c r="FA8" s="948"/>
      <c r="FB8" s="948"/>
      <c r="FC8" s="948"/>
      <c r="FD8" s="948"/>
      <c r="FE8" s="948"/>
      <c r="FF8" s="948"/>
      <c r="FG8" s="948"/>
      <c r="FH8" s="948"/>
      <c r="FI8" s="948"/>
      <c r="FJ8" s="948"/>
      <c r="FK8" s="948"/>
      <c r="FL8" s="948"/>
      <c r="FM8" s="948"/>
      <c r="FN8" s="948"/>
      <c r="FO8" s="948"/>
      <c r="FP8" s="948"/>
      <c r="FQ8" s="948"/>
      <c r="FR8" s="948"/>
      <c r="FS8" s="948"/>
      <c r="FT8" s="948"/>
      <c r="FU8" s="948"/>
      <c r="FV8" s="948"/>
      <c r="FW8" s="948"/>
      <c r="FX8" s="948"/>
      <c r="FY8" s="948"/>
      <c r="FZ8" s="948"/>
      <c r="GA8" s="948"/>
      <c r="GB8" s="948"/>
      <c r="GC8" s="948"/>
      <c r="GD8" s="948"/>
      <c r="GE8" s="948"/>
      <c r="GF8" s="948"/>
    </row>
    <row r="9" spans="1:209" ht="13.5" customHeight="1">
      <c r="A9" s="947" t="s">
        <v>4</v>
      </c>
      <c r="B9" s="140">
        <v>9618</v>
      </c>
      <c r="C9" s="28">
        <v>9618</v>
      </c>
      <c r="D9" s="28">
        <v>9650</v>
      </c>
      <c r="E9" s="1510">
        <v>0</v>
      </c>
      <c r="F9" s="1510">
        <v>0.33270950301518276</v>
      </c>
      <c r="G9" s="593">
        <v>5390</v>
      </c>
      <c r="H9" s="593">
        <v>6000</v>
      </c>
      <c r="I9" s="593">
        <v>6068</v>
      </c>
      <c r="J9" s="1506">
        <v>11.317254174397039</v>
      </c>
      <c r="K9" s="1506">
        <v>1.1333333333333417</v>
      </c>
      <c r="L9" s="743">
        <v>12204</v>
      </c>
      <c r="M9" s="743">
        <v>13143</v>
      </c>
      <c r="N9" s="593">
        <v>13143</v>
      </c>
      <c r="O9" s="1510">
        <v>7.6941986234021709</v>
      </c>
      <c r="P9" s="1510">
        <v>0</v>
      </c>
      <c r="Q9" s="1149">
        <v>8073</v>
      </c>
      <c r="R9" s="749">
        <v>8108</v>
      </c>
      <c r="S9" s="1149">
        <v>8775</v>
      </c>
      <c r="T9" s="1510">
        <v>0.43354391180479013</v>
      </c>
      <c r="U9" s="2019">
        <v>8.2264430192402482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</row>
    <row r="10" spans="1:209" ht="13.5" customHeight="1">
      <c r="A10" s="1014" t="s">
        <v>5</v>
      </c>
      <c r="B10" s="140">
        <v>101240</v>
      </c>
      <c r="C10" s="28">
        <v>106494</v>
      </c>
      <c r="D10" s="28">
        <v>107152</v>
      </c>
      <c r="E10" s="1510">
        <v>5.1896483603318888</v>
      </c>
      <c r="F10" s="1510">
        <v>0.61787518545646236</v>
      </c>
      <c r="G10" s="593">
        <v>78108</v>
      </c>
      <c r="H10" s="593">
        <v>81146</v>
      </c>
      <c r="I10" s="593">
        <v>90883</v>
      </c>
      <c r="J10" s="1506">
        <v>3.8894863522302536</v>
      </c>
      <c r="K10" s="1506">
        <v>11.99935917975008</v>
      </c>
      <c r="L10" s="743">
        <v>26608</v>
      </c>
      <c r="M10" s="743">
        <v>26636</v>
      </c>
      <c r="N10" s="593">
        <v>27094</v>
      </c>
      <c r="O10" s="1510">
        <v>0.10523150932051362</v>
      </c>
      <c r="P10" s="1510">
        <v>1.7194773990088619</v>
      </c>
      <c r="Q10" s="1149">
        <v>20227</v>
      </c>
      <c r="R10" s="749">
        <v>21942</v>
      </c>
      <c r="S10" s="1149">
        <v>24955</v>
      </c>
      <c r="T10" s="1510">
        <v>8.4787660058337941</v>
      </c>
      <c r="U10" s="2019">
        <v>13.731656184486374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</row>
    <row r="11" spans="1:209" ht="13.5" customHeight="1">
      <c r="A11" s="947" t="s">
        <v>6</v>
      </c>
      <c r="B11" s="140">
        <v>381</v>
      </c>
      <c r="C11" s="28">
        <v>380</v>
      </c>
      <c r="D11" s="28">
        <v>380</v>
      </c>
      <c r="E11" s="1510">
        <v>-0.2624671916010457</v>
      </c>
      <c r="F11" s="1510">
        <v>0</v>
      </c>
      <c r="G11" s="593"/>
      <c r="H11" s="593"/>
      <c r="I11" s="593"/>
      <c r="J11" s="1506"/>
      <c r="K11" s="1506"/>
      <c r="L11" s="743">
        <v>384</v>
      </c>
      <c r="M11" s="743">
        <v>393</v>
      </c>
      <c r="N11" s="593">
        <v>424</v>
      </c>
      <c r="O11" s="1510">
        <v>2.34375</v>
      </c>
      <c r="P11" s="1510">
        <v>7.8880407124682028</v>
      </c>
      <c r="Q11" s="1149">
        <v>4802</v>
      </c>
      <c r="R11" s="749">
        <v>4796</v>
      </c>
      <c r="S11" s="1149">
        <v>4807</v>
      </c>
      <c r="T11" s="1510">
        <v>-0.12494793835902129</v>
      </c>
      <c r="U11" s="2019">
        <v>0.22935779816513069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</row>
    <row r="12" spans="1:209" ht="13.5" customHeight="1">
      <c r="A12" s="947" t="s">
        <v>7</v>
      </c>
      <c r="B12" s="28">
        <v>421</v>
      </c>
      <c r="C12" s="28">
        <v>405</v>
      </c>
      <c r="D12" s="28">
        <v>405</v>
      </c>
      <c r="E12" s="1510">
        <v>-3.8004750593824244</v>
      </c>
      <c r="F12" s="1510">
        <v>0</v>
      </c>
      <c r="G12" s="593"/>
      <c r="H12" s="593"/>
      <c r="I12" s="593"/>
      <c r="J12" s="1506"/>
      <c r="K12" s="1506"/>
      <c r="L12" s="743">
        <v>581</v>
      </c>
      <c r="M12" s="743">
        <v>584</v>
      </c>
      <c r="N12" s="593">
        <v>589</v>
      </c>
      <c r="O12" s="1510">
        <v>0.51635111876076056</v>
      </c>
      <c r="P12" s="1510">
        <v>0.85616438356164171</v>
      </c>
      <c r="Q12" s="1149">
        <v>180</v>
      </c>
      <c r="R12" s="749">
        <v>180</v>
      </c>
      <c r="S12" s="1149">
        <v>190</v>
      </c>
      <c r="T12" s="1510">
        <v>0</v>
      </c>
      <c r="U12" s="2019">
        <v>5.555555555555558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</row>
    <row r="13" spans="1:209" ht="13.5" customHeight="1">
      <c r="A13" s="947" t="s">
        <v>8</v>
      </c>
      <c r="B13" s="28">
        <v>27</v>
      </c>
      <c r="C13" s="28">
        <v>19</v>
      </c>
      <c r="D13" s="28">
        <v>19</v>
      </c>
      <c r="E13" s="1510">
        <v>-29.629629629629626</v>
      </c>
      <c r="F13" s="1510">
        <v>0</v>
      </c>
      <c r="G13" s="593"/>
      <c r="H13" s="593"/>
      <c r="I13" s="593"/>
      <c r="J13" s="1506"/>
      <c r="K13" s="1506"/>
      <c r="L13" s="743"/>
      <c r="M13" s="743"/>
      <c r="N13" s="593"/>
      <c r="O13" s="1510"/>
      <c r="P13" s="1510"/>
      <c r="Q13" s="1149">
        <v>2</v>
      </c>
      <c r="R13" s="749">
        <v>2</v>
      </c>
      <c r="S13" s="1149">
        <v>2</v>
      </c>
      <c r="T13" s="1510">
        <v>0</v>
      </c>
      <c r="U13" s="2019">
        <v>0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</row>
    <row r="14" spans="1:209" ht="13.5" customHeight="1">
      <c r="A14" s="947" t="s">
        <v>9</v>
      </c>
      <c r="B14" s="28">
        <v>119350</v>
      </c>
      <c r="C14" s="28">
        <v>119390</v>
      </c>
      <c r="D14" s="28">
        <v>119400</v>
      </c>
      <c r="E14" s="1510">
        <v>3.3514872224560399E-2</v>
      </c>
      <c r="F14" s="1510">
        <v>8.3759108802983206E-3</v>
      </c>
      <c r="G14" s="593">
        <v>26095</v>
      </c>
      <c r="H14" s="593">
        <v>27125</v>
      </c>
      <c r="I14" s="593">
        <v>29023</v>
      </c>
      <c r="J14" s="1506">
        <v>3.947116305805709</v>
      </c>
      <c r="K14" s="1506">
        <v>6.9972350230414815</v>
      </c>
      <c r="L14" s="743">
        <v>17839</v>
      </c>
      <c r="M14" s="743">
        <v>18049</v>
      </c>
      <c r="N14" s="593">
        <v>20000</v>
      </c>
      <c r="O14" s="1510">
        <v>1.1771960311676599</v>
      </c>
      <c r="P14" s="1510">
        <v>10.809463128151142</v>
      </c>
      <c r="Q14" s="1149">
        <v>22093</v>
      </c>
      <c r="R14" s="749">
        <v>26325</v>
      </c>
      <c r="S14" s="749">
        <v>26325</v>
      </c>
      <c r="T14" s="1510">
        <v>19.155388584619558</v>
      </c>
      <c r="U14" s="2019">
        <v>0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</row>
    <row r="15" spans="1:209" ht="13.5" customHeight="1">
      <c r="A15" s="947" t="s">
        <v>10</v>
      </c>
      <c r="B15" s="28">
        <v>9835</v>
      </c>
      <c r="C15" s="28">
        <v>9835</v>
      </c>
      <c r="D15" s="28">
        <v>10575</v>
      </c>
      <c r="E15" s="1510">
        <v>0</v>
      </c>
      <c r="F15" s="1510">
        <v>7.5241484494153577</v>
      </c>
      <c r="G15" s="593">
        <v>230400</v>
      </c>
      <c r="H15" s="593">
        <v>253000</v>
      </c>
      <c r="I15" s="593">
        <v>290950</v>
      </c>
      <c r="J15" s="1506">
        <v>9.8090277777777679</v>
      </c>
      <c r="K15" s="1506">
        <v>14.999999999999991</v>
      </c>
      <c r="L15" s="743"/>
      <c r="M15" s="743"/>
      <c r="N15" s="593"/>
      <c r="O15" s="1510"/>
      <c r="P15" s="1510"/>
      <c r="Q15" s="749">
        <v>200</v>
      </c>
      <c r="R15" s="749">
        <v>200</v>
      </c>
      <c r="S15" s="749"/>
      <c r="T15" s="1510">
        <v>0</v>
      </c>
      <c r="U15" s="2019">
        <v>-100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</row>
    <row r="16" spans="1:209" ht="13.5" customHeight="1">
      <c r="A16" s="947" t="s">
        <v>11</v>
      </c>
      <c r="B16" s="28"/>
      <c r="C16" s="28"/>
      <c r="D16" s="28"/>
      <c r="E16" s="1510"/>
      <c r="F16" s="1510"/>
      <c r="G16" s="593"/>
      <c r="H16" s="593"/>
      <c r="I16" s="593"/>
      <c r="J16" s="1506"/>
      <c r="K16" s="1506"/>
      <c r="L16" s="743"/>
      <c r="M16" s="743"/>
      <c r="N16" s="593"/>
      <c r="O16" s="1510"/>
      <c r="P16" s="1510"/>
      <c r="Q16" s="1149"/>
      <c r="R16" s="749"/>
      <c r="S16" s="1149"/>
      <c r="T16" s="1510"/>
      <c r="U16" s="2019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</row>
    <row r="17" spans="1:188" ht="13.5" customHeight="1">
      <c r="A17" s="947" t="s">
        <v>12</v>
      </c>
      <c r="B17" s="28"/>
      <c r="C17" s="28"/>
      <c r="D17" s="28"/>
      <c r="E17" s="1510"/>
      <c r="F17" s="1510"/>
      <c r="G17" s="593"/>
      <c r="H17" s="593"/>
      <c r="I17" s="593"/>
      <c r="J17" s="1506"/>
      <c r="K17" s="1506"/>
      <c r="L17" s="743"/>
      <c r="M17" s="743"/>
      <c r="N17" s="593"/>
      <c r="O17" s="1510"/>
      <c r="P17" s="1510"/>
      <c r="Q17" s="1149"/>
      <c r="R17" s="749"/>
      <c r="S17" s="1149"/>
      <c r="T17" s="1510"/>
      <c r="U17" s="2019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</row>
    <row r="18" spans="1:188" ht="13.5" customHeight="1">
      <c r="A18" s="947" t="s">
        <v>13</v>
      </c>
      <c r="B18" s="28">
        <v>845.25</v>
      </c>
      <c r="C18" s="28">
        <v>865</v>
      </c>
      <c r="D18" s="28">
        <v>865</v>
      </c>
      <c r="E18" s="1510">
        <v>2.3365868086364872</v>
      </c>
      <c r="F18" s="1510">
        <v>0</v>
      </c>
      <c r="G18" s="593"/>
      <c r="H18" s="593"/>
      <c r="I18" s="593"/>
      <c r="J18" s="1506"/>
      <c r="K18" s="1506"/>
      <c r="L18" s="743">
        <v>1414</v>
      </c>
      <c r="M18" s="743">
        <v>1414</v>
      </c>
      <c r="N18" s="593">
        <v>1414</v>
      </c>
      <c r="O18" s="1510">
        <v>0</v>
      </c>
      <c r="P18" s="1510">
        <v>0</v>
      </c>
      <c r="Q18" s="1149">
        <v>2472</v>
      </c>
      <c r="R18" s="749">
        <v>2486</v>
      </c>
      <c r="S18" s="1149">
        <v>2486</v>
      </c>
      <c r="T18" s="1510">
        <v>0.56634304207119346</v>
      </c>
      <c r="U18" s="2019">
        <v>0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</row>
    <row r="19" spans="1:188" ht="13.5" customHeight="1">
      <c r="A19" s="947" t="s">
        <v>14</v>
      </c>
      <c r="B19" s="28">
        <v>24007.91</v>
      </c>
      <c r="C19" s="28">
        <v>24011</v>
      </c>
      <c r="D19" s="28">
        <v>24011</v>
      </c>
      <c r="E19" s="1510">
        <v>1.2870758012661909E-2</v>
      </c>
      <c r="F19" s="1510">
        <v>0</v>
      </c>
      <c r="G19" s="593">
        <v>5440</v>
      </c>
      <c r="H19" s="593">
        <v>5108.5</v>
      </c>
      <c r="I19" s="593">
        <v>5175</v>
      </c>
      <c r="J19" s="1506">
        <v>-6.0937499999999982</v>
      </c>
      <c r="K19" s="1506">
        <v>1.3017519819908063</v>
      </c>
      <c r="L19" s="743">
        <v>1394</v>
      </c>
      <c r="M19" s="743">
        <v>1401</v>
      </c>
      <c r="N19" s="593">
        <v>1206</v>
      </c>
      <c r="O19" s="1510">
        <v>0.50215208034434244</v>
      </c>
      <c r="P19" s="1510">
        <v>-13.918629550321205</v>
      </c>
      <c r="Q19" s="1149">
        <v>794</v>
      </c>
      <c r="R19" s="749">
        <v>734</v>
      </c>
      <c r="S19" s="1149">
        <v>783</v>
      </c>
      <c r="T19" s="1510">
        <v>-7.5566750629722961</v>
      </c>
      <c r="U19" s="2019">
        <v>6.675749318801083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</row>
    <row r="20" spans="1:188" ht="13.5" customHeight="1">
      <c r="A20" s="947" t="s">
        <v>15</v>
      </c>
      <c r="B20" s="28">
        <v>28261.25</v>
      </c>
      <c r="C20" s="28">
        <v>28165</v>
      </c>
      <c r="D20" s="28">
        <v>28165</v>
      </c>
      <c r="E20" s="1510">
        <v>-0.34057233844928536</v>
      </c>
      <c r="F20" s="1510">
        <v>0</v>
      </c>
      <c r="G20" s="593">
        <v>5629</v>
      </c>
      <c r="H20" s="593">
        <v>4920</v>
      </c>
      <c r="I20" s="593">
        <v>4969</v>
      </c>
      <c r="J20" s="1506">
        <v>-12.595487653224369</v>
      </c>
      <c r="K20" s="1506">
        <v>0.99593495934959808</v>
      </c>
      <c r="L20" s="743">
        <v>546</v>
      </c>
      <c r="M20" s="743">
        <v>549</v>
      </c>
      <c r="N20" s="593">
        <v>460</v>
      </c>
      <c r="O20" s="1510">
        <v>0.5494505494505475</v>
      </c>
      <c r="P20" s="1510">
        <v>-16.211293260473592</v>
      </c>
      <c r="Q20" s="1149">
        <v>540</v>
      </c>
      <c r="R20" s="749">
        <v>552</v>
      </c>
      <c r="S20" s="1149">
        <v>540</v>
      </c>
      <c r="T20" s="1510">
        <v>2.2222222222222143</v>
      </c>
      <c r="U20" s="2019">
        <v>-2.1739130434782594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</row>
    <row r="21" spans="1:188" s="73" customFormat="1" ht="13.5" customHeight="1">
      <c r="A21" s="1011" t="s">
        <v>719</v>
      </c>
      <c r="B21" s="1527">
        <v>144604.5</v>
      </c>
      <c r="C21" s="1527">
        <v>147925</v>
      </c>
      <c r="D21" s="1527">
        <v>147950</v>
      </c>
      <c r="E21" s="1597">
        <v>2.2962632559844209</v>
      </c>
      <c r="F21" s="1597">
        <v>1.6900456312329837E-2</v>
      </c>
      <c r="G21" s="1527">
        <v>63847</v>
      </c>
      <c r="H21" s="1527">
        <v>65850</v>
      </c>
      <c r="I21" s="1527">
        <v>69797</v>
      </c>
      <c r="J21" s="1511">
        <v>3.1371873384810511</v>
      </c>
      <c r="K21" s="1511">
        <v>5.9939255884586151</v>
      </c>
      <c r="L21" s="1313">
        <v>19090.7</v>
      </c>
      <c r="M21" s="1313">
        <v>19851.2</v>
      </c>
      <c r="N21" s="750">
        <v>19855</v>
      </c>
      <c r="O21" s="1597">
        <v>3.9836150586411101</v>
      </c>
      <c r="P21" s="1597">
        <v>1.914241960183638E-2</v>
      </c>
      <c r="Q21" s="1313">
        <v>26400</v>
      </c>
      <c r="R21" s="1313">
        <v>26450</v>
      </c>
      <c r="S21" s="1313">
        <v>26455</v>
      </c>
      <c r="T21" s="1597">
        <v>0.18939393939394478</v>
      </c>
      <c r="U21" s="2018">
        <v>1.890359168241762E-2</v>
      </c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</row>
    <row r="22" spans="1:188" ht="13.5" customHeight="1">
      <c r="A22" s="947" t="s">
        <v>335</v>
      </c>
      <c r="B22" s="682">
        <v>144604.5</v>
      </c>
      <c r="C22" s="682">
        <v>147925</v>
      </c>
      <c r="D22" s="682">
        <v>147950</v>
      </c>
      <c r="E22" s="1510">
        <v>2.2962632559844209</v>
      </c>
      <c r="F22" s="1510">
        <v>1.6900456312329837E-2</v>
      </c>
      <c r="G22" s="593">
        <v>63847</v>
      </c>
      <c r="H22" s="593">
        <v>65850</v>
      </c>
      <c r="I22" s="593">
        <v>69797</v>
      </c>
      <c r="J22" s="1506">
        <v>3.1371873384810511</v>
      </c>
      <c r="K22" s="1506">
        <v>5.9939255884586151</v>
      </c>
      <c r="L22" s="743">
        <v>19090.7</v>
      </c>
      <c r="M22" s="743">
        <v>19851.2</v>
      </c>
      <c r="N22" s="593">
        <v>19855</v>
      </c>
      <c r="O22" s="1510">
        <v>3.9836150586411101</v>
      </c>
      <c r="P22" s="1510">
        <v>1.914241960183638E-2</v>
      </c>
      <c r="Q22" s="1149">
        <v>26400</v>
      </c>
      <c r="R22" s="749">
        <v>26450</v>
      </c>
      <c r="S22" s="1149">
        <v>26455</v>
      </c>
      <c r="T22" s="1510">
        <v>0.18939393939394478</v>
      </c>
      <c r="U22" s="2019">
        <v>1.890359168241762E-2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</row>
    <row r="23" spans="1:188" s="73" customFormat="1" ht="13.5" customHeight="1">
      <c r="A23" s="1011" t="s">
        <v>17</v>
      </c>
      <c r="B23" s="605">
        <v>94483</v>
      </c>
      <c r="C23" s="605">
        <v>95754</v>
      </c>
      <c r="D23" s="605">
        <v>95754</v>
      </c>
      <c r="E23" s="1597">
        <v>1.3452155414201528</v>
      </c>
      <c r="F23" s="1597">
        <v>0</v>
      </c>
      <c r="G23" s="605">
        <v>18465</v>
      </c>
      <c r="H23" s="605">
        <v>17278</v>
      </c>
      <c r="I23" s="605">
        <v>18193</v>
      </c>
      <c r="J23" s="1511">
        <v>-6.4283780124559931</v>
      </c>
      <c r="K23" s="1511">
        <v>5.2957518231276701</v>
      </c>
      <c r="L23" s="1481">
        <v>14607.5</v>
      </c>
      <c r="M23" s="1481">
        <v>14942.65</v>
      </c>
      <c r="N23" s="613">
        <v>15960.199999999999</v>
      </c>
      <c r="O23" s="1597">
        <v>2.2943693308232094</v>
      </c>
      <c r="P23" s="1597">
        <v>6.809702428953357</v>
      </c>
      <c r="Q23" s="1598">
        <v>33060.1</v>
      </c>
      <c r="R23" s="625">
        <v>35913</v>
      </c>
      <c r="S23" s="1481">
        <v>36253</v>
      </c>
      <c r="T23" s="1597">
        <v>8.6294354826512922</v>
      </c>
      <c r="U23" s="2018">
        <v>0.94673238103193391</v>
      </c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</row>
    <row r="24" spans="1:188" ht="13.5" customHeight="1">
      <c r="A24" s="947" t="s">
        <v>18</v>
      </c>
      <c r="B24" s="682">
        <v>2043</v>
      </c>
      <c r="C24" s="682">
        <v>2043</v>
      </c>
      <c r="D24" s="682">
        <v>2043</v>
      </c>
      <c r="E24" s="1510">
        <v>0</v>
      </c>
      <c r="F24" s="1510">
        <v>0</v>
      </c>
      <c r="G24" s="593"/>
      <c r="H24" s="593"/>
      <c r="I24" s="593"/>
      <c r="J24" s="1506"/>
      <c r="K24" s="1506"/>
      <c r="L24" s="743">
        <v>4685</v>
      </c>
      <c r="M24" s="743">
        <v>4782.5</v>
      </c>
      <c r="N24" s="593">
        <v>5800</v>
      </c>
      <c r="O24" s="1510">
        <v>2.0811099252934895</v>
      </c>
      <c r="P24" s="1510">
        <v>21.275483533716667</v>
      </c>
      <c r="Q24" s="1149">
        <v>3584</v>
      </c>
      <c r="R24" s="749">
        <v>3603</v>
      </c>
      <c r="S24" s="1149">
        <v>3943</v>
      </c>
      <c r="T24" s="1510">
        <v>0.53013392857141906</v>
      </c>
      <c r="U24" s="2019">
        <v>9.4365806272550756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</row>
    <row r="25" spans="1:188" ht="13.5" customHeight="1">
      <c r="A25" s="947" t="s">
        <v>19</v>
      </c>
      <c r="B25" s="682">
        <v>12000</v>
      </c>
      <c r="C25" s="682">
        <v>12080</v>
      </c>
      <c r="D25" s="682">
        <v>12080</v>
      </c>
      <c r="E25" s="1510">
        <v>0.66666666666665986</v>
      </c>
      <c r="F25" s="1510">
        <v>0</v>
      </c>
      <c r="G25" s="593">
        <v>1050</v>
      </c>
      <c r="H25" s="593">
        <v>874</v>
      </c>
      <c r="I25" s="593">
        <v>743</v>
      </c>
      <c r="J25" s="1506">
        <v>-16.761904761904766</v>
      </c>
      <c r="K25" s="1506">
        <v>-14.988558352402748</v>
      </c>
      <c r="L25" s="743">
        <v>1732</v>
      </c>
      <c r="M25" s="743">
        <v>1764</v>
      </c>
      <c r="N25" s="593">
        <v>1764</v>
      </c>
      <c r="O25" s="1510">
        <v>1.8475750577367167</v>
      </c>
      <c r="P25" s="1510">
        <v>0</v>
      </c>
      <c r="Q25" s="1149">
        <v>1050</v>
      </c>
      <c r="R25" s="749">
        <v>1050</v>
      </c>
      <c r="S25" s="749">
        <v>1050</v>
      </c>
      <c r="T25" s="1510">
        <v>0</v>
      </c>
      <c r="U25" s="2019">
        <v>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</row>
    <row r="26" spans="1:188" ht="13.5" customHeight="1">
      <c r="A26" s="947" t="s">
        <v>20</v>
      </c>
      <c r="B26" s="682">
        <v>13800</v>
      </c>
      <c r="C26" s="682">
        <v>14662</v>
      </c>
      <c r="D26" s="682">
        <v>14662</v>
      </c>
      <c r="E26" s="1510">
        <v>6.246376811594212</v>
      </c>
      <c r="F26" s="1510">
        <v>0</v>
      </c>
      <c r="G26" s="593">
        <v>6720</v>
      </c>
      <c r="H26" s="593">
        <v>7920</v>
      </c>
      <c r="I26" s="593">
        <v>8712</v>
      </c>
      <c r="J26" s="1506">
        <v>17.857142857142861</v>
      </c>
      <c r="K26" s="1506">
        <v>10.000000000000009</v>
      </c>
      <c r="L26" s="743">
        <v>3260</v>
      </c>
      <c r="M26" s="743">
        <v>3311.75</v>
      </c>
      <c r="N26" s="593">
        <v>3311.8</v>
      </c>
      <c r="O26" s="1510">
        <v>1.5874233128834403</v>
      </c>
      <c r="P26" s="1510">
        <v>1.5097757982918125E-3</v>
      </c>
      <c r="Q26" s="1149">
        <v>277.5</v>
      </c>
      <c r="R26" s="749">
        <v>362</v>
      </c>
      <c r="S26" s="749">
        <v>362</v>
      </c>
      <c r="T26" s="1510">
        <v>30.45045045045045</v>
      </c>
      <c r="U26" s="2019">
        <v>0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</row>
    <row r="27" spans="1:188" ht="13.5" customHeight="1">
      <c r="A27" s="947" t="s">
        <v>21</v>
      </c>
      <c r="B27" s="682"/>
      <c r="C27" s="682"/>
      <c r="D27" s="682"/>
      <c r="E27" s="1510"/>
      <c r="F27" s="1510"/>
      <c r="G27" s="593"/>
      <c r="H27" s="593"/>
      <c r="I27" s="593"/>
      <c r="J27" s="1506"/>
      <c r="K27" s="1506"/>
      <c r="L27" s="743">
        <v>12</v>
      </c>
      <c r="M27" s="743">
        <v>18</v>
      </c>
      <c r="N27" s="593">
        <v>18</v>
      </c>
      <c r="O27" s="1510">
        <v>50</v>
      </c>
      <c r="P27" s="1510">
        <v>0</v>
      </c>
      <c r="Q27" s="1149">
        <v>270</v>
      </c>
      <c r="R27" s="749">
        <v>216</v>
      </c>
      <c r="S27" s="749">
        <v>216</v>
      </c>
      <c r="T27" s="1510">
        <v>-19.999999999999996</v>
      </c>
      <c r="U27" s="2019">
        <v>0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</row>
    <row r="28" spans="1:188" ht="13.5" customHeight="1">
      <c r="A28" s="947" t="s">
        <v>22</v>
      </c>
      <c r="B28" s="682">
        <v>9040</v>
      </c>
      <c r="C28" s="682">
        <v>9257</v>
      </c>
      <c r="D28" s="682">
        <v>9257</v>
      </c>
      <c r="E28" s="1510">
        <v>2.4004424778760969</v>
      </c>
      <c r="F28" s="1510">
        <v>0</v>
      </c>
      <c r="G28" s="593"/>
      <c r="H28" s="593"/>
      <c r="I28" s="593"/>
      <c r="J28" s="1506"/>
      <c r="K28" s="1506"/>
      <c r="L28" s="743">
        <v>3089</v>
      </c>
      <c r="M28" s="743">
        <v>3090</v>
      </c>
      <c r="N28" s="593">
        <v>3090</v>
      </c>
      <c r="O28" s="1510">
        <v>3.2372936225311122E-2</v>
      </c>
      <c r="P28" s="1510">
        <v>0</v>
      </c>
      <c r="Q28" s="1149">
        <v>9853</v>
      </c>
      <c r="R28" s="749">
        <v>9260</v>
      </c>
      <c r="S28" s="749">
        <v>9260</v>
      </c>
      <c r="T28" s="1510">
        <v>-6.0184715315132475</v>
      </c>
      <c r="U28" s="2019">
        <v>0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</row>
    <row r="29" spans="1:188" ht="13.5" customHeight="1">
      <c r="A29" s="947" t="s">
        <v>23</v>
      </c>
      <c r="B29" s="682">
        <v>57600</v>
      </c>
      <c r="C29" s="682">
        <v>57712</v>
      </c>
      <c r="D29" s="682">
        <v>57712</v>
      </c>
      <c r="E29" s="1510">
        <v>0.19444444444445264</v>
      </c>
      <c r="F29" s="1510">
        <v>0</v>
      </c>
      <c r="G29" s="593">
        <v>10695</v>
      </c>
      <c r="H29" s="593">
        <v>8484</v>
      </c>
      <c r="I29" s="593">
        <v>8738</v>
      </c>
      <c r="J29" s="1506">
        <v>-20.67321178120617</v>
      </c>
      <c r="K29" s="1506">
        <v>2.9938708156529881</v>
      </c>
      <c r="L29" s="743">
        <v>1829.5</v>
      </c>
      <c r="M29" s="743">
        <v>1976.4</v>
      </c>
      <c r="N29" s="593">
        <v>1976.4</v>
      </c>
      <c r="O29" s="1510">
        <v>8.0295162612735727</v>
      </c>
      <c r="P29" s="1510">
        <v>0</v>
      </c>
      <c r="Q29" s="1149">
        <v>18025.599999999999</v>
      </c>
      <c r="R29" s="749">
        <v>21422</v>
      </c>
      <c r="S29" s="749">
        <v>21422</v>
      </c>
      <c r="T29" s="1510">
        <v>18.842091248002845</v>
      </c>
      <c r="U29" s="2019">
        <v>0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</row>
    <row r="30" spans="1:188" ht="13.5" customHeight="1">
      <c r="A30" s="947" t="s">
        <v>24</v>
      </c>
      <c r="B30" s="682"/>
      <c r="C30" s="682"/>
      <c r="D30" s="682"/>
      <c r="E30" s="744"/>
      <c r="F30" s="744"/>
      <c r="G30" s="593"/>
      <c r="H30" s="593"/>
      <c r="I30" s="593"/>
      <c r="J30" s="28"/>
      <c r="K30" s="28"/>
      <c r="L30" s="140"/>
      <c r="M30" s="566"/>
      <c r="N30" s="566"/>
      <c r="O30" s="782"/>
      <c r="P30" s="782"/>
      <c r="Q30" s="140"/>
      <c r="R30" s="566"/>
      <c r="S30" s="566"/>
      <c r="T30" s="782"/>
      <c r="U30" s="783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</row>
    <row r="31" spans="1:188" ht="13.5" customHeight="1" thickBot="1">
      <c r="A31" s="1311" t="s">
        <v>25</v>
      </c>
      <c r="B31" s="1947"/>
      <c r="C31" s="1947"/>
      <c r="D31" s="1947"/>
      <c r="E31" s="2253"/>
      <c r="F31" s="2253"/>
      <c r="G31" s="1947"/>
      <c r="H31" s="1947"/>
      <c r="I31" s="1947"/>
      <c r="J31" s="86"/>
      <c r="K31" s="86"/>
      <c r="L31" s="141"/>
      <c r="M31" s="1312"/>
      <c r="N31" s="1312"/>
      <c r="O31" s="848"/>
      <c r="P31" s="848"/>
      <c r="Q31" s="141"/>
      <c r="R31" s="1312"/>
      <c r="S31" s="1312"/>
      <c r="T31" s="848"/>
      <c r="U31" s="85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</row>
    <row r="32" spans="1:188" ht="10.5" customHeight="1" thickTop="1" thickBot="1">
      <c r="A32" s="1"/>
      <c r="B32" s="147"/>
      <c r="C32" s="147"/>
      <c r="D32" s="147"/>
      <c r="E32" s="840"/>
      <c r="F32" s="840"/>
      <c r="G32" s="1"/>
      <c r="H32" s="1"/>
      <c r="I32" s="1"/>
      <c r="J32" s="837"/>
      <c r="K32" s="837"/>
      <c r="L32" s="1"/>
      <c r="M32" s="1"/>
      <c r="N32" s="1"/>
      <c r="O32" s="837"/>
      <c r="P32" s="837"/>
      <c r="Q32" s="1"/>
      <c r="R32" s="1"/>
      <c r="S32" s="1"/>
      <c r="T32" s="837"/>
      <c r="U32" s="837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</row>
    <row r="33" spans="1:209" s="1054" customFormat="1" ht="17.25" customHeight="1" thickTop="1">
      <c r="A33" s="2315" t="s">
        <v>263</v>
      </c>
      <c r="B33" s="2584" t="s">
        <v>401</v>
      </c>
      <c r="C33" s="2584"/>
      <c r="D33" s="2584"/>
      <c r="E33" s="2584"/>
      <c r="F33" s="2584"/>
      <c r="G33" s="2584" t="s">
        <v>696</v>
      </c>
      <c r="H33" s="2584"/>
      <c r="I33" s="2584"/>
      <c r="J33" s="2584"/>
      <c r="K33" s="2584"/>
      <c r="L33" s="2584" t="s">
        <v>697</v>
      </c>
      <c r="M33" s="2584"/>
      <c r="N33" s="2584"/>
      <c r="O33" s="2584"/>
      <c r="P33" s="2584"/>
      <c r="Q33" s="2584" t="s">
        <v>82</v>
      </c>
      <c r="R33" s="2584"/>
      <c r="S33" s="2584"/>
      <c r="T33" s="2584"/>
      <c r="U33" s="2585"/>
      <c r="V33" s="1056"/>
      <c r="W33" s="1056"/>
      <c r="X33" s="1056"/>
      <c r="Y33" s="1056"/>
      <c r="Z33" s="1056"/>
      <c r="AA33" s="1056"/>
      <c r="AB33" s="1056"/>
      <c r="AC33" s="1056"/>
      <c r="AD33" s="1056"/>
      <c r="AE33" s="1056"/>
      <c r="AF33" s="1056"/>
      <c r="AG33" s="1056"/>
      <c r="AH33" s="1056"/>
      <c r="AI33" s="1056"/>
      <c r="AJ33" s="1056"/>
      <c r="AK33" s="1056"/>
      <c r="AL33" s="1056"/>
      <c r="AM33" s="1056"/>
      <c r="AN33" s="1056"/>
      <c r="AO33" s="1056"/>
      <c r="AP33" s="1056"/>
      <c r="AQ33" s="1056"/>
      <c r="AR33" s="1056"/>
      <c r="AS33" s="1056"/>
      <c r="AT33" s="1056"/>
      <c r="AU33" s="1056"/>
      <c r="AV33" s="1056"/>
      <c r="AW33" s="1056"/>
      <c r="AX33" s="1056"/>
      <c r="AY33" s="1056"/>
      <c r="AZ33" s="1056"/>
      <c r="BA33" s="1056"/>
      <c r="BB33" s="1056"/>
      <c r="BC33" s="1056"/>
      <c r="BD33" s="1056"/>
      <c r="BE33" s="1056"/>
      <c r="BF33" s="1056"/>
      <c r="BG33" s="1056"/>
      <c r="BH33" s="1056"/>
      <c r="BI33" s="1056"/>
      <c r="BJ33" s="1056"/>
      <c r="BK33" s="1056"/>
      <c r="BL33" s="1056"/>
      <c r="BM33" s="1056"/>
      <c r="BN33" s="1056"/>
      <c r="BO33" s="1056"/>
      <c r="BP33" s="1056"/>
      <c r="BQ33" s="1056"/>
      <c r="BR33" s="1056"/>
      <c r="BS33" s="1056"/>
      <c r="BT33" s="1056"/>
      <c r="BU33" s="1056"/>
      <c r="BV33" s="1056"/>
      <c r="BW33" s="1056"/>
      <c r="BX33" s="1056"/>
      <c r="BY33" s="1056"/>
      <c r="BZ33" s="1056"/>
      <c r="CA33" s="1056"/>
      <c r="CB33" s="1056"/>
      <c r="CC33" s="1056"/>
      <c r="CD33" s="1056"/>
      <c r="CE33" s="1056"/>
      <c r="CF33" s="1056"/>
      <c r="CG33" s="1056"/>
      <c r="CH33" s="1056"/>
      <c r="CI33" s="1056"/>
      <c r="CJ33" s="1056"/>
      <c r="CK33" s="1056"/>
      <c r="CL33" s="1056"/>
      <c r="CM33" s="1056"/>
      <c r="CN33" s="1056"/>
      <c r="CO33" s="1056"/>
      <c r="CP33" s="1056"/>
      <c r="CQ33" s="1056"/>
      <c r="CR33" s="1056"/>
      <c r="CS33" s="1056"/>
      <c r="CT33" s="1056"/>
      <c r="CU33" s="1056"/>
      <c r="CV33" s="1056"/>
      <c r="CW33" s="1056"/>
      <c r="CX33" s="1056"/>
      <c r="CY33" s="1056"/>
      <c r="CZ33" s="1056"/>
      <c r="DA33" s="1056"/>
      <c r="DB33" s="1056"/>
      <c r="DC33" s="1056"/>
      <c r="DD33" s="1056"/>
      <c r="DE33" s="1056"/>
      <c r="DF33" s="1056"/>
      <c r="DG33" s="1056"/>
      <c r="DH33" s="1056"/>
      <c r="DI33" s="1056"/>
      <c r="DJ33" s="1056"/>
      <c r="DK33" s="1056"/>
      <c r="DL33" s="1056"/>
      <c r="DM33" s="1056"/>
      <c r="DN33" s="1056"/>
      <c r="DO33" s="1056"/>
      <c r="DP33" s="1056"/>
      <c r="DQ33" s="1056"/>
      <c r="DR33" s="1056"/>
      <c r="DS33" s="1056"/>
      <c r="DT33" s="1056"/>
      <c r="DU33" s="1056"/>
      <c r="DV33" s="1056"/>
      <c r="DW33" s="1056"/>
      <c r="DX33" s="1056"/>
      <c r="DY33" s="1056"/>
      <c r="DZ33" s="1056"/>
      <c r="EA33" s="1056"/>
      <c r="EB33" s="1056"/>
      <c r="EC33" s="1056"/>
      <c r="ED33" s="1056"/>
      <c r="EE33" s="1056"/>
      <c r="EF33" s="1056"/>
      <c r="EG33" s="1056"/>
      <c r="EH33" s="1056"/>
      <c r="EI33" s="1056"/>
      <c r="EJ33" s="1056"/>
      <c r="EK33" s="1056"/>
      <c r="EL33" s="1056"/>
      <c r="EM33" s="1056"/>
      <c r="EN33" s="1056"/>
      <c r="EO33" s="1056"/>
      <c r="EP33" s="1056"/>
      <c r="EQ33" s="1056"/>
      <c r="ER33" s="1056"/>
      <c r="ES33" s="1056"/>
      <c r="ET33" s="1056"/>
      <c r="EU33" s="1056"/>
      <c r="EV33" s="1056"/>
      <c r="EW33" s="1056"/>
      <c r="EX33" s="1056"/>
      <c r="EY33" s="1056"/>
      <c r="EZ33" s="1056"/>
      <c r="FA33" s="1056"/>
      <c r="FB33" s="1056"/>
      <c r="FC33" s="1056"/>
      <c r="FD33" s="1056"/>
      <c r="FE33" s="1056"/>
      <c r="FF33" s="1056"/>
      <c r="FG33" s="1056"/>
      <c r="FH33" s="1056"/>
      <c r="FI33" s="1056"/>
      <c r="FJ33" s="1056"/>
      <c r="FK33" s="1056"/>
      <c r="FL33" s="1056"/>
      <c r="FM33" s="1056"/>
      <c r="FN33" s="1056"/>
      <c r="FO33" s="1056"/>
      <c r="FP33" s="1056"/>
      <c r="FQ33" s="1056"/>
      <c r="FR33" s="1056"/>
      <c r="FS33" s="1056"/>
      <c r="FT33" s="1056"/>
      <c r="FU33" s="1056"/>
      <c r="FV33" s="1056"/>
      <c r="FW33" s="1056"/>
      <c r="FX33" s="1056"/>
      <c r="FY33" s="1056"/>
      <c r="FZ33" s="1056"/>
      <c r="GA33" s="1056"/>
      <c r="GB33" s="1056"/>
      <c r="GC33" s="1056"/>
      <c r="GD33" s="1056"/>
      <c r="GE33" s="1056"/>
      <c r="GF33" s="1056"/>
      <c r="GG33" s="1056"/>
      <c r="GH33" s="1056"/>
      <c r="GI33" s="1056"/>
      <c r="GJ33" s="1056"/>
      <c r="GK33" s="1056"/>
      <c r="GL33" s="1056"/>
      <c r="GM33" s="1056"/>
      <c r="GN33" s="1056"/>
      <c r="GO33" s="1056"/>
      <c r="GP33" s="1056"/>
      <c r="GQ33" s="1056"/>
      <c r="GR33" s="1056"/>
      <c r="GS33" s="1056"/>
      <c r="GT33" s="1056"/>
      <c r="GU33" s="1056"/>
      <c r="GV33" s="1056"/>
      <c r="GW33" s="1056"/>
      <c r="GX33" s="1056"/>
      <c r="GY33" s="1056"/>
      <c r="GZ33" s="1056"/>
      <c r="HA33" s="1056"/>
    </row>
    <row r="34" spans="1:209" s="1054" customFormat="1" ht="17.25" customHeight="1">
      <c r="A34" s="2316"/>
      <c r="B34" s="1060" t="s">
        <v>87</v>
      </c>
      <c r="C34" s="1060" t="s">
        <v>90</v>
      </c>
      <c r="D34" s="1060" t="s">
        <v>91</v>
      </c>
      <c r="E34" s="2322" t="s">
        <v>88</v>
      </c>
      <c r="F34" s="2322" t="s">
        <v>89</v>
      </c>
      <c r="G34" s="1060" t="s">
        <v>87</v>
      </c>
      <c r="H34" s="1060" t="s">
        <v>90</v>
      </c>
      <c r="I34" s="1060" t="s">
        <v>91</v>
      </c>
      <c r="J34" s="2322" t="s">
        <v>88</v>
      </c>
      <c r="K34" s="2322" t="s">
        <v>89</v>
      </c>
      <c r="L34" s="1060" t="s">
        <v>87</v>
      </c>
      <c r="M34" s="1060" t="s">
        <v>90</v>
      </c>
      <c r="N34" s="1060" t="s">
        <v>91</v>
      </c>
      <c r="O34" s="2322" t="s">
        <v>88</v>
      </c>
      <c r="P34" s="2322" t="s">
        <v>89</v>
      </c>
      <c r="Q34" s="1060" t="s">
        <v>87</v>
      </c>
      <c r="R34" s="1060" t="s">
        <v>90</v>
      </c>
      <c r="S34" s="1060" t="s">
        <v>91</v>
      </c>
      <c r="T34" s="2322" t="s">
        <v>88</v>
      </c>
      <c r="U34" s="2331" t="s">
        <v>89</v>
      </c>
      <c r="V34" s="1056"/>
      <c r="W34" s="1056"/>
      <c r="X34" s="1056"/>
      <c r="Y34" s="1056"/>
      <c r="Z34" s="1056"/>
      <c r="AA34" s="1056"/>
      <c r="AB34" s="1056"/>
      <c r="AC34" s="1056"/>
      <c r="AD34" s="1056"/>
      <c r="AE34" s="1056"/>
      <c r="AF34" s="1056"/>
      <c r="AG34" s="1056"/>
      <c r="AH34" s="1056"/>
      <c r="AI34" s="1056"/>
      <c r="AJ34" s="1056"/>
      <c r="AK34" s="1056"/>
      <c r="AL34" s="1056"/>
      <c r="AM34" s="1056"/>
      <c r="AN34" s="1056"/>
      <c r="AO34" s="1056"/>
      <c r="AP34" s="1056"/>
      <c r="AQ34" s="1056"/>
      <c r="AR34" s="1056"/>
      <c r="AS34" s="1056"/>
      <c r="AT34" s="1056"/>
      <c r="AU34" s="1056"/>
      <c r="AV34" s="1056"/>
      <c r="AW34" s="1056"/>
      <c r="AX34" s="1056"/>
      <c r="AY34" s="1056"/>
      <c r="AZ34" s="1056"/>
      <c r="BA34" s="1056"/>
      <c r="BB34" s="1056"/>
      <c r="BC34" s="1056"/>
      <c r="BD34" s="1056"/>
      <c r="BE34" s="1056"/>
      <c r="BF34" s="1056"/>
      <c r="BG34" s="1056"/>
      <c r="BH34" s="1056"/>
      <c r="BI34" s="1056"/>
      <c r="BJ34" s="1056"/>
      <c r="BK34" s="1056"/>
      <c r="BL34" s="1056"/>
      <c r="BM34" s="1056"/>
      <c r="BN34" s="1056"/>
      <c r="BO34" s="1056"/>
      <c r="BP34" s="1056"/>
      <c r="BQ34" s="1056"/>
      <c r="BR34" s="1056"/>
      <c r="BS34" s="1056"/>
      <c r="BT34" s="1056"/>
      <c r="BU34" s="1056"/>
      <c r="BV34" s="1056"/>
      <c r="BW34" s="1056"/>
      <c r="BX34" s="1056"/>
      <c r="BY34" s="1056"/>
      <c r="BZ34" s="1056"/>
      <c r="CA34" s="1056"/>
      <c r="CB34" s="1056"/>
      <c r="CC34" s="1056"/>
      <c r="CD34" s="1056"/>
      <c r="CE34" s="1056"/>
      <c r="CF34" s="1056"/>
      <c r="CG34" s="1056"/>
      <c r="CH34" s="1056"/>
      <c r="CI34" s="1056"/>
      <c r="CJ34" s="1056"/>
      <c r="CK34" s="1056"/>
      <c r="CL34" s="1056"/>
      <c r="CM34" s="1056"/>
      <c r="CN34" s="1056"/>
      <c r="CO34" s="1056"/>
      <c r="CP34" s="1056"/>
      <c r="CQ34" s="1056"/>
      <c r="CR34" s="1056"/>
      <c r="CS34" s="1056"/>
      <c r="CT34" s="1056"/>
      <c r="CU34" s="1056"/>
      <c r="CV34" s="1056"/>
      <c r="CW34" s="1056"/>
      <c r="CX34" s="1056"/>
      <c r="CY34" s="1056"/>
      <c r="CZ34" s="1056"/>
      <c r="DA34" s="1056"/>
      <c r="DB34" s="1056"/>
      <c r="DC34" s="1056"/>
      <c r="DD34" s="1056"/>
      <c r="DE34" s="1056"/>
      <c r="DF34" s="1056"/>
      <c r="DG34" s="1056"/>
      <c r="DH34" s="1056"/>
      <c r="DI34" s="1056"/>
      <c r="DJ34" s="1056"/>
      <c r="DK34" s="1056"/>
      <c r="DL34" s="1056"/>
      <c r="DM34" s="1056"/>
      <c r="DN34" s="1056"/>
      <c r="DO34" s="1056"/>
      <c r="DP34" s="1056"/>
      <c r="DQ34" s="1056"/>
      <c r="DR34" s="1056"/>
      <c r="DS34" s="1056"/>
      <c r="DT34" s="1056"/>
      <c r="DU34" s="1056"/>
      <c r="DV34" s="1056"/>
      <c r="DW34" s="1056"/>
      <c r="DX34" s="1056"/>
      <c r="DY34" s="1056"/>
      <c r="DZ34" s="1056"/>
      <c r="EA34" s="1056"/>
      <c r="EB34" s="1056"/>
      <c r="EC34" s="1056"/>
      <c r="ED34" s="1056"/>
      <c r="EE34" s="1056"/>
      <c r="EF34" s="1056"/>
      <c r="EG34" s="1056"/>
      <c r="EH34" s="1056"/>
      <c r="EI34" s="1056"/>
      <c r="EJ34" s="1056"/>
      <c r="EK34" s="1056"/>
      <c r="EL34" s="1056"/>
      <c r="EM34" s="1056"/>
      <c r="EN34" s="1056"/>
      <c r="EO34" s="1056"/>
      <c r="EP34" s="1056"/>
      <c r="EQ34" s="1056"/>
      <c r="ER34" s="1056"/>
      <c r="ES34" s="1056"/>
      <c r="ET34" s="1056"/>
      <c r="EU34" s="1056"/>
      <c r="EV34" s="1056"/>
      <c r="EW34" s="1056"/>
      <c r="EX34" s="1056"/>
      <c r="EY34" s="1056"/>
      <c r="EZ34" s="1056"/>
      <c r="FA34" s="1056"/>
      <c r="FB34" s="1056"/>
      <c r="FC34" s="1056"/>
      <c r="FD34" s="1056"/>
      <c r="FE34" s="1056"/>
      <c r="FF34" s="1056"/>
      <c r="FG34" s="1056"/>
      <c r="FH34" s="1056"/>
      <c r="FI34" s="1056"/>
      <c r="FJ34" s="1056"/>
      <c r="FK34" s="1056"/>
      <c r="FL34" s="1056"/>
      <c r="FM34" s="1056"/>
      <c r="FN34" s="1056"/>
      <c r="FO34" s="1056"/>
      <c r="FP34" s="1056"/>
      <c r="FQ34" s="1056"/>
      <c r="FR34" s="1056"/>
      <c r="FS34" s="1056"/>
      <c r="FT34" s="1056"/>
      <c r="FU34" s="1056"/>
      <c r="FV34" s="1056"/>
      <c r="FW34" s="1056"/>
      <c r="FX34" s="1056"/>
      <c r="FY34" s="1056"/>
      <c r="FZ34" s="1056"/>
      <c r="GA34" s="1056"/>
      <c r="GB34" s="1056"/>
      <c r="GC34" s="1056"/>
      <c r="GD34" s="1056"/>
      <c r="GE34" s="1056"/>
      <c r="GF34" s="1056"/>
    </row>
    <row r="35" spans="1:209" s="1054" customFormat="1" ht="30" customHeight="1">
      <c r="A35" s="2316"/>
      <c r="B35" s="2036" t="str">
        <f>G6</f>
        <v xml:space="preserve">cf=j= @)&amp;#÷&amp;$
-;fpg–c;f/_                </v>
      </c>
      <c r="C35" s="2036" t="str">
        <f t="shared" ref="C35:D35" si="2">H6</f>
        <v xml:space="preserve">cf=j= @)&amp;$÷&amp;%
-;fpg–c;f/_                </v>
      </c>
      <c r="D35" s="2036" t="str">
        <f t="shared" si="2"/>
        <v xml:space="preserve">cf=j= @)&amp;%÷&amp;^
-;fpg–c;f/_                </v>
      </c>
      <c r="E35" s="2322"/>
      <c r="F35" s="2322"/>
      <c r="G35" s="2036" t="str">
        <f>G6</f>
        <v xml:space="preserve">cf=j= @)&amp;#÷&amp;$
-;fpg–c;f/_                </v>
      </c>
      <c r="H35" s="2036" t="str">
        <f t="shared" ref="H35:I35" si="3">H6</f>
        <v xml:space="preserve">cf=j= @)&amp;$÷&amp;%
-;fpg–c;f/_                </v>
      </c>
      <c r="I35" s="2036" t="str">
        <f t="shared" si="3"/>
        <v xml:space="preserve">cf=j= @)&amp;%÷&amp;^
-;fpg–c;f/_                </v>
      </c>
      <c r="J35" s="2322"/>
      <c r="K35" s="2322"/>
      <c r="L35" s="2036" t="str">
        <f>G6</f>
        <v xml:space="preserve">cf=j= @)&amp;#÷&amp;$
-;fpg–c;f/_                </v>
      </c>
      <c r="M35" s="2036" t="str">
        <f t="shared" ref="M35:N35" si="4">H6</f>
        <v xml:space="preserve">cf=j= @)&amp;$÷&amp;%
-;fpg–c;f/_                </v>
      </c>
      <c r="N35" s="2036" t="str">
        <f t="shared" si="4"/>
        <v xml:space="preserve">cf=j= @)&amp;%÷&amp;^
-;fpg–c;f/_                </v>
      </c>
      <c r="O35" s="2322"/>
      <c r="P35" s="2322"/>
      <c r="Q35" s="2036" t="str">
        <f>G6</f>
        <v xml:space="preserve">cf=j= @)&amp;#÷&amp;$
-;fpg–c;f/_                </v>
      </c>
      <c r="R35" s="2036" t="str">
        <f t="shared" ref="R35:S35" si="5">H6</f>
        <v xml:space="preserve">cf=j= @)&amp;$÷&amp;%
-;fpg–c;f/_                </v>
      </c>
      <c r="S35" s="2036" t="str">
        <f t="shared" si="5"/>
        <v xml:space="preserve">cf=j= @)&amp;%÷&amp;^
-;fpg–c;f/_                </v>
      </c>
      <c r="T35" s="2322"/>
      <c r="U35" s="2331"/>
    </row>
    <row r="36" spans="1:209" s="73" customFormat="1" ht="16.5">
      <c r="A36" s="1011" t="s">
        <v>265</v>
      </c>
      <c r="B36" s="732">
        <v>78185.8</v>
      </c>
      <c r="C36" s="732">
        <v>71579.5</v>
      </c>
      <c r="D36" s="846">
        <v>76214.95</v>
      </c>
      <c r="E36" s="847">
        <v>-8.4494882702485619</v>
      </c>
      <c r="F36" s="847">
        <v>6.4759463254143945</v>
      </c>
      <c r="G36" s="732">
        <v>78952</v>
      </c>
      <c r="H36" s="750">
        <v>83270.100000000006</v>
      </c>
      <c r="I36" s="563">
        <v>79203.100000000006</v>
      </c>
      <c r="J36" s="847">
        <v>5.469272469348474</v>
      </c>
      <c r="K36" s="847">
        <v>-4.8841060596780839</v>
      </c>
      <c r="L36" s="732">
        <v>40102</v>
      </c>
      <c r="M36" s="732">
        <v>40310</v>
      </c>
      <c r="N36" s="732">
        <v>45602</v>
      </c>
      <c r="O36" s="847">
        <v>0.51867737269961367</v>
      </c>
      <c r="P36" s="847">
        <v>13.128256015876943</v>
      </c>
      <c r="Q36" s="1313">
        <v>1460383.3040000002</v>
      </c>
      <c r="R36" s="1313">
        <v>1489415.1</v>
      </c>
      <c r="S36" s="1313">
        <v>1572367.05</v>
      </c>
      <c r="T36" s="1511">
        <v>1.9879572657727209</v>
      </c>
      <c r="U36" s="1780">
        <v>5.5694312485484971</v>
      </c>
    </row>
    <row r="37" spans="1:209" s="39" customFormat="1" ht="13.5" customHeight="1">
      <c r="A37" s="947" t="s">
        <v>3</v>
      </c>
      <c r="B37" s="1532">
        <v>18540</v>
      </c>
      <c r="C37" s="1532">
        <v>18262</v>
      </c>
      <c r="D37" s="1532">
        <v>19365</v>
      </c>
      <c r="E37" s="782">
        <v>-1.4994606256742204</v>
      </c>
      <c r="F37" s="782">
        <v>6.039864198882916</v>
      </c>
      <c r="G37" s="1340">
        <v>34818</v>
      </c>
      <c r="H37" s="1340">
        <v>34296</v>
      </c>
      <c r="I37" s="1340">
        <v>34955</v>
      </c>
      <c r="J37" s="782">
        <v>-1.4992245390315406</v>
      </c>
      <c r="K37" s="782">
        <v>1.9215068812689529</v>
      </c>
      <c r="L37" s="1340">
        <v>11795</v>
      </c>
      <c r="M37" s="1340">
        <v>11618</v>
      </c>
      <c r="N37" s="1340">
        <v>11542</v>
      </c>
      <c r="O37" s="782">
        <v>-1.5006358626536667</v>
      </c>
      <c r="P37" s="782">
        <v>-0.65415734205542719</v>
      </c>
      <c r="Q37" s="743">
        <v>562895.09400000004</v>
      </c>
      <c r="R37" s="743">
        <v>554456</v>
      </c>
      <c r="S37" s="743">
        <v>576326</v>
      </c>
      <c r="T37" s="1506">
        <v>-1.4992303343827018</v>
      </c>
      <c r="U37" s="1765">
        <v>3.9444067698789524</v>
      </c>
    </row>
    <row r="38" spans="1:209" ht="13.5" customHeight="1">
      <c r="A38" s="947" t="s">
        <v>4</v>
      </c>
      <c r="B38" s="1532">
        <v>23925</v>
      </c>
      <c r="C38" s="1532">
        <v>23925</v>
      </c>
      <c r="D38" s="1532">
        <v>19764</v>
      </c>
      <c r="E38" s="782">
        <v>0</v>
      </c>
      <c r="F38" s="782">
        <v>-17.391849529780568</v>
      </c>
      <c r="G38" s="1340">
        <v>12024</v>
      </c>
      <c r="H38" s="1340">
        <v>16178</v>
      </c>
      <c r="I38" s="1340">
        <v>16178</v>
      </c>
      <c r="J38" s="782">
        <v>34.547571523619425</v>
      </c>
      <c r="K38" s="782">
        <v>0</v>
      </c>
      <c r="L38" s="1340">
        <v>11012</v>
      </c>
      <c r="M38" s="1340">
        <v>11397</v>
      </c>
      <c r="N38" s="1340">
        <v>8848</v>
      </c>
      <c r="O38" s="782">
        <v>3.4961859789320613</v>
      </c>
      <c r="P38" s="782">
        <v>-22.36553478985698</v>
      </c>
      <c r="Q38" s="743">
        <v>82246</v>
      </c>
      <c r="R38" s="743">
        <v>88369</v>
      </c>
      <c r="S38" s="743">
        <v>82426</v>
      </c>
      <c r="T38" s="1506">
        <v>7.4447389538701003</v>
      </c>
      <c r="U38" s="1765">
        <v>-6.725209066527853</v>
      </c>
    </row>
    <row r="39" spans="1:209" ht="13.5" customHeight="1">
      <c r="A39" s="1014" t="s">
        <v>5</v>
      </c>
      <c r="B39" s="1532">
        <v>21318</v>
      </c>
      <c r="C39" s="1532">
        <v>15466</v>
      </c>
      <c r="D39" s="1532">
        <v>24500</v>
      </c>
      <c r="E39" s="782">
        <v>-27.450980392156865</v>
      </c>
      <c r="F39" s="782">
        <v>58.412000517263671</v>
      </c>
      <c r="G39" s="1340">
        <v>23321</v>
      </c>
      <c r="H39" s="1340">
        <v>23321</v>
      </c>
      <c r="I39" s="1340">
        <v>18631</v>
      </c>
      <c r="J39" s="782">
        <v>0</v>
      </c>
      <c r="K39" s="782">
        <v>-20.11062990437803</v>
      </c>
      <c r="L39" s="1340">
        <v>7795</v>
      </c>
      <c r="M39" s="1340">
        <v>7159</v>
      </c>
      <c r="N39" s="1340">
        <v>11751</v>
      </c>
      <c r="O39" s="782">
        <v>-8.1590763309813923</v>
      </c>
      <c r="P39" s="782">
        <v>64.143036736974437</v>
      </c>
      <c r="Q39" s="743">
        <v>278617</v>
      </c>
      <c r="R39" s="743">
        <v>282164</v>
      </c>
      <c r="S39" s="743">
        <v>304966</v>
      </c>
      <c r="T39" s="1506">
        <v>1.2730737894672615</v>
      </c>
      <c r="U39" s="1765">
        <v>8.0811159467543803</v>
      </c>
    </row>
    <row r="40" spans="1:209" ht="13.5" customHeight="1">
      <c r="A40" s="947" t="s">
        <v>6</v>
      </c>
      <c r="B40" s="1532">
        <v>620.5</v>
      </c>
      <c r="C40" s="1532">
        <v>585</v>
      </c>
      <c r="D40" s="1532">
        <v>465</v>
      </c>
      <c r="E40" s="782">
        <v>-5.7211925866236912</v>
      </c>
      <c r="F40" s="782">
        <v>-20.512820512820518</v>
      </c>
      <c r="G40" s="1340">
        <v>2827</v>
      </c>
      <c r="H40" s="1340">
        <v>4042</v>
      </c>
      <c r="I40" s="1340">
        <v>4042</v>
      </c>
      <c r="J40" s="782">
        <v>42.978422355854271</v>
      </c>
      <c r="K40" s="782">
        <v>0</v>
      </c>
      <c r="L40" s="1340">
        <v>1035</v>
      </c>
      <c r="M40" s="1340">
        <v>1015</v>
      </c>
      <c r="N40" s="1340">
        <v>1218</v>
      </c>
      <c r="O40" s="782">
        <v>-1.9323671497584485</v>
      </c>
      <c r="P40" s="782">
        <v>20</v>
      </c>
      <c r="Q40" s="743">
        <v>10049.5</v>
      </c>
      <c r="R40" s="743">
        <v>11211</v>
      </c>
      <c r="S40" s="743">
        <v>11336</v>
      </c>
      <c r="T40" s="1506">
        <v>11.557788944723612</v>
      </c>
      <c r="U40" s="1765">
        <v>1.1149763625011104</v>
      </c>
    </row>
    <row r="41" spans="1:209" ht="13.5" customHeight="1">
      <c r="A41" s="947" t="s">
        <v>7</v>
      </c>
      <c r="B41" s="1532">
        <v>780</v>
      </c>
      <c r="C41" s="1532">
        <v>500</v>
      </c>
      <c r="D41" s="1532">
        <v>860</v>
      </c>
      <c r="E41" s="782">
        <v>-35.897435897435891</v>
      </c>
      <c r="F41" s="782">
        <v>72</v>
      </c>
      <c r="G41" s="1340">
        <v>554</v>
      </c>
      <c r="H41" s="1340">
        <v>554</v>
      </c>
      <c r="I41" s="1340">
        <v>518</v>
      </c>
      <c r="J41" s="782">
        <v>0</v>
      </c>
      <c r="K41" s="782">
        <v>-6.498194945848379</v>
      </c>
      <c r="L41" s="1340">
        <v>806</v>
      </c>
      <c r="M41" s="1340">
        <v>753</v>
      </c>
      <c r="N41" s="1340">
        <v>1044</v>
      </c>
      <c r="O41" s="782">
        <v>-6.5756823821339907</v>
      </c>
      <c r="P41" s="782">
        <v>38.645418326693232</v>
      </c>
      <c r="Q41" s="743">
        <v>3322</v>
      </c>
      <c r="R41" s="743">
        <v>2976</v>
      </c>
      <c r="S41" s="743">
        <v>3606</v>
      </c>
      <c r="T41" s="1506">
        <v>-10.415412402167362</v>
      </c>
      <c r="U41" s="1765">
        <v>21.16935483870968</v>
      </c>
    </row>
    <row r="42" spans="1:209" ht="13.5" customHeight="1">
      <c r="A42" s="947" t="s">
        <v>8</v>
      </c>
      <c r="B42" s="1532"/>
      <c r="C42" s="1532"/>
      <c r="D42" s="1532"/>
      <c r="E42" s="782"/>
      <c r="F42" s="782"/>
      <c r="G42" s="1340"/>
      <c r="H42" s="1340"/>
      <c r="I42" s="1340"/>
      <c r="J42" s="782"/>
      <c r="K42" s="782"/>
      <c r="L42" s="1340">
        <v>80</v>
      </c>
      <c r="M42" s="1340">
        <v>75</v>
      </c>
      <c r="N42" s="1340">
        <v>86</v>
      </c>
      <c r="O42" s="782">
        <v>-6.25</v>
      </c>
      <c r="P42" s="782">
        <v>14.666666666666671</v>
      </c>
      <c r="Q42" s="743">
        <v>109</v>
      </c>
      <c r="R42" s="743">
        <v>96</v>
      </c>
      <c r="S42" s="743">
        <v>107</v>
      </c>
      <c r="T42" s="1506">
        <v>-11.926605504587144</v>
      </c>
      <c r="U42" s="1765">
        <v>11.458333333333329</v>
      </c>
    </row>
    <row r="43" spans="1:209" ht="13.5" customHeight="1">
      <c r="A43" s="947" t="s">
        <v>9</v>
      </c>
      <c r="B43" s="1532">
        <v>7448</v>
      </c>
      <c r="C43" s="1532">
        <v>7983</v>
      </c>
      <c r="D43" s="1532">
        <v>6270</v>
      </c>
      <c r="E43" s="782">
        <v>7.1831364124597119</v>
      </c>
      <c r="F43" s="782">
        <v>-21.458098459225848</v>
      </c>
      <c r="G43" s="1340">
        <v>3870</v>
      </c>
      <c r="H43" s="1340">
        <v>3885</v>
      </c>
      <c r="I43" s="1340">
        <v>3885</v>
      </c>
      <c r="J43" s="782">
        <v>0.38759689922480689</v>
      </c>
      <c r="K43" s="782">
        <v>0</v>
      </c>
      <c r="L43" s="1340">
        <v>4640</v>
      </c>
      <c r="M43" s="1340">
        <v>5647</v>
      </c>
      <c r="N43" s="1340">
        <v>8719</v>
      </c>
      <c r="O43" s="782">
        <v>21.702586206896555</v>
      </c>
      <c r="P43" s="782">
        <v>54.400566672569511</v>
      </c>
      <c r="Q43" s="743">
        <v>201335</v>
      </c>
      <c r="R43" s="743">
        <v>208404</v>
      </c>
      <c r="S43" s="743">
        <v>213622</v>
      </c>
      <c r="T43" s="1506">
        <v>3.5110636501353412</v>
      </c>
      <c r="U43" s="1765">
        <v>2.503790714189762</v>
      </c>
    </row>
    <row r="44" spans="1:209" ht="13.5" customHeight="1">
      <c r="A44" s="947" t="s">
        <v>10</v>
      </c>
      <c r="B44" s="1532">
        <v>2860</v>
      </c>
      <c r="C44" s="1532">
        <v>2530</v>
      </c>
      <c r="D44" s="1532">
        <v>2501</v>
      </c>
      <c r="E44" s="782">
        <v>-11.538461538461542</v>
      </c>
      <c r="F44" s="782">
        <v>-1.146245059288542</v>
      </c>
      <c r="G44" s="1340"/>
      <c r="H44" s="1340"/>
      <c r="I44" s="1340"/>
      <c r="J44" s="782"/>
      <c r="K44" s="782"/>
      <c r="L44" s="1340">
        <v>1705</v>
      </c>
      <c r="M44" s="1340">
        <v>1705</v>
      </c>
      <c r="N44" s="1340">
        <v>1425</v>
      </c>
      <c r="O44" s="782">
        <v>0</v>
      </c>
      <c r="P44" s="782">
        <v>-16.422287390029325</v>
      </c>
      <c r="Q44" s="743">
        <v>245000</v>
      </c>
      <c r="R44" s="743">
        <v>267270</v>
      </c>
      <c r="S44" s="743">
        <v>305451</v>
      </c>
      <c r="T44" s="1506">
        <v>9.0897959183673436</v>
      </c>
      <c r="U44" s="1765">
        <v>14.285553934223813</v>
      </c>
    </row>
    <row r="45" spans="1:209" ht="13.5" customHeight="1">
      <c r="A45" s="947" t="s">
        <v>11</v>
      </c>
      <c r="B45" s="1532"/>
      <c r="C45" s="1532"/>
      <c r="D45" s="1532"/>
      <c r="E45" s="782"/>
      <c r="F45" s="782"/>
      <c r="G45" s="1340"/>
      <c r="H45" s="1340"/>
      <c r="I45" s="1340"/>
      <c r="J45" s="782"/>
      <c r="K45" s="782"/>
      <c r="L45" s="1340"/>
      <c r="M45" s="1340"/>
      <c r="N45" s="1340"/>
      <c r="O45" s="782"/>
      <c r="P45" s="782"/>
      <c r="Q45" s="743"/>
      <c r="R45" s="743"/>
      <c r="S45" s="743"/>
      <c r="T45" s="1506"/>
      <c r="U45" s="1765"/>
    </row>
    <row r="46" spans="1:209" ht="13.5" customHeight="1">
      <c r="A46" s="947" t="s">
        <v>12</v>
      </c>
      <c r="B46" s="1532"/>
      <c r="C46" s="1532"/>
      <c r="D46" s="1532"/>
      <c r="E46" s="782"/>
      <c r="F46" s="782"/>
      <c r="G46" s="1340"/>
      <c r="H46" s="1340"/>
      <c r="I46" s="1340"/>
      <c r="J46" s="782"/>
      <c r="K46" s="782"/>
      <c r="L46" s="1340"/>
      <c r="M46" s="1340"/>
      <c r="N46" s="1340"/>
      <c r="O46" s="782"/>
      <c r="P46" s="782"/>
      <c r="Q46" s="743"/>
      <c r="R46" s="743"/>
      <c r="S46" s="743"/>
      <c r="T46" s="1506"/>
      <c r="U46" s="1765"/>
    </row>
    <row r="47" spans="1:209" ht="13.5" customHeight="1">
      <c r="A47" s="947" t="s">
        <v>13</v>
      </c>
      <c r="B47" s="1532">
        <v>1445</v>
      </c>
      <c r="C47" s="1532">
        <v>1418</v>
      </c>
      <c r="D47" s="1532">
        <v>1465</v>
      </c>
      <c r="E47" s="782">
        <v>-1.8685121107266389</v>
      </c>
      <c r="F47" s="782">
        <v>3.314527503526099</v>
      </c>
      <c r="G47" s="1340">
        <v>190</v>
      </c>
      <c r="H47" s="1340">
        <v>370</v>
      </c>
      <c r="I47" s="1340">
        <v>370</v>
      </c>
      <c r="J47" s="782">
        <v>94.736842105263165</v>
      </c>
      <c r="K47" s="782">
        <v>0</v>
      </c>
      <c r="L47" s="1340">
        <v>561</v>
      </c>
      <c r="M47" s="1340">
        <v>550</v>
      </c>
      <c r="N47" s="1340">
        <v>567</v>
      </c>
      <c r="O47" s="782">
        <v>-1.9607843137254974</v>
      </c>
      <c r="P47" s="782">
        <v>3.0909090909090935</v>
      </c>
      <c r="Q47" s="743">
        <v>6927.25</v>
      </c>
      <c r="R47" s="743">
        <v>7103</v>
      </c>
      <c r="S47" s="743">
        <v>7167</v>
      </c>
      <c r="T47" s="1506">
        <v>2.5370818145728862</v>
      </c>
      <c r="U47" s="1765">
        <v>0.90102773475994979</v>
      </c>
    </row>
    <row r="48" spans="1:209" ht="13.5" customHeight="1">
      <c r="A48" s="947" t="s">
        <v>14</v>
      </c>
      <c r="B48" s="1532">
        <v>962.5</v>
      </c>
      <c r="C48" s="1532">
        <v>750.8</v>
      </c>
      <c r="D48" s="1532">
        <v>841.3</v>
      </c>
      <c r="E48" s="782">
        <v>-21.994805194805199</v>
      </c>
      <c r="F48" s="782">
        <v>12.053809270111881</v>
      </c>
      <c r="G48" s="1340">
        <v>475</v>
      </c>
      <c r="H48" s="1340">
        <v>519.1</v>
      </c>
      <c r="I48" s="1340">
        <v>519.1</v>
      </c>
      <c r="J48" s="782">
        <v>9.2842105263157837</v>
      </c>
      <c r="K48" s="782">
        <v>0</v>
      </c>
      <c r="L48" s="1340">
        <v>587</v>
      </c>
      <c r="M48" s="1340">
        <v>300</v>
      </c>
      <c r="N48" s="1340">
        <v>307.10000000000002</v>
      </c>
      <c r="O48" s="782">
        <v>-48.892674616695061</v>
      </c>
      <c r="P48" s="782">
        <v>2.3666666666666742</v>
      </c>
      <c r="Q48" s="743">
        <v>33660.410000000003</v>
      </c>
      <c r="R48" s="743">
        <v>32824.399999999994</v>
      </c>
      <c r="S48" s="743">
        <v>32842.5</v>
      </c>
      <c r="T48" s="1506">
        <v>-2.4836595870341682</v>
      </c>
      <c r="U48" s="1765">
        <v>5.5141906630453263E-2</v>
      </c>
    </row>
    <row r="49" spans="1:21" ht="13.5" customHeight="1">
      <c r="A49" s="947" t="s">
        <v>15</v>
      </c>
      <c r="B49" s="1532">
        <v>286.8</v>
      </c>
      <c r="C49" s="1532">
        <v>159.69999999999999</v>
      </c>
      <c r="D49" s="1532">
        <v>183.65</v>
      </c>
      <c r="E49" s="782">
        <v>-44.316596931659703</v>
      </c>
      <c r="F49" s="782">
        <v>14.996869129618041</v>
      </c>
      <c r="G49" s="1340">
        <v>873</v>
      </c>
      <c r="H49" s="1340">
        <v>105</v>
      </c>
      <c r="I49" s="1340">
        <v>105</v>
      </c>
      <c r="J49" s="782">
        <v>-87.972508591065292</v>
      </c>
      <c r="K49" s="782">
        <v>0</v>
      </c>
      <c r="L49" s="1340">
        <v>86</v>
      </c>
      <c r="M49" s="1340">
        <v>91</v>
      </c>
      <c r="N49" s="1340">
        <v>94.9</v>
      </c>
      <c r="O49" s="782">
        <v>5.8139534883721069</v>
      </c>
      <c r="P49" s="782">
        <v>4.2857142857142918</v>
      </c>
      <c r="Q49" s="743">
        <v>36222.050000000003</v>
      </c>
      <c r="R49" s="743">
        <v>34541.699999999997</v>
      </c>
      <c r="S49" s="743">
        <v>34517.550000000003</v>
      </c>
      <c r="T49" s="1506">
        <v>-4.6390251241992218</v>
      </c>
      <c r="U49" s="1765">
        <v>-6.9915493447041399E-2</v>
      </c>
    </row>
    <row r="50" spans="1:21" s="73" customFormat="1" ht="13.5" customHeight="1">
      <c r="A50" s="1011" t="s">
        <v>719</v>
      </c>
      <c r="B50" s="745">
        <v>11572</v>
      </c>
      <c r="C50" s="745">
        <v>11978</v>
      </c>
      <c r="D50" s="745">
        <v>12376</v>
      </c>
      <c r="E50" s="847">
        <v>3.508468717594182</v>
      </c>
      <c r="F50" s="847">
        <v>3.3227583903823632</v>
      </c>
      <c r="G50" s="1527">
        <v>4494</v>
      </c>
      <c r="H50" s="1527">
        <v>6246</v>
      </c>
      <c r="I50" s="1340">
        <v>6246</v>
      </c>
      <c r="J50" s="847">
        <v>38.98531375166889</v>
      </c>
      <c r="K50" s="847">
        <v>0</v>
      </c>
      <c r="L50" s="1527">
        <v>15400</v>
      </c>
      <c r="M50" s="1527">
        <v>14314</v>
      </c>
      <c r="N50" s="1527">
        <v>13650</v>
      </c>
      <c r="O50" s="847">
        <v>-7.0519480519480595</v>
      </c>
      <c r="P50" s="847">
        <v>-4.6388151460108986</v>
      </c>
      <c r="Q50" s="1313">
        <v>285408.2</v>
      </c>
      <c r="R50" s="1313">
        <v>292614.2</v>
      </c>
      <c r="S50" s="1313">
        <v>296329</v>
      </c>
      <c r="T50" s="1511">
        <v>2.5248048234073082</v>
      </c>
      <c r="U50" s="1780">
        <v>1.2695214381256932</v>
      </c>
    </row>
    <row r="51" spans="1:21" ht="13.5" customHeight="1">
      <c r="A51" s="1314" t="s">
        <v>16</v>
      </c>
      <c r="B51" s="1532">
        <v>11572</v>
      </c>
      <c r="C51" s="1532">
        <v>11978</v>
      </c>
      <c r="D51" s="1532">
        <v>12376</v>
      </c>
      <c r="E51" s="782">
        <v>3.508468717594182</v>
      </c>
      <c r="F51" s="782">
        <v>3.3227583903823632</v>
      </c>
      <c r="G51" s="1340">
        <v>4494</v>
      </c>
      <c r="H51" s="1340">
        <v>6246</v>
      </c>
      <c r="I51" s="1340">
        <v>6246</v>
      </c>
      <c r="J51" s="782">
        <v>38.98531375166889</v>
      </c>
      <c r="K51" s="782">
        <v>0</v>
      </c>
      <c r="L51" s="1340">
        <v>15400</v>
      </c>
      <c r="M51" s="1340">
        <v>14314</v>
      </c>
      <c r="N51" s="1340">
        <v>13650</v>
      </c>
      <c r="O51" s="782">
        <v>-7.0519480519480595</v>
      </c>
      <c r="P51" s="782">
        <v>-4.6388151460108986</v>
      </c>
      <c r="Q51" s="743">
        <v>285408.2</v>
      </c>
      <c r="R51" s="743">
        <v>292614.2</v>
      </c>
      <c r="S51" s="743">
        <v>296329</v>
      </c>
      <c r="T51" s="1506">
        <v>2.5248048234073082</v>
      </c>
      <c r="U51" s="1765">
        <v>1.2695214381256932</v>
      </c>
    </row>
    <row r="52" spans="1:21" s="73" customFormat="1" ht="13.5" customHeight="1">
      <c r="A52" s="1011" t="s">
        <v>17</v>
      </c>
      <c r="B52" s="624">
        <v>7938.15</v>
      </c>
      <c r="C52" s="624">
        <v>8822.25</v>
      </c>
      <c r="D52" s="624">
        <v>9343.6</v>
      </c>
      <c r="E52" s="847">
        <v>11.137355681109584</v>
      </c>
      <c r="F52" s="847">
        <v>5.9094902094136925</v>
      </c>
      <c r="G52" s="1600">
        <v>1167</v>
      </c>
      <c r="H52" s="1600">
        <v>6568</v>
      </c>
      <c r="I52" s="1340">
        <v>7113</v>
      </c>
      <c r="J52" s="847">
        <v>462.81062553556131</v>
      </c>
      <c r="K52" s="847">
        <v>8.2978075517661445</v>
      </c>
      <c r="L52" s="1527">
        <v>5403.6</v>
      </c>
      <c r="M52" s="1527">
        <v>5490</v>
      </c>
      <c r="N52" s="1527">
        <v>5769.9</v>
      </c>
      <c r="O52" s="847">
        <v>1.5989340439706865</v>
      </c>
      <c r="P52" s="847">
        <v>5.098360655737693</v>
      </c>
      <c r="Q52" s="1313">
        <v>175124.35</v>
      </c>
      <c r="R52" s="1313">
        <v>184767.9</v>
      </c>
      <c r="S52" s="1313">
        <v>188386.7</v>
      </c>
      <c r="T52" s="1511">
        <v>5.5066871054767432</v>
      </c>
      <c r="U52" s="1780">
        <v>1.9585653135636676</v>
      </c>
    </row>
    <row r="53" spans="1:21" ht="13.5" customHeight="1">
      <c r="A53" s="947" t="s">
        <v>18</v>
      </c>
      <c r="B53" s="1532">
        <v>2902</v>
      </c>
      <c r="C53" s="1532">
        <v>4018</v>
      </c>
      <c r="D53" s="1532">
        <v>4005</v>
      </c>
      <c r="E53" s="782">
        <v>38.456237077877333</v>
      </c>
      <c r="F53" s="782">
        <v>-0.32354405176704404</v>
      </c>
      <c r="G53" s="1599">
        <v>109</v>
      </c>
      <c r="H53" s="1599">
        <v>156</v>
      </c>
      <c r="I53" s="1340">
        <v>718</v>
      </c>
      <c r="J53" s="782">
        <v>43.119266055045877</v>
      </c>
      <c r="K53" s="782">
        <v>360.25641025641022</v>
      </c>
      <c r="L53" s="1340">
        <v>799.8</v>
      </c>
      <c r="M53" s="1340">
        <v>1319</v>
      </c>
      <c r="N53" s="1340">
        <v>1403</v>
      </c>
      <c r="O53" s="782">
        <v>64.916229057264331</v>
      </c>
      <c r="P53" s="782">
        <v>6.3684609552691569</v>
      </c>
      <c r="Q53" s="743">
        <v>14122.8</v>
      </c>
      <c r="R53" s="743">
        <v>15921.5</v>
      </c>
      <c r="S53" s="743">
        <v>17912</v>
      </c>
      <c r="T53" s="1506">
        <v>12.736142974480984</v>
      </c>
      <c r="U53" s="1765">
        <v>12.501962754765557</v>
      </c>
    </row>
    <row r="54" spans="1:21" ht="13.5" customHeight="1">
      <c r="A54" s="947" t="s">
        <v>19</v>
      </c>
      <c r="B54" s="1532"/>
      <c r="C54" s="1532"/>
      <c r="D54" s="1532"/>
      <c r="E54" s="782"/>
      <c r="F54" s="782"/>
      <c r="G54" s="1599">
        <v>215</v>
      </c>
      <c r="H54" s="1599">
        <v>234</v>
      </c>
      <c r="I54" s="1340">
        <v>234</v>
      </c>
      <c r="J54" s="782">
        <v>8.8372093023255882</v>
      </c>
      <c r="K54" s="782">
        <v>0</v>
      </c>
      <c r="L54" s="1340">
        <v>623.20000000000005</v>
      </c>
      <c r="M54" s="1340">
        <v>571</v>
      </c>
      <c r="N54" s="1340">
        <v>591.4</v>
      </c>
      <c r="O54" s="782">
        <v>-8.3761232349165624</v>
      </c>
      <c r="P54" s="782">
        <v>3.5726795096322235</v>
      </c>
      <c r="Q54" s="743">
        <v>16670.2</v>
      </c>
      <c r="R54" s="743">
        <v>16573</v>
      </c>
      <c r="S54" s="743">
        <v>16462.400000000001</v>
      </c>
      <c r="T54" s="1506">
        <v>-0.58307638780578941</v>
      </c>
      <c r="U54" s="1765">
        <v>-0.66735050986544309</v>
      </c>
    </row>
    <row r="55" spans="1:21" ht="13.5" customHeight="1">
      <c r="A55" s="947" t="s">
        <v>20</v>
      </c>
      <c r="B55" s="1532"/>
      <c r="C55" s="1532"/>
      <c r="D55" s="1532"/>
      <c r="E55" s="782"/>
      <c r="F55" s="782"/>
      <c r="G55" s="1599">
        <v>109</v>
      </c>
      <c r="H55" s="1599">
        <v>124</v>
      </c>
      <c r="I55" s="1340">
        <v>107</v>
      </c>
      <c r="J55" s="782">
        <v>13.761467889908264</v>
      </c>
      <c r="K55" s="782">
        <v>-13.709677419354838</v>
      </c>
      <c r="L55" s="1340">
        <v>640</v>
      </c>
      <c r="M55" s="1340">
        <v>550</v>
      </c>
      <c r="N55" s="1340">
        <v>554.6</v>
      </c>
      <c r="O55" s="782">
        <v>-14.0625</v>
      </c>
      <c r="P55" s="782">
        <v>0.83636363636362887</v>
      </c>
      <c r="Q55" s="743">
        <v>24806.5</v>
      </c>
      <c r="R55" s="743">
        <v>26929.75</v>
      </c>
      <c r="S55" s="743">
        <v>27709.399999999998</v>
      </c>
      <c r="T55" s="1506">
        <v>8.5592485840404748</v>
      </c>
      <c r="U55" s="1765">
        <v>2.8951252796628211</v>
      </c>
    </row>
    <row r="56" spans="1:21" ht="13.5" customHeight="1">
      <c r="A56" s="947" t="s">
        <v>21</v>
      </c>
      <c r="B56" s="1532"/>
      <c r="C56" s="1532"/>
      <c r="D56" s="1532"/>
      <c r="E56" s="782"/>
      <c r="F56" s="782"/>
      <c r="G56" s="1599"/>
      <c r="H56" s="1599"/>
      <c r="I56" s="1340"/>
      <c r="J56" s="782"/>
      <c r="K56" s="782"/>
      <c r="L56" s="1340">
        <v>621.6</v>
      </c>
      <c r="M56" s="1340">
        <v>329</v>
      </c>
      <c r="N56" s="1340">
        <v>366.9</v>
      </c>
      <c r="O56" s="782">
        <v>-47.072072072072068</v>
      </c>
      <c r="P56" s="782">
        <v>11.519756838905764</v>
      </c>
      <c r="Q56" s="743">
        <v>903.6</v>
      </c>
      <c r="R56" s="743">
        <v>563</v>
      </c>
      <c r="S56" s="743">
        <v>600.9</v>
      </c>
      <c r="T56" s="1506">
        <v>-37.693669765382907</v>
      </c>
      <c r="U56" s="1765">
        <v>6.7317939609236248</v>
      </c>
    </row>
    <row r="57" spans="1:21" ht="13.5" customHeight="1">
      <c r="A57" s="947" t="s">
        <v>22</v>
      </c>
      <c r="B57" s="1532">
        <v>1932.5</v>
      </c>
      <c r="C57" s="1532">
        <v>2180</v>
      </c>
      <c r="D57" s="1532">
        <v>2321</v>
      </c>
      <c r="E57" s="782">
        <v>12.807244501940485</v>
      </c>
      <c r="F57" s="782">
        <v>6.4678899082568853</v>
      </c>
      <c r="G57" s="1599"/>
      <c r="H57" s="1599"/>
      <c r="I57" s="1340"/>
      <c r="J57" s="782"/>
      <c r="K57" s="782"/>
      <c r="L57" s="1340"/>
      <c r="M57" s="1340"/>
      <c r="N57" s="1340"/>
      <c r="O57" s="782"/>
      <c r="P57" s="782"/>
      <c r="Q57" s="743">
        <v>23914.5</v>
      </c>
      <c r="R57" s="743">
        <v>23787</v>
      </c>
      <c r="S57" s="743">
        <v>23928</v>
      </c>
      <c r="T57" s="1506">
        <v>-0.5331493445399218</v>
      </c>
      <c r="U57" s="1765">
        <v>0.59276075167107933</v>
      </c>
    </row>
    <row r="58" spans="1:21" ht="13.5" customHeight="1">
      <c r="A58" s="947" t="s">
        <v>23</v>
      </c>
      <c r="B58" s="1532">
        <v>3103.65</v>
      </c>
      <c r="C58" s="1532">
        <v>2624.25</v>
      </c>
      <c r="D58" s="1532">
        <v>3017.6</v>
      </c>
      <c r="E58" s="782">
        <v>-15.44632932192741</v>
      </c>
      <c r="F58" s="782">
        <v>14.989044488901593</v>
      </c>
      <c r="G58" s="1599">
        <v>734</v>
      </c>
      <c r="H58" s="1340">
        <v>6054</v>
      </c>
      <c r="I58" s="1340">
        <v>6054</v>
      </c>
      <c r="J58" s="782">
        <v>724.79564032697556</v>
      </c>
      <c r="K58" s="782">
        <v>0</v>
      </c>
      <c r="L58" s="1340">
        <v>2719</v>
      </c>
      <c r="M58" s="1340">
        <v>2721</v>
      </c>
      <c r="N58" s="1340">
        <v>2854</v>
      </c>
      <c r="O58" s="782">
        <v>7.3556454578891817E-2</v>
      </c>
      <c r="P58" s="782">
        <v>4.8879088570378428</v>
      </c>
      <c r="Q58" s="743">
        <v>94706.75</v>
      </c>
      <c r="R58" s="743">
        <v>100993.65</v>
      </c>
      <c r="S58" s="743">
        <v>101774</v>
      </c>
      <c r="T58" s="1506">
        <v>6.6382807983591334</v>
      </c>
      <c r="U58" s="1765">
        <v>0.7726723412808667</v>
      </c>
    </row>
    <row r="59" spans="1:21" ht="13.5" customHeight="1">
      <c r="A59" s="947" t="s">
        <v>24</v>
      </c>
      <c r="B59" s="140"/>
      <c r="C59" s="1315" t="s">
        <v>430</v>
      </c>
      <c r="D59" s="1315"/>
      <c r="E59" s="782"/>
      <c r="F59" s="782"/>
      <c r="G59" s="1599"/>
      <c r="H59" s="1599"/>
      <c r="I59" s="1340"/>
      <c r="J59" s="782"/>
      <c r="K59" s="782"/>
      <c r="L59" s="140"/>
      <c r="M59" s="140"/>
      <c r="N59" s="140"/>
      <c r="O59" s="782"/>
      <c r="P59" s="782"/>
      <c r="Q59" s="140"/>
      <c r="R59" s="140"/>
      <c r="S59" s="140"/>
      <c r="T59" s="1506"/>
      <c r="U59" s="1765"/>
    </row>
    <row r="60" spans="1:21" ht="13.5" customHeight="1" thickBot="1">
      <c r="A60" s="1311" t="s">
        <v>25</v>
      </c>
      <c r="B60" s="141"/>
      <c r="C60" s="901"/>
      <c r="D60" s="901"/>
      <c r="E60" s="848"/>
      <c r="F60" s="848"/>
      <c r="G60" s="2254"/>
      <c r="H60" s="2254"/>
      <c r="I60" s="1602"/>
      <c r="J60" s="848"/>
      <c r="K60" s="848"/>
      <c r="L60" s="141"/>
      <c r="M60" s="141"/>
      <c r="N60" s="141"/>
      <c r="O60" s="848"/>
      <c r="P60" s="848"/>
      <c r="Q60" s="141"/>
      <c r="R60" s="141"/>
      <c r="S60" s="141"/>
      <c r="T60" s="1504"/>
      <c r="U60" s="1786"/>
    </row>
    <row r="61" spans="1:21" ht="15.75" thickTop="1">
      <c r="A61" s="2321" t="s">
        <v>702</v>
      </c>
      <c r="B61" s="2321"/>
      <c r="C61" s="2321"/>
      <c r="D61" s="2321"/>
      <c r="E61" s="2321"/>
      <c r="F61" s="2321"/>
      <c r="G61" s="2321"/>
      <c r="H61" s="2321"/>
      <c r="I61" s="2321"/>
      <c r="J61" s="2321"/>
      <c r="K61" s="2321"/>
      <c r="L61" s="2321"/>
      <c r="M61" s="2321"/>
      <c r="N61" s="2321"/>
      <c r="O61" s="2321"/>
      <c r="P61" s="2321"/>
    </row>
  </sheetData>
  <mergeCells count="29">
    <mergeCell ref="A61:P61"/>
    <mergeCell ref="A33:A35"/>
    <mergeCell ref="B33:F33"/>
    <mergeCell ref="G33:K33"/>
    <mergeCell ref="E34:E35"/>
    <mergeCell ref="F34:F35"/>
    <mergeCell ref="J34:J35"/>
    <mergeCell ref="K34:K35"/>
    <mergeCell ref="N3:P3"/>
    <mergeCell ref="O5:O6"/>
    <mergeCell ref="P5:P6"/>
    <mergeCell ref="L33:P33"/>
    <mergeCell ref="O34:O35"/>
    <mergeCell ref="P34:P35"/>
    <mergeCell ref="A4:A6"/>
    <mergeCell ref="B4:F4"/>
    <mergeCell ref="G4:K4"/>
    <mergeCell ref="L4:P4"/>
    <mergeCell ref="E5:E6"/>
    <mergeCell ref="F5:F6"/>
    <mergeCell ref="J5:J6"/>
    <mergeCell ref="K5:K6"/>
    <mergeCell ref="T5:T6"/>
    <mergeCell ref="T34:T35"/>
    <mergeCell ref="S3:U3"/>
    <mergeCell ref="Q4:U4"/>
    <mergeCell ref="U5:U6"/>
    <mergeCell ref="Q33:U33"/>
    <mergeCell ref="U34:U35"/>
  </mergeCells>
  <hyperlinks>
    <hyperlink ref="L6"/>
    <hyperlink ref="Q6"/>
    <hyperlink ref="G35"/>
    <hyperlink ref="L35"/>
    <hyperlink ref="B35"/>
    <hyperlink ref="Q35"/>
    <hyperlink ref="G6" display="cf=j= @)&amp;#÷&amp;$&#10;-;fpg–c;f/_                "/>
    <hyperlink ref="M6:N6"/>
    <hyperlink ref="R6:S6"/>
    <hyperlink ref="C35:D35"/>
    <hyperlink ref="H35:I35"/>
    <hyperlink ref="M35:N35"/>
    <hyperlink ref="R35:S35"/>
    <hyperlink ref="B6" display="cf=j= @)&amp;#÷&amp;$&#10;-;fpg–c;f/_                "/>
  </hyperlinks>
  <printOptions horizontalCentered="1"/>
  <pageMargins left="0.39370078740157483" right="0.39370078740157483" top="0.78740157480314965" bottom="0.19685039370078741" header="0" footer="0"/>
  <pageSetup paperSize="9" scale="49" orientation="landscape" r:id="rId1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3"/>
  <sheetViews>
    <sheetView view="pageBreakPreview" zoomScale="70" zoomScaleSheetLayoutView="70" workbookViewId="0">
      <selection activeCell="C6" sqref="C6:V26"/>
    </sheetView>
  </sheetViews>
  <sheetFormatPr defaultColWidth="14.42578125" defaultRowHeight="14.25"/>
  <cols>
    <col min="1" max="1" width="15.140625" customWidth="1"/>
    <col min="2" max="2" width="9.85546875" style="42" customWidth="1"/>
    <col min="3" max="5" width="13.28515625" customWidth="1"/>
    <col min="6" max="7" width="13.28515625" style="838" customWidth="1"/>
    <col min="8" max="10" width="13.28515625" customWidth="1"/>
    <col min="11" max="12" width="13.28515625" style="838" customWidth="1"/>
    <col min="13" max="15" width="13.28515625" customWidth="1"/>
    <col min="16" max="17" width="13.28515625" style="838" customWidth="1"/>
    <col min="18" max="20" width="13.28515625" customWidth="1"/>
    <col min="21" max="22" width="13.28515625" style="838" customWidth="1"/>
    <col min="23" max="236" width="8.7109375" customWidth="1"/>
    <col min="237" max="237" width="13.85546875" customWidth="1"/>
    <col min="238" max="238" width="12.28515625" customWidth="1"/>
    <col min="239" max="239" width="13.28515625" customWidth="1"/>
    <col min="240" max="240" width="13.140625" customWidth="1"/>
    <col min="241" max="241" width="13" customWidth="1"/>
    <col min="242" max="242" width="12.5703125" customWidth="1"/>
    <col min="243" max="243" width="13.7109375" customWidth="1"/>
    <col min="244" max="244" width="13.28515625" customWidth="1"/>
    <col min="245" max="245" width="13.140625" customWidth="1"/>
    <col min="246" max="246" width="13" customWidth="1"/>
    <col min="247" max="247" width="13.140625" customWidth="1"/>
    <col min="248" max="248" width="13.42578125" customWidth="1"/>
    <col min="249" max="249" width="13.28515625" customWidth="1"/>
    <col min="250" max="250" width="13.140625" customWidth="1"/>
    <col min="251" max="251" width="13" customWidth="1"/>
    <col min="252" max="252" width="12.85546875" customWidth="1"/>
    <col min="253" max="253" width="13.7109375" customWidth="1"/>
    <col min="254" max="254" width="12.7109375" customWidth="1"/>
    <col min="255" max="255" width="12.42578125" customWidth="1"/>
  </cols>
  <sheetData>
    <row r="1" spans="1:26" s="1895" customFormat="1" ht="33">
      <c r="A1" s="1938" t="s">
        <v>303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1938"/>
      <c r="R1" s="1939"/>
      <c r="S1" s="1939"/>
      <c r="T1" s="1939"/>
      <c r="U1" s="1940"/>
      <c r="V1" s="1940"/>
    </row>
    <row r="2" spans="1:26" s="1894" customFormat="1" ht="35.25" thickBot="1">
      <c r="A2" s="1941" t="s">
        <v>823</v>
      </c>
      <c r="B2" s="1941"/>
      <c r="C2" s="1941"/>
      <c r="D2" s="1941"/>
      <c r="E2" s="1941"/>
      <c r="F2" s="1941"/>
      <c r="G2" s="1941"/>
      <c r="H2" s="1941"/>
      <c r="I2" s="1941"/>
      <c r="J2" s="1941"/>
      <c r="K2" s="1941"/>
      <c r="L2" s="1941"/>
      <c r="M2" s="1941"/>
      <c r="N2" s="1941"/>
      <c r="O2" s="1941"/>
      <c r="P2" s="1941"/>
      <c r="Q2" s="1941"/>
      <c r="R2" s="1942"/>
      <c r="S2" s="1942"/>
      <c r="T2" s="1942"/>
      <c r="U2" s="1943"/>
      <c r="V2" s="1943"/>
    </row>
    <row r="3" spans="1:26" s="1054" customFormat="1" ht="18" customHeight="1" thickTop="1">
      <c r="A3" s="2315" t="s">
        <v>98</v>
      </c>
      <c r="B3" s="2335" t="s">
        <v>26</v>
      </c>
      <c r="C3" s="2584" t="s">
        <v>398</v>
      </c>
      <c r="D3" s="2584"/>
      <c r="E3" s="2584"/>
      <c r="F3" s="2584"/>
      <c r="G3" s="2584"/>
      <c r="H3" s="2584" t="s">
        <v>399</v>
      </c>
      <c r="I3" s="2584"/>
      <c r="J3" s="2584"/>
      <c r="K3" s="2584"/>
      <c r="L3" s="2584"/>
      <c r="M3" s="2584" t="s">
        <v>270</v>
      </c>
      <c r="N3" s="2584"/>
      <c r="O3" s="2584"/>
      <c r="P3" s="2584"/>
      <c r="Q3" s="2584"/>
      <c r="R3" s="2584" t="s">
        <v>400</v>
      </c>
      <c r="S3" s="2584"/>
      <c r="T3" s="2584"/>
      <c r="U3" s="2584"/>
      <c r="V3" s="2585"/>
      <c r="W3" s="1058"/>
      <c r="X3" s="1058"/>
      <c r="Y3" s="1058"/>
      <c r="Z3" s="1058"/>
    </row>
    <row r="4" spans="1:26" s="1054" customFormat="1" ht="18" customHeight="1">
      <c r="A4" s="2316"/>
      <c r="B4" s="2336"/>
      <c r="C4" s="1060" t="s">
        <v>87</v>
      </c>
      <c r="D4" s="1060" t="s">
        <v>90</v>
      </c>
      <c r="E4" s="1060" t="s">
        <v>91</v>
      </c>
      <c r="F4" s="2322" t="s">
        <v>88</v>
      </c>
      <c r="G4" s="2322" t="s">
        <v>89</v>
      </c>
      <c r="H4" s="1060" t="s">
        <v>87</v>
      </c>
      <c r="I4" s="1060" t="s">
        <v>90</v>
      </c>
      <c r="J4" s="1060" t="s">
        <v>91</v>
      </c>
      <c r="K4" s="2322" t="s">
        <v>88</v>
      </c>
      <c r="L4" s="2322" t="s">
        <v>89</v>
      </c>
      <c r="M4" s="1060" t="s">
        <v>87</v>
      </c>
      <c r="N4" s="1060" t="s">
        <v>90</v>
      </c>
      <c r="O4" s="1060" t="s">
        <v>91</v>
      </c>
      <c r="P4" s="2322" t="s">
        <v>88</v>
      </c>
      <c r="Q4" s="2322" t="s">
        <v>89</v>
      </c>
      <c r="R4" s="1060" t="s">
        <v>87</v>
      </c>
      <c r="S4" s="1060" t="s">
        <v>90</v>
      </c>
      <c r="T4" s="1060" t="s">
        <v>91</v>
      </c>
      <c r="U4" s="2322" t="s">
        <v>88</v>
      </c>
      <c r="V4" s="2331" t="s">
        <v>89</v>
      </c>
      <c r="W4" s="1058"/>
      <c r="X4" s="1058"/>
      <c r="Y4" s="1058"/>
      <c r="Z4" s="1058"/>
    </row>
    <row r="5" spans="1:26" s="1054" customFormat="1" ht="31.5" customHeight="1">
      <c r="A5" s="2316"/>
      <c r="B5" s="2336"/>
      <c r="C5" s="2036" t="s">
        <v>669</v>
      </c>
      <c r="D5" s="2036" t="s">
        <v>725</v>
      </c>
      <c r="E5" s="2036" t="s">
        <v>737</v>
      </c>
      <c r="F5" s="2322"/>
      <c r="G5" s="2322"/>
      <c r="H5" s="2036" t="str">
        <f>C5</f>
        <v xml:space="preserve">cf=j= @)&amp;#÷&amp;$
-;fpg–c;f/_                </v>
      </c>
      <c r="I5" s="2036" t="str">
        <f t="shared" ref="I5:J5" si="0">D5</f>
        <v xml:space="preserve">cf=j= @)&amp;$÷&amp;%
-;fpg–c;f/_                </v>
      </c>
      <c r="J5" s="2036" t="str">
        <f t="shared" si="0"/>
        <v xml:space="preserve">cf=j= @)&amp;%÷&amp;^
-;fpg–c;f/_                </v>
      </c>
      <c r="K5" s="2322"/>
      <c r="L5" s="2322"/>
      <c r="M5" s="2036" t="str">
        <f>C5</f>
        <v xml:space="preserve">cf=j= @)&amp;#÷&amp;$
-;fpg–c;f/_                </v>
      </c>
      <c r="N5" s="2036" t="str">
        <f t="shared" ref="N5:O5" si="1">D5</f>
        <v xml:space="preserve">cf=j= @)&amp;$÷&amp;%
-;fpg–c;f/_                </v>
      </c>
      <c r="O5" s="2036" t="str">
        <f t="shared" si="1"/>
        <v xml:space="preserve">cf=j= @)&amp;%÷&amp;^
-;fpg–c;f/_                </v>
      </c>
      <c r="P5" s="2322"/>
      <c r="Q5" s="2322"/>
      <c r="R5" s="2036" t="str">
        <f>C5</f>
        <v xml:space="preserve">cf=j= @)&amp;#÷&amp;$
-;fpg–c;f/_                </v>
      </c>
      <c r="S5" s="2036" t="str">
        <f t="shared" ref="S5:T5" si="2">D5</f>
        <v xml:space="preserve">cf=j= @)&amp;$÷&amp;%
-;fpg–c;f/_                </v>
      </c>
      <c r="T5" s="2036" t="str">
        <f t="shared" si="2"/>
        <v xml:space="preserve">cf=j= @)&amp;%÷&amp;^
-;fpg–c;f/_                </v>
      </c>
      <c r="U5" s="2322"/>
      <c r="V5" s="2331"/>
      <c r="W5" s="1058"/>
      <c r="X5" s="1058"/>
      <c r="Y5" s="1058"/>
      <c r="Z5" s="1058"/>
    </row>
    <row r="6" spans="1:26" ht="15.75" customHeight="1">
      <c r="A6" s="20" t="s">
        <v>236</v>
      </c>
      <c r="B6" s="574"/>
      <c r="C6" s="571"/>
      <c r="D6" s="571"/>
      <c r="E6" s="571"/>
      <c r="F6" s="782"/>
      <c r="G6" s="782"/>
      <c r="H6" s="571"/>
      <c r="I6" s="571"/>
      <c r="J6" s="571"/>
      <c r="K6" s="782"/>
      <c r="L6" s="782"/>
      <c r="M6" s="571"/>
      <c r="N6" s="571"/>
      <c r="O6" s="571"/>
      <c r="P6" s="782"/>
      <c r="Q6" s="782"/>
      <c r="R6" s="571"/>
      <c r="S6" s="571"/>
      <c r="T6" s="571"/>
      <c r="U6" s="782"/>
      <c r="V6" s="783"/>
    </row>
    <row r="7" spans="1:26" s="73" customFormat="1" ht="15.75" customHeight="1">
      <c r="A7" s="20" t="s">
        <v>27</v>
      </c>
      <c r="B7" s="575" t="s">
        <v>99</v>
      </c>
      <c r="C7" s="1532">
        <v>59413</v>
      </c>
      <c r="D7" s="1532">
        <v>59413</v>
      </c>
      <c r="E7" s="1532">
        <v>60779.4</v>
      </c>
      <c r="F7" s="1532">
        <v>0</v>
      </c>
      <c r="G7" s="1532">
        <v>2.2998333698012186</v>
      </c>
      <c r="H7" s="1340">
        <v>37046.800000000003</v>
      </c>
      <c r="I7" s="1340">
        <v>38899.14</v>
      </c>
      <c r="J7" s="1340">
        <v>39744.5</v>
      </c>
      <c r="K7" s="1532">
        <v>4.9999999999999822</v>
      </c>
      <c r="L7" s="606">
        <v>2.1732099989871356</v>
      </c>
      <c r="M7" s="1340">
        <v>16035</v>
      </c>
      <c r="N7" s="1340">
        <v>16801.419999999998</v>
      </c>
      <c r="O7" s="1340">
        <v>17960.009999999998</v>
      </c>
      <c r="P7" s="1532">
        <v>4.7796694730277478</v>
      </c>
      <c r="Q7" s="1532">
        <v>6.8957861895006412</v>
      </c>
      <c r="R7" s="1532">
        <v>15295</v>
      </c>
      <c r="S7" s="1532">
        <v>15570</v>
      </c>
      <c r="T7" s="1532">
        <v>15997.54</v>
      </c>
      <c r="U7" s="1532">
        <v>1.7979731938541965</v>
      </c>
      <c r="V7" s="2255">
        <v>2.7459216441875434</v>
      </c>
    </row>
    <row r="8" spans="1:26" s="73" customFormat="1" ht="15.75" customHeight="1">
      <c r="A8" s="117" t="s">
        <v>28</v>
      </c>
      <c r="B8" s="578" t="s">
        <v>40</v>
      </c>
      <c r="C8" s="1534">
        <v>7266</v>
      </c>
      <c r="D8" s="1534">
        <v>7266</v>
      </c>
      <c r="E8" s="1534">
        <v>7490.4</v>
      </c>
      <c r="F8" s="1532">
        <v>0</v>
      </c>
      <c r="G8" s="1532">
        <v>3.0883567299752279</v>
      </c>
      <c r="H8" s="1527">
        <v>14687.6</v>
      </c>
      <c r="I8" s="1527">
        <v>15610.71</v>
      </c>
      <c r="J8" s="1527">
        <v>15938.600000000002</v>
      </c>
      <c r="K8" s="1534">
        <v>6.2849614640921425</v>
      </c>
      <c r="L8" s="609">
        <v>2.1004169573325182</v>
      </c>
      <c r="M8" s="1527">
        <v>1912.8</v>
      </c>
      <c r="N8" s="1527">
        <v>2002.33</v>
      </c>
      <c r="O8" s="1527">
        <v>2138.35</v>
      </c>
      <c r="P8" s="1534">
        <v>4.6805729820158959</v>
      </c>
      <c r="Q8" s="1534">
        <v>6.7930860547462224</v>
      </c>
      <c r="R8" s="1527">
        <v>1897.1999999999998</v>
      </c>
      <c r="S8" s="1527">
        <v>1957</v>
      </c>
      <c r="T8" s="1527">
        <v>2063.13</v>
      </c>
      <c r="U8" s="1534">
        <v>3.1520134935694832</v>
      </c>
      <c r="V8" s="2256">
        <v>5.4230965763924388</v>
      </c>
    </row>
    <row r="9" spans="1:26" ht="15.75" customHeight="1">
      <c r="A9" s="166" t="s">
        <v>336</v>
      </c>
      <c r="B9" s="574" t="s">
        <v>40</v>
      </c>
      <c r="C9" s="1532">
        <v>1348</v>
      </c>
      <c r="D9" s="1532">
        <v>1348</v>
      </c>
      <c r="E9" s="1532">
        <v>1375</v>
      </c>
      <c r="F9" s="1532">
        <v>0</v>
      </c>
      <c r="G9" s="1532">
        <v>2.002967359050456</v>
      </c>
      <c r="H9" s="1340">
        <v>12336</v>
      </c>
      <c r="I9" s="1340">
        <v>12767.76</v>
      </c>
      <c r="J9" s="1340">
        <v>12991.6</v>
      </c>
      <c r="K9" s="1532">
        <v>3.499999999999992</v>
      </c>
      <c r="L9" s="606">
        <v>1.7531657863242955</v>
      </c>
      <c r="M9" s="1340">
        <v>804</v>
      </c>
      <c r="N9" s="1340">
        <v>826.02</v>
      </c>
      <c r="O9" s="1340">
        <v>879.69</v>
      </c>
      <c r="P9" s="1534">
        <v>2.7388059701492606</v>
      </c>
      <c r="Q9" s="1534">
        <v>6.4974213699426242</v>
      </c>
      <c r="R9" s="1532">
        <v>98.6</v>
      </c>
      <c r="S9" s="1532">
        <v>100</v>
      </c>
      <c r="T9" s="1340">
        <v>109.38</v>
      </c>
      <c r="U9" s="1532">
        <v>1.4198782961460488</v>
      </c>
      <c r="V9" s="2255">
        <v>9.3799999999999883</v>
      </c>
    </row>
    <row r="10" spans="1:26" ht="15.75" customHeight="1">
      <c r="A10" s="167" t="s">
        <v>134</v>
      </c>
      <c r="B10" s="574" t="s">
        <v>40</v>
      </c>
      <c r="C10" s="1532">
        <v>2569</v>
      </c>
      <c r="D10" s="1532">
        <v>2569</v>
      </c>
      <c r="E10" s="1532">
        <v>2633.2</v>
      </c>
      <c r="F10" s="1532">
        <v>0</v>
      </c>
      <c r="G10" s="1532">
        <v>2.499026858699871</v>
      </c>
      <c r="H10" s="1340">
        <v>736</v>
      </c>
      <c r="I10" s="1340">
        <v>747.04</v>
      </c>
      <c r="J10" s="1340">
        <v>758.2</v>
      </c>
      <c r="K10" s="1532">
        <v>1.4999999999999902</v>
      </c>
      <c r="L10" s="606">
        <v>1.4938959091882698</v>
      </c>
      <c r="M10" s="1340">
        <v>980</v>
      </c>
      <c r="N10" s="1340">
        <v>1040.95</v>
      </c>
      <c r="O10" s="1340">
        <v>1112.8</v>
      </c>
      <c r="P10" s="1534">
        <v>6.219387755102046</v>
      </c>
      <c r="Q10" s="1534">
        <v>6.902348815985393</v>
      </c>
      <c r="R10" s="1532">
        <v>1556</v>
      </c>
      <c r="S10" s="1532">
        <v>1603</v>
      </c>
      <c r="T10" s="1340">
        <v>1688.76</v>
      </c>
      <c r="U10" s="1532">
        <v>3.0205655526992281</v>
      </c>
      <c r="V10" s="2255">
        <v>5.3499688084840846</v>
      </c>
    </row>
    <row r="11" spans="1:26" ht="15.75" customHeight="1">
      <c r="A11" s="167" t="s">
        <v>230</v>
      </c>
      <c r="B11" s="574" t="s">
        <v>40</v>
      </c>
      <c r="C11" s="1532">
        <v>2005</v>
      </c>
      <c r="D11" s="1532">
        <v>2005</v>
      </c>
      <c r="E11" s="1532">
        <v>2063</v>
      </c>
      <c r="F11" s="1532">
        <v>0</v>
      </c>
      <c r="G11" s="1532">
        <v>2.8927680798005007</v>
      </c>
      <c r="H11" s="1340">
        <v>478</v>
      </c>
      <c r="I11" s="1340">
        <v>506.68</v>
      </c>
      <c r="J11" s="1340">
        <v>520.20000000000005</v>
      </c>
      <c r="K11" s="1532">
        <v>6.0000000000000053</v>
      </c>
      <c r="L11" s="606">
        <v>2.6683508328728234</v>
      </c>
      <c r="M11" s="1340">
        <v>56.8</v>
      </c>
      <c r="N11" s="1340">
        <v>58.62</v>
      </c>
      <c r="O11" s="1340">
        <v>61.55</v>
      </c>
      <c r="P11" s="1534">
        <v>3.2042253521126662</v>
      </c>
      <c r="Q11" s="1534">
        <v>4.9982940975776158</v>
      </c>
      <c r="R11" s="1532">
        <v>15.6</v>
      </c>
      <c r="S11" s="1532">
        <v>16</v>
      </c>
      <c r="T11" s="1340">
        <v>16.399999999999999</v>
      </c>
      <c r="U11" s="1532">
        <v>2.5641025641025772</v>
      </c>
      <c r="V11" s="2255">
        <v>2.4999999999999911</v>
      </c>
    </row>
    <row r="12" spans="1:26" ht="15.75" customHeight="1">
      <c r="A12" s="167" t="s">
        <v>231</v>
      </c>
      <c r="B12" s="574" t="s">
        <v>40</v>
      </c>
      <c r="C12" s="1532">
        <v>1344</v>
      </c>
      <c r="D12" s="1532">
        <v>1344</v>
      </c>
      <c r="E12" s="1532">
        <v>1419.2</v>
      </c>
      <c r="F12" s="1532">
        <v>0</v>
      </c>
      <c r="G12" s="1532">
        <v>5.5952380952380976</v>
      </c>
      <c r="H12" s="1340">
        <v>1137.5999999999999</v>
      </c>
      <c r="I12" s="1340">
        <v>1589.23</v>
      </c>
      <c r="J12" s="1340">
        <v>1668.6</v>
      </c>
      <c r="K12" s="1532">
        <v>39.700246132208171</v>
      </c>
      <c r="L12" s="606">
        <v>4.9942424947930775</v>
      </c>
      <c r="M12" s="1340">
        <v>72</v>
      </c>
      <c r="N12" s="1340">
        <v>76.739999999999995</v>
      </c>
      <c r="O12" s="1340">
        <v>84.31</v>
      </c>
      <c r="P12" s="1534">
        <v>6.5833333333333188</v>
      </c>
      <c r="Q12" s="1534">
        <v>9.8644774563461102</v>
      </c>
      <c r="R12" s="1532">
        <v>227</v>
      </c>
      <c r="S12" s="1532">
        <v>238</v>
      </c>
      <c r="T12" s="1340">
        <v>248.59</v>
      </c>
      <c r="U12" s="1532">
        <v>4.8458149779735615</v>
      </c>
      <c r="V12" s="2255">
        <v>4.4495798319327706</v>
      </c>
    </row>
    <row r="13" spans="1:26" s="73" customFormat="1" ht="15.75" customHeight="1">
      <c r="A13" s="24" t="s">
        <v>135</v>
      </c>
      <c r="B13" s="575" t="s">
        <v>41</v>
      </c>
      <c r="C13" s="745">
        <v>7524.9</v>
      </c>
      <c r="D13" s="745">
        <v>7524.9</v>
      </c>
      <c r="E13" s="1534">
        <v>7901.1</v>
      </c>
      <c r="F13" s="1532">
        <v>0</v>
      </c>
      <c r="G13" s="1532">
        <v>4.999401985408447</v>
      </c>
      <c r="H13" s="745">
        <v>11481</v>
      </c>
      <c r="I13" s="745">
        <v>12514.29</v>
      </c>
      <c r="J13" s="745">
        <v>13052</v>
      </c>
      <c r="K13" s="1534">
        <v>9.0000000000000071</v>
      </c>
      <c r="L13" s="609">
        <v>4.2967679348968169</v>
      </c>
      <c r="M13" s="745">
        <v>470.5</v>
      </c>
      <c r="N13" s="745">
        <v>1371.83</v>
      </c>
      <c r="O13" s="745">
        <v>1459.07</v>
      </c>
      <c r="P13" s="1534">
        <v>191.56854410201913</v>
      </c>
      <c r="Q13" s="1534">
        <v>6.3593885539753536</v>
      </c>
      <c r="R13" s="745">
        <v>2896</v>
      </c>
      <c r="S13" s="745">
        <v>2935</v>
      </c>
      <c r="T13" s="745">
        <v>3038.08</v>
      </c>
      <c r="U13" s="1534">
        <v>1.3466850828729227</v>
      </c>
      <c r="V13" s="2256">
        <v>3.5120954003407201</v>
      </c>
    </row>
    <row r="14" spans="1:26" ht="15.75" customHeight="1">
      <c r="A14" s="22" t="s">
        <v>136</v>
      </c>
      <c r="B14" s="574" t="s">
        <v>41</v>
      </c>
      <c r="C14" s="1532">
        <v>7524.9</v>
      </c>
      <c r="D14" s="1532">
        <v>7524.9</v>
      </c>
      <c r="E14" s="1532">
        <v>7901.1</v>
      </c>
      <c r="F14" s="1532">
        <v>0</v>
      </c>
      <c r="G14" s="1532">
        <v>4.999401985408447</v>
      </c>
      <c r="H14" s="1340">
        <v>11481</v>
      </c>
      <c r="I14" s="1340">
        <v>12514.29</v>
      </c>
      <c r="J14" s="1340">
        <v>13052</v>
      </c>
      <c r="K14" s="1532">
        <v>9.0000000000000071</v>
      </c>
      <c r="L14" s="606">
        <v>4.2967679348968169</v>
      </c>
      <c r="M14" s="1340">
        <v>470.5</v>
      </c>
      <c r="N14" s="1340">
        <v>1371.83</v>
      </c>
      <c r="O14" s="1340">
        <v>1459.07</v>
      </c>
      <c r="P14" s="1534">
        <v>191.56854410201913</v>
      </c>
      <c r="Q14" s="1534">
        <v>6.3593885539753536</v>
      </c>
      <c r="R14" s="1532">
        <v>2896</v>
      </c>
      <c r="S14" s="1532">
        <v>2935</v>
      </c>
      <c r="T14" s="1340">
        <v>3038.08</v>
      </c>
      <c r="U14" s="1532">
        <v>1.3466850828729227</v>
      </c>
      <c r="V14" s="2255">
        <v>3.5120954003407201</v>
      </c>
    </row>
    <row r="15" spans="1:26" ht="15.75" customHeight="1">
      <c r="A15" s="23" t="s">
        <v>29</v>
      </c>
      <c r="B15" s="574" t="s">
        <v>41</v>
      </c>
      <c r="C15" s="1532"/>
      <c r="D15" s="1532"/>
      <c r="E15" s="1532"/>
      <c r="F15" s="1532"/>
      <c r="G15" s="1532"/>
      <c r="H15" s="1340"/>
      <c r="I15" s="1340"/>
      <c r="J15" s="1340"/>
      <c r="K15" s="1532"/>
      <c r="L15" s="606"/>
      <c r="M15" s="1340"/>
      <c r="N15" s="1340"/>
      <c r="O15" s="1340"/>
      <c r="P15" s="1534"/>
      <c r="Q15" s="1534"/>
      <c r="R15" s="1532"/>
      <c r="S15" s="1532"/>
      <c r="T15" s="1532"/>
      <c r="U15" s="1532"/>
      <c r="V15" s="2255"/>
    </row>
    <row r="16" spans="1:26" ht="15.75" customHeight="1">
      <c r="A16" s="22" t="s">
        <v>30</v>
      </c>
      <c r="B16" s="574" t="s">
        <v>337</v>
      </c>
      <c r="C16" s="1532"/>
      <c r="D16" s="1532"/>
      <c r="E16" s="1532"/>
      <c r="F16" s="1532"/>
      <c r="G16" s="1532"/>
      <c r="H16" s="1340"/>
      <c r="I16" s="1340"/>
      <c r="J16" s="1340"/>
      <c r="K16" s="1532"/>
      <c r="L16" s="606"/>
      <c r="M16" s="1340"/>
      <c r="N16" s="1340"/>
      <c r="O16" s="1340"/>
      <c r="P16" s="1534"/>
      <c r="Q16" s="1534"/>
      <c r="R16" s="1532"/>
      <c r="S16" s="1532"/>
      <c r="T16" s="1532"/>
      <c r="U16" s="1532"/>
      <c r="V16" s="2255"/>
    </row>
    <row r="17" spans="1:26" ht="15.75" customHeight="1">
      <c r="A17" s="22" t="s">
        <v>31</v>
      </c>
      <c r="B17" s="574" t="s">
        <v>337</v>
      </c>
      <c r="C17" s="1340">
        <v>28000</v>
      </c>
      <c r="D17" s="1340">
        <v>28000</v>
      </c>
      <c r="E17" s="1340">
        <v>28000</v>
      </c>
      <c r="F17" s="1532">
        <v>0</v>
      </c>
      <c r="G17" s="1532">
        <v>0</v>
      </c>
      <c r="H17" s="1340">
        <v>1280</v>
      </c>
      <c r="I17" s="1340">
        <v>1280</v>
      </c>
      <c r="J17" s="1340">
        <v>1280</v>
      </c>
      <c r="K17" s="1532">
        <v>0</v>
      </c>
      <c r="L17" s="606">
        <v>0</v>
      </c>
      <c r="M17" s="1340">
        <v>34000</v>
      </c>
      <c r="N17" s="1340">
        <v>34000</v>
      </c>
      <c r="O17" s="1340">
        <v>34000</v>
      </c>
      <c r="P17" s="1534">
        <v>0</v>
      </c>
      <c r="Q17" s="1534">
        <v>0</v>
      </c>
      <c r="R17" s="1340">
        <v>4500</v>
      </c>
      <c r="S17" s="1340">
        <v>4500</v>
      </c>
      <c r="T17" s="1340">
        <v>4500</v>
      </c>
      <c r="U17" s="1532">
        <v>0</v>
      </c>
      <c r="V17" s="2255">
        <v>0</v>
      </c>
    </row>
    <row r="18" spans="1:26" ht="15.75" customHeight="1">
      <c r="A18" s="22" t="s">
        <v>32</v>
      </c>
      <c r="B18" s="574" t="s">
        <v>40</v>
      </c>
      <c r="C18" s="1532"/>
      <c r="D18" s="1532"/>
      <c r="E18" s="1532"/>
      <c r="F18" s="1532"/>
      <c r="G18" s="1532"/>
      <c r="H18" s="1340"/>
      <c r="I18" s="1340"/>
      <c r="J18" s="1340"/>
      <c r="K18" s="1532"/>
      <c r="L18" s="606"/>
      <c r="M18" s="1340"/>
      <c r="N18" s="1340"/>
      <c r="O18" s="1340"/>
      <c r="P18" s="1534"/>
      <c r="Q18" s="1534"/>
      <c r="R18" s="1532"/>
      <c r="S18" s="1532"/>
      <c r="T18" s="1532"/>
      <c r="U18" s="1532"/>
      <c r="V18" s="2255"/>
    </row>
    <row r="19" spans="1:26" s="136" customFormat="1" ht="15.75" customHeight="1">
      <c r="A19" s="22" t="s">
        <v>33</v>
      </c>
      <c r="B19" s="574" t="s">
        <v>42</v>
      </c>
      <c r="C19" s="1532"/>
      <c r="D19" s="1532"/>
      <c r="E19" s="1532"/>
      <c r="F19" s="1532"/>
      <c r="G19" s="1532"/>
      <c r="H19" s="1340"/>
      <c r="I19" s="1340"/>
      <c r="J19" s="1340"/>
      <c r="K19" s="1532"/>
      <c r="L19" s="606"/>
      <c r="M19" s="1340"/>
      <c r="N19" s="1340"/>
      <c r="O19" s="1340"/>
      <c r="P19" s="1534"/>
      <c r="Q19" s="1534"/>
      <c r="R19" s="1532"/>
      <c r="S19" s="1532"/>
      <c r="T19" s="1532"/>
      <c r="U19" s="1532"/>
      <c r="V19" s="2255"/>
    </row>
    <row r="20" spans="1:26" s="73" customFormat="1" ht="15.75" customHeight="1">
      <c r="A20" s="20" t="s">
        <v>34</v>
      </c>
      <c r="B20" s="575" t="s">
        <v>40</v>
      </c>
      <c r="C20" s="1527">
        <v>1285</v>
      </c>
      <c r="D20" s="1527">
        <v>1285</v>
      </c>
      <c r="E20" s="1527">
        <v>1303</v>
      </c>
      <c r="F20" s="1532">
        <v>0</v>
      </c>
      <c r="G20" s="1532">
        <v>1.4007782101167265</v>
      </c>
      <c r="H20" s="1527">
        <v>657.15</v>
      </c>
      <c r="I20" s="1527">
        <v>657.15</v>
      </c>
      <c r="J20" s="1527">
        <v>665</v>
      </c>
      <c r="K20" s="1532">
        <v>0</v>
      </c>
      <c r="L20" s="606">
        <v>1.194552233127899</v>
      </c>
      <c r="M20" s="1527">
        <v>0</v>
      </c>
      <c r="N20" s="1527">
        <v>0</v>
      </c>
      <c r="O20" s="1527">
        <v>0</v>
      </c>
      <c r="P20" s="1534"/>
      <c r="Q20" s="1534"/>
      <c r="R20" s="1527">
        <v>0</v>
      </c>
      <c r="S20" s="1527"/>
      <c r="T20" s="1527"/>
      <c r="U20" s="1527">
        <v>0</v>
      </c>
      <c r="V20" s="2257">
        <v>0</v>
      </c>
    </row>
    <row r="21" spans="1:26" s="136" customFormat="1" ht="15.75" customHeight="1">
      <c r="A21" s="22" t="s">
        <v>249</v>
      </c>
      <c r="B21" s="574" t="s">
        <v>40</v>
      </c>
      <c r="C21" s="1340">
        <v>1285</v>
      </c>
      <c r="D21" s="1340">
        <v>1285</v>
      </c>
      <c r="E21" s="1340">
        <v>1303</v>
      </c>
      <c r="F21" s="1532">
        <v>0</v>
      </c>
      <c r="G21" s="1532">
        <v>1.4007782101167265</v>
      </c>
      <c r="H21" s="1340">
        <v>657.15</v>
      </c>
      <c r="I21" s="1340">
        <v>657.15</v>
      </c>
      <c r="J21" s="1340">
        <v>665</v>
      </c>
      <c r="K21" s="1532">
        <v>0</v>
      </c>
      <c r="L21" s="606">
        <v>1.194552233127899</v>
      </c>
      <c r="M21" s="1340"/>
      <c r="N21" s="1340"/>
      <c r="O21" s="1340"/>
      <c r="P21" s="1534"/>
      <c r="Q21" s="1534"/>
      <c r="R21" s="1532"/>
      <c r="S21" s="1532"/>
      <c r="T21" s="1532"/>
      <c r="U21" s="1532"/>
      <c r="V21" s="2255"/>
    </row>
    <row r="22" spans="1:26" s="73" customFormat="1" ht="15.75" customHeight="1">
      <c r="A22" s="20" t="s">
        <v>35</v>
      </c>
      <c r="B22" s="575"/>
      <c r="C22" s="1532"/>
      <c r="D22" s="1532"/>
      <c r="E22" s="1532"/>
      <c r="F22" s="1532"/>
      <c r="G22" s="1532"/>
      <c r="H22" s="1340"/>
      <c r="I22" s="1340"/>
      <c r="J22" s="1340"/>
      <c r="K22" s="1532"/>
      <c r="L22" s="606"/>
      <c r="M22" s="1340"/>
      <c r="N22" s="1340"/>
      <c r="O22" s="1340"/>
      <c r="P22" s="1534"/>
      <c r="Q22" s="1534"/>
      <c r="R22" s="1532"/>
      <c r="S22" s="1532"/>
      <c r="T22" s="1532"/>
      <c r="U22" s="1532"/>
      <c r="V22" s="2255"/>
    </row>
    <row r="23" spans="1:26" s="136" customFormat="1" ht="15.75" customHeight="1">
      <c r="A23" s="166" t="s">
        <v>36</v>
      </c>
      <c r="B23" s="574" t="s">
        <v>43</v>
      </c>
      <c r="C23" s="749">
        <v>509840.49</v>
      </c>
      <c r="D23" s="1532">
        <v>251098.2</v>
      </c>
      <c r="E23" s="1532">
        <v>608988</v>
      </c>
      <c r="F23" s="1532">
        <v>-50.749655053877731</v>
      </c>
      <c r="G23" s="1532">
        <v>142.5298150285426</v>
      </c>
      <c r="H23" s="1340">
        <v>127623.52</v>
      </c>
      <c r="I23" s="1340">
        <v>219848.38</v>
      </c>
      <c r="J23" s="1340">
        <v>163845.78</v>
      </c>
      <c r="K23" s="1532">
        <v>72.263216059234225</v>
      </c>
      <c r="L23" s="606">
        <v>-25.473282996217673</v>
      </c>
      <c r="M23" s="1340">
        <v>121361.42</v>
      </c>
      <c r="N23" s="1340">
        <v>210255</v>
      </c>
      <c r="O23" s="1340">
        <v>175863.82</v>
      </c>
      <c r="P23" s="1534">
        <v>73.246984090990381</v>
      </c>
      <c r="Q23" s="1534">
        <v>-16.356890442557848</v>
      </c>
      <c r="R23" s="1532">
        <v>40630.199999999997</v>
      </c>
      <c r="S23" s="1532">
        <v>9345.4699999999993</v>
      </c>
      <c r="T23" s="1532">
        <v>9345.4699999999993</v>
      </c>
      <c r="U23" s="1149">
        <v>-76.998710318925333</v>
      </c>
      <c r="V23" s="2255">
        <v>0</v>
      </c>
    </row>
    <row r="24" spans="1:26" s="136" customFormat="1" ht="15.75" customHeight="1">
      <c r="A24" s="166" t="s">
        <v>37</v>
      </c>
      <c r="B24" s="574" t="s">
        <v>338</v>
      </c>
      <c r="C24" s="1532">
        <v>262.81</v>
      </c>
      <c r="D24" s="1532">
        <v>338.4</v>
      </c>
      <c r="E24" s="1532">
        <v>687</v>
      </c>
      <c r="F24" s="1532">
        <v>28.762223659678089</v>
      </c>
      <c r="G24" s="1532">
        <v>103.01418439716312</v>
      </c>
      <c r="H24" s="1340">
        <v>537.4</v>
      </c>
      <c r="I24" s="1340">
        <v>653.20000000000005</v>
      </c>
      <c r="J24" s="1340">
        <v>708.78</v>
      </c>
      <c r="K24" s="1532">
        <v>21.548195013025694</v>
      </c>
      <c r="L24" s="606">
        <v>8.5088793631353141</v>
      </c>
      <c r="M24" s="1340">
        <v>0</v>
      </c>
      <c r="N24" s="1340">
        <v>3</v>
      </c>
      <c r="O24" s="1340">
        <v>3</v>
      </c>
      <c r="P24" s="1292"/>
      <c r="Q24" s="1534">
        <v>0</v>
      </c>
      <c r="R24" s="1532">
        <v>0</v>
      </c>
      <c r="S24" s="1532"/>
      <c r="T24" s="1532"/>
      <c r="U24" s="749"/>
      <c r="V24" s="2255"/>
    </row>
    <row r="25" spans="1:26" s="136" customFormat="1" ht="15.75" customHeight="1">
      <c r="A25" s="166" t="s">
        <v>38</v>
      </c>
      <c r="B25" s="574" t="s">
        <v>40</v>
      </c>
      <c r="C25" s="1532">
        <v>55.99</v>
      </c>
      <c r="D25" s="1532">
        <v>22.9</v>
      </c>
      <c r="E25" s="1532">
        <v>11.05</v>
      </c>
      <c r="F25" s="1532">
        <v>-59.099839257010188</v>
      </c>
      <c r="G25" s="1532">
        <v>-51.74672489082969</v>
      </c>
      <c r="H25" s="1340"/>
      <c r="I25" s="1340"/>
      <c r="J25" s="1340"/>
      <c r="K25" s="1532"/>
      <c r="L25" s="606"/>
      <c r="M25" s="1340">
        <v>142.46</v>
      </c>
      <c r="N25" s="1340">
        <v>179</v>
      </c>
      <c r="O25" s="1340">
        <v>6.22</v>
      </c>
      <c r="P25" s="1534">
        <v>25.649305068089291</v>
      </c>
      <c r="Q25" s="1534">
        <v>-96.52513966480447</v>
      </c>
      <c r="R25" s="1532">
        <v>238</v>
      </c>
      <c r="S25" s="1532">
        <v>216.5</v>
      </c>
      <c r="T25" s="1532">
        <v>89.43</v>
      </c>
      <c r="U25" s="1532">
        <v>-9.0336134453781529</v>
      </c>
      <c r="V25" s="2255">
        <v>-58.69284064665127</v>
      </c>
    </row>
    <row r="26" spans="1:26" s="136" customFormat="1" ht="15.75" customHeight="1" thickBot="1">
      <c r="A26" s="168" t="s">
        <v>39</v>
      </c>
      <c r="B26" s="108" t="s">
        <v>40</v>
      </c>
      <c r="C26" s="1345">
        <v>910.6</v>
      </c>
      <c r="D26" s="1345">
        <v>806.3</v>
      </c>
      <c r="E26" s="1345">
        <v>269.7</v>
      </c>
      <c r="F26" s="1345">
        <v>-11.453986382604885</v>
      </c>
      <c r="G26" s="1345">
        <v>-66.550911571375423</v>
      </c>
      <c r="H26" s="1602"/>
      <c r="I26" s="1602"/>
      <c r="J26" s="1602"/>
      <c r="K26" s="1345"/>
      <c r="L26" s="92"/>
      <c r="M26" s="1602">
        <v>1365.8</v>
      </c>
      <c r="N26" s="1602">
        <v>1045</v>
      </c>
      <c r="O26" s="1602">
        <v>989</v>
      </c>
      <c r="P26" s="1603">
        <v>-23.488065602577247</v>
      </c>
      <c r="Q26" s="1604">
        <v>-5.3588516746411514</v>
      </c>
      <c r="R26" s="1345">
        <v>2763</v>
      </c>
      <c r="S26" s="1345">
        <v>1267.8599999999999</v>
      </c>
      <c r="T26" s="1345">
        <v>492.56</v>
      </c>
      <c r="U26" s="1268">
        <v>-54.112920738327908</v>
      </c>
      <c r="V26" s="2258">
        <v>-61.150284731752713</v>
      </c>
    </row>
    <row r="27" spans="1:26" ht="11.25" customHeight="1" thickTop="1" thickBot="1">
      <c r="Q27" s="868"/>
      <c r="V27" s="868"/>
    </row>
    <row r="28" spans="1:26" s="1054" customFormat="1" ht="18" customHeight="1" thickTop="1">
      <c r="A28" s="2315" t="s">
        <v>98</v>
      </c>
      <c r="B28" s="2335" t="s">
        <v>26</v>
      </c>
      <c r="C28" s="2584" t="s">
        <v>401</v>
      </c>
      <c r="D28" s="2584"/>
      <c r="E28" s="2584"/>
      <c r="F28" s="2584"/>
      <c r="G28" s="2584"/>
      <c r="H28" s="2584" t="s">
        <v>696</v>
      </c>
      <c r="I28" s="2584"/>
      <c r="J28" s="2584"/>
      <c r="K28" s="2584"/>
      <c r="L28" s="2584"/>
      <c r="M28" s="2584" t="s">
        <v>697</v>
      </c>
      <c r="N28" s="2584"/>
      <c r="O28" s="2584"/>
      <c r="P28" s="2584"/>
      <c r="Q28" s="2584"/>
      <c r="R28" s="2584" t="s">
        <v>82</v>
      </c>
      <c r="S28" s="2584"/>
      <c r="T28" s="2584"/>
      <c r="U28" s="2584"/>
      <c r="V28" s="2585"/>
    </row>
    <row r="29" spans="1:26" s="1054" customFormat="1" ht="18" customHeight="1">
      <c r="A29" s="2316"/>
      <c r="B29" s="2336"/>
      <c r="C29" s="1060" t="s">
        <v>87</v>
      </c>
      <c r="D29" s="1060" t="s">
        <v>90</v>
      </c>
      <c r="E29" s="1060" t="s">
        <v>91</v>
      </c>
      <c r="F29" s="2322" t="s">
        <v>88</v>
      </c>
      <c r="G29" s="2322" t="s">
        <v>89</v>
      </c>
      <c r="H29" s="1060" t="s">
        <v>87</v>
      </c>
      <c r="I29" s="1060" t="s">
        <v>90</v>
      </c>
      <c r="J29" s="1060" t="s">
        <v>91</v>
      </c>
      <c r="K29" s="2322" t="s">
        <v>88</v>
      </c>
      <c r="L29" s="2322" t="s">
        <v>89</v>
      </c>
      <c r="M29" s="1060" t="s">
        <v>87</v>
      </c>
      <c r="N29" s="1060" t="s">
        <v>90</v>
      </c>
      <c r="O29" s="1060" t="s">
        <v>91</v>
      </c>
      <c r="P29" s="2322" t="s">
        <v>88</v>
      </c>
      <c r="Q29" s="2322" t="s">
        <v>89</v>
      </c>
      <c r="R29" s="1060" t="s">
        <v>87</v>
      </c>
      <c r="S29" s="1060" t="s">
        <v>90</v>
      </c>
      <c r="T29" s="1060" t="s">
        <v>91</v>
      </c>
      <c r="U29" s="2322" t="s">
        <v>88</v>
      </c>
      <c r="V29" s="2331" t="s">
        <v>89</v>
      </c>
      <c r="W29" s="1058"/>
      <c r="X29" s="1058"/>
      <c r="Y29" s="1058"/>
      <c r="Z29" s="1058"/>
    </row>
    <row r="30" spans="1:26" s="1054" customFormat="1" ht="31.5" customHeight="1">
      <c r="A30" s="2316"/>
      <c r="B30" s="2336"/>
      <c r="C30" s="2036" t="str">
        <f>C5</f>
        <v xml:space="preserve">cf=j= @)&amp;#÷&amp;$
-;fpg–c;f/_                </v>
      </c>
      <c r="D30" s="2036" t="str">
        <f t="shared" ref="D30:E30" si="3">D5</f>
        <v xml:space="preserve">cf=j= @)&amp;$÷&amp;%
-;fpg–c;f/_                </v>
      </c>
      <c r="E30" s="2036" t="str">
        <f t="shared" si="3"/>
        <v xml:space="preserve">cf=j= @)&amp;%÷&amp;^
-;fpg–c;f/_                </v>
      </c>
      <c r="F30" s="2322"/>
      <c r="G30" s="2322"/>
      <c r="H30" s="2036" t="str">
        <f>C5</f>
        <v xml:space="preserve">cf=j= @)&amp;#÷&amp;$
-;fpg–c;f/_                </v>
      </c>
      <c r="I30" s="2036" t="str">
        <f t="shared" ref="I30:J30" si="4">D5</f>
        <v xml:space="preserve">cf=j= @)&amp;$÷&amp;%
-;fpg–c;f/_                </v>
      </c>
      <c r="J30" s="2036" t="str">
        <f t="shared" si="4"/>
        <v xml:space="preserve">cf=j= @)&amp;%÷&amp;^
-;fpg–c;f/_                </v>
      </c>
      <c r="K30" s="2322"/>
      <c r="L30" s="2322"/>
      <c r="M30" s="2036" t="str">
        <f>C5</f>
        <v xml:space="preserve">cf=j= @)&amp;#÷&amp;$
-;fpg–c;f/_                </v>
      </c>
      <c r="N30" s="2036" t="str">
        <f t="shared" ref="N30:O30" si="5">D5</f>
        <v xml:space="preserve">cf=j= @)&amp;$÷&amp;%
-;fpg–c;f/_                </v>
      </c>
      <c r="O30" s="2036" t="str">
        <f t="shared" si="5"/>
        <v xml:space="preserve">cf=j= @)&amp;%÷&amp;^
-;fpg–c;f/_                </v>
      </c>
      <c r="P30" s="2322"/>
      <c r="Q30" s="2322"/>
      <c r="R30" s="2036" t="str">
        <f>C5</f>
        <v xml:space="preserve">cf=j= @)&amp;#÷&amp;$
-;fpg–c;f/_                </v>
      </c>
      <c r="S30" s="2036" t="str">
        <f t="shared" ref="S30:T30" si="6">D5</f>
        <v xml:space="preserve">cf=j= @)&amp;$÷&amp;%
-;fpg–c;f/_                </v>
      </c>
      <c r="T30" s="2036" t="str">
        <f t="shared" si="6"/>
        <v xml:space="preserve">cf=j= @)&amp;%÷&amp;^
-;fpg–c;f/_                </v>
      </c>
      <c r="U30" s="2322"/>
      <c r="V30" s="2331"/>
      <c r="W30" s="1058"/>
      <c r="X30" s="1058"/>
      <c r="Y30" s="1058"/>
      <c r="Z30" s="1058"/>
    </row>
    <row r="31" spans="1:26" ht="15.75" customHeight="1">
      <c r="A31" s="20" t="s">
        <v>236</v>
      </c>
      <c r="B31" s="574"/>
      <c r="C31" s="569"/>
      <c r="D31" s="569"/>
      <c r="E31" s="569"/>
      <c r="F31" s="1863"/>
      <c r="G31" s="1863"/>
      <c r="H31" s="573"/>
      <c r="I31" s="573"/>
      <c r="J31" s="573"/>
      <c r="K31" s="864"/>
      <c r="L31" s="864"/>
      <c r="M31" s="573"/>
      <c r="N31" s="573"/>
      <c r="O31" s="573"/>
      <c r="P31" s="864"/>
      <c r="Q31" s="864"/>
      <c r="R31" s="573"/>
      <c r="S31" s="573"/>
      <c r="T31" s="573"/>
      <c r="U31" s="864"/>
      <c r="V31" s="871"/>
    </row>
    <row r="32" spans="1:26" s="73" customFormat="1" ht="15.75" customHeight="1">
      <c r="A32" s="20" t="s">
        <v>27</v>
      </c>
      <c r="B32" s="575" t="s">
        <v>99</v>
      </c>
      <c r="C32" s="1534">
        <v>15880.41</v>
      </c>
      <c r="D32" s="1534">
        <v>16086.85</v>
      </c>
      <c r="E32" s="1534">
        <v>16328.3</v>
      </c>
      <c r="F32" s="847">
        <v>1.2999664366348362</v>
      </c>
      <c r="G32" s="847">
        <v>1.5009153438988898</v>
      </c>
      <c r="H32" s="1527">
        <v>16540.900000000001</v>
      </c>
      <c r="I32" s="1534">
        <v>17150.099999999999</v>
      </c>
      <c r="J32" s="1534">
        <v>18179.099999999999</v>
      </c>
      <c r="K32" s="847">
        <v>3.6829918565495001</v>
      </c>
      <c r="L32" s="847">
        <v>5.9999650147812611</v>
      </c>
      <c r="M32" s="1534">
        <v>15473</v>
      </c>
      <c r="N32" s="1534">
        <v>15677</v>
      </c>
      <c r="O32" s="1534">
        <v>15872.96</v>
      </c>
      <c r="P32" s="847">
        <v>1.3184256446713789</v>
      </c>
      <c r="Q32" s="847">
        <v>1.2499840530713726</v>
      </c>
      <c r="R32" s="625">
        <v>175684.11</v>
      </c>
      <c r="S32" s="625">
        <v>179597.51</v>
      </c>
      <c r="T32" s="625">
        <v>184861.80999999997</v>
      </c>
      <c r="U32" s="1511">
        <v>2.2275207473231546</v>
      </c>
      <c r="V32" s="1780">
        <v>2.9311653596978857</v>
      </c>
    </row>
    <row r="33" spans="1:22" s="73" customFormat="1" ht="15.75" customHeight="1">
      <c r="A33" s="117" t="s">
        <v>28</v>
      </c>
      <c r="B33" s="578" t="s">
        <v>40</v>
      </c>
      <c r="C33" s="1527">
        <v>2820.97</v>
      </c>
      <c r="D33" s="1527">
        <v>2907.55</v>
      </c>
      <c r="E33" s="1527">
        <v>2943.9300000000003</v>
      </c>
      <c r="F33" s="956">
        <v>3.0691570629960863</v>
      </c>
      <c r="G33" s="956">
        <v>1.2512252583790406</v>
      </c>
      <c r="H33" s="1527">
        <v>3231.21</v>
      </c>
      <c r="I33" s="1527">
        <v>3507.5</v>
      </c>
      <c r="J33" s="1527">
        <v>3619.7</v>
      </c>
      <c r="K33" s="956">
        <v>8.5506667780800285</v>
      </c>
      <c r="L33" s="956">
        <v>3.1988595866001335</v>
      </c>
      <c r="M33" s="1527">
        <v>1841.3</v>
      </c>
      <c r="N33" s="1527">
        <v>1915.7</v>
      </c>
      <c r="O33" s="1527">
        <v>1964.82</v>
      </c>
      <c r="P33" s="956">
        <v>4.0406234725465708</v>
      </c>
      <c r="Q33" s="956">
        <v>2.5640757947486463</v>
      </c>
      <c r="R33" s="625">
        <v>33657.08</v>
      </c>
      <c r="S33" s="625">
        <v>35166.789999999994</v>
      </c>
      <c r="T33" s="625">
        <v>36158.93</v>
      </c>
      <c r="U33" s="1597">
        <v>4.4855644042798559</v>
      </c>
      <c r="V33" s="2018">
        <v>2.8212412904334201</v>
      </c>
    </row>
    <row r="34" spans="1:22" ht="15.75" customHeight="1">
      <c r="A34" s="172" t="s">
        <v>339</v>
      </c>
      <c r="B34" s="580" t="s">
        <v>40</v>
      </c>
      <c r="C34" s="1532">
        <v>725.03</v>
      </c>
      <c r="D34" s="1532">
        <v>738.08</v>
      </c>
      <c r="E34" s="1532">
        <v>747.32</v>
      </c>
      <c r="F34" s="786">
        <v>1.5625</v>
      </c>
      <c r="G34" s="786">
        <v>1.2518968133535591</v>
      </c>
      <c r="H34" s="1340">
        <v>1147</v>
      </c>
      <c r="I34" s="1532">
        <v>1158</v>
      </c>
      <c r="J34" s="1532">
        <v>1181.1600000000001</v>
      </c>
      <c r="K34" s="786">
        <v>0.95902353966870191</v>
      </c>
      <c r="L34" s="786">
        <v>2.0000000000000018</v>
      </c>
      <c r="M34" s="1532">
        <v>41</v>
      </c>
      <c r="N34" s="1532">
        <v>35.700000000000003</v>
      </c>
      <c r="O34" s="1532">
        <v>36.9</v>
      </c>
      <c r="P34" s="786">
        <v>-12.926829268292678</v>
      </c>
      <c r="Q34" s="786">
        <v>3.3613445378151141</v>
      </c>
      <c r="R34" s="570">
        <v>16499.63</v>
      </c>
      <c r="S34" s="570">
        <v>16973.560000000001</v>
      </c>
      <c r="T34" s="570">
        <v>17321.050000000003</v>
      </c>
      <c r="U34" s="1510">
        <v>2.8723674409668547</v>
      </c>
      <c r="V34" s="2019">
        <v>2.0472428883510787</v>
      </c>
    </row>
    <row r="35" spans="1:22" ht="15.75" customHeight="1">
      <c r="A35" s="172" t="s">
        <v>134</v>
      </c>
      <c r="B35" s="574" t="s">
        <v>40</v>
      </c>
      <c r="C35" s="1532">
        <v>2019.41</v>
      </c>
      <c r="D35" s="1532">
        <v>2082.0100000000002</v>
      </c>
      <c r="E35" s="1532">
        <v>2108.02</v>
      </c>
      <c r="F35" s="786">
        <v>4.6997389033942572</v>
      </c>
      <c r="G35" s="786">
        <v>1.2492735385516873</v>
      </c>
      <c r="H35" s="1340">
        <v>1828</v>
      </c>
      <c r="I35" s="1532">
        <v>2103</v>
      </c>
      <c r="J35" s="1532">
        <v>2187.12</v>
      </c>
      <c r="K35" s="786">
        <v>15.043763676148792</v>
      </c>
      <c r="L35" s="786">
        <v>4.0000000000000036</v>
      </c>
      <c r="M35" s="1532">
        <v>1751</v>
      </c>
      <c r="N35" s="1532">
        <v>1785</v>
      </c>
      <c r="O35" s="1532">
        <v>1829.62</v>
      </c>
      <c r="P35" s="786">
        <v>1.9417475728155296</v>
      </c>
      <c r="Q35" s="786">
        <v>2.4997198879551661</v>
      </c>
      <c r="R35" s="570">
        <v>11439.41</v>
      </c>
      <c r="S35" s="570">
        <v>11930</v>
      </c>
      <c r="T35" s="570">
        <v>12317.719999999998</v>
      </c>
      <c r="U35" s="1510">
        <v>4.2885953034291049</v>
      </c>
      <c r="V35" s="2019">
        <v>3.2499580888516277</v>
      </c>
    </row>
    <row r="36" spans="1:22" ht="15.75" customHeight="1">
      <c r="A36" s="167" t="s">
        <v>230</v>
      </c>
      <c r="B36" s="574" t="s">
        <v>40</v>
      </c>
      <c r="C36" s="1532">
        <v>24.6</v>
      </c>
      <c r="D36" s="1532">
        <v>30.55</v>
      </c>
      <c r="E36" s="1532">
        <v>30.98</v>
      </c>
      <c r="F36" s="786">
        <v>0.68965517241379448</v>
      </c>
      <c r="G36" s="786">
        <v>1.4075286415711874</v>
      </c>
      <c r="H36" s="1340">
        <v>77.209999999999994</v>
      </c>
      <c r="I36" s="1532">
        <v>76.7</v>
      </c>
      <c r="J36" s="1532">
        <v>78.23</v>
      </c>
      <c r="K36" s="786">
        <v>-0.66053619997408219</v>
      </c>
      <c r="L36" s="786">
        <v>1.9947848761408205</v>
      </c>
      <c r="M36" s="1532">
        <v>4</v>
      </c>
      <c r="N36" s="1532">
        <v>3.5</v>
      </c>
      <c r="O36" s="1532">
        <v>4</v>
      </c>
      <c r="P36" s="786">
        <v>-12.5</v>
      </c>
      <c r="Q36" s="786">
        <v>14.285714285714278</v>
      </c>
      <c r="R36" s="570">
        <v>2661.21</v>
      </c>
      <c r="S36" s="570">
        <v>2697.0499999999997</v>
      </c>
      <c r="T36" s="570">
        <v>2774.36</v>
      </c>
      <c r="U36" s="1510">
        <v>1.3467557990538097</v>
      </c>
      <c r="V36" s="2019">
        <v>2.8664652119908993</v>
      </c>
    </row>
    <row r="37" spans="1:22" ht="15.75" customHeight="1">
      <c r="A37" s="167" t="s">
        <v>231</v>
      </c>
      <c r="B37" s="574" t="s">
        <v>40</v>
      </c>
      <c r="C37" s="1532">
        <v>51.93</v>
      </c>
      <c r="D37" s="1532">
        <v>56.91</v>
      </c>
      <c r="E37" s="1532">
        <v>57.61</v>
      </c>
      <c r="F37" s="786">
        <v>6.0606060606060552</v>
      </c>
      <c r="G37" s="786">
        <v>1.2300123001230068</v>
      </c>
      <c r="H37" s="1340">
        <v>179</v>
      </c>
      <c r="I37" s="1532">
        <v>169.8</v>
      </c>
      <c r="J37" s="1532">
        <v>173.19</v>
      </c>
      <c r="K37" s="786">
        <v>-5.1396648044692679</v>
      </c>
      <c r="L37" s="786">
        <v>1.9964664310953895</v>
      </c>
      <c r="M37" s="1532">
        <v>45.3</v>
      </c>
      <c r="N37" s="1532">
        <v>91.5</v>
      </c>
      <c r="O37" s="1532">
        <v>94.3</v>
      </c>
      <c r="P37" s="786">
        <v>101.98675496688745</v>
      </c>
      <c r="Q37" s="786">
        <v>3.0601092896174862</v>
      </c>
      <c r="R37" s="570">
        <v>3056.83</v>
      </c>
      <c r="S37" s="570">
        <v>3566.18</v>
      </c>
      <c r="T37" s="570">
        <v>3745.8000000000006</v>
      </c>
      <c r="U37" s="1510">
        <v>16.662686508572605</v>
      </c>
      <c r="V37" s="2019">
        <v>5.0367620254726546</v>
      </c>
    </row>
    <row r="38" spans="1:22" s="73" customFormat="1" ht="15.75" customHeight="1">
      <c r="A38" s="24" t="s">
        <v>135</v>
      </c>
      <c r="B38" s="575" t="s">
        <v>41</v>
      </c>
      <c r="C38" s="745">
        <v>3084.52</v>
      </c>
      <c r="D38" s="745">
        <v>3186.3</v>
      </c>
      <c r="E38" s="745">
        <v>3218.16</v>
      </c>
      <c r="F38" s="847">
        <v>3.29970303321101</v>
      </c>
      <c r="G38" s="847">
        <v>0.99990584690705653</v>
      </c>
      <c r="H38" s="745">
        <v>2000.2</v>
      </c>
      <c r="I38" s="745">
        <v>2008.6</v>
      </c>
      <c r="J38" s="745">
        <v>2148.0500000000002</v>
      </c>
      <c r="K38" s="847">
        <v>0.41995800419958318</v>
      </c>
      <c r="L38" s="847">
        <v>6.9426466195360081</v>
      </c>
      <c r="M38" s="745">
        <v>240</v>
      </c>
      <c r="N38" s="745">
        <v>502</v>
      </c>
      <c r="O38" s="745">
        <v>507.02</v>
      </c>
      <c r="P38" s="847">
        <v>109.16666666666669</v>
      </c>
      <c r="Q38" s="847">
        <v>1</v>
      </c>
      <c r="R38" s="625">
        <v>27697.120000000003</v>
      </c>
      <c r="S38" s="625">
        <v>30042.920000000002</v>
      </c>
      <c r="T38" s="625">
        <v>31323.48</v>
      </c>
      <c r="U38" s="1511">
        <v>8.4694726383104211</v>
      </c>
      <c r="V38" s="1780">
        <v>4.2624352093604756</v>
      </c>
    </row>
    <row r="39" spans="1:22" ht="15.75" customHeight="1">
      <c r="A39" s="22" t="s">
        <v>136</v>
      </c>
      <c r="B39" s="574" t="s">
        <v>41</v>
      </c>
      <c r="C39" s="1532">
        <v>3084.52</v>
      </c>
      <c r="D39" s="1532">
        <v>3186.3</v>
      </c>
      <c r="E39" s="1532">
        <v>3218.16</v>
      </c>
      <c r="F39" s="782">
        <v>3.29970303321101</v>
      </c>
      <c r="G39" s="782">
        <v>0.99990584690705653</v>
      </c>
      <c r="H39" s="1340">
        <v>1980</v>
      </c>
      <c r="I39" s="1532">
        <v>1989.5</v>
      </c>
      <c r="J39" s="1532">
        <v>2128.7600000000002</v>
      </c>
      <c r="K39" s="782">
        <v>0.47979797979798011</v>
      </c>
      <c r="L39" s="782">
        <v>6.9997486805730258</v>
      </c>
      <c r="M39" s="1532">
        <v>240</v>
      </c>
      <c r="N39" s="1532">
        <v>502</v>
      </c>
      <c r="O39" s="1532">
        <v>507.02</v>
      </c>
      <c r="P39" s="782">
        <v>109.16666666666669</v>
      </c>
      <c r="Q39" s="782">
        <v>1</v>
      </c>
      <c r="R39" s="570">
        <v>27676.920000000002</v>
      </c>
      <c r="S39" s="570">
        <v>30023.820000000003</v>
      </c>
      <c r="T39" s="570">
        <v>31304.19</v>
      </c>
      <c r="U39" s="1506">
        <v>8.4796285135773815</v>
      </c>
      <c r="V39" s="1765">
        <v>4.2645139759030997</v>
      </c>
    </row>
    <row r="40" spans="1:22" ht="15.75" customHeight="1">
      <c r="A40" s="23" t="s">
        <v>29</v>
      </c>
      <c r="B40" s="574" t="s">
        <v>41</v>
      </c>
      <c r="C40" s="1532"/>
      <c r="D40" s="1532"/>
      <c r="E40" s="1532"/>
      <c r="F40" s="782"/>
      <c r="G40" s="782"/>
      <c r="H40" s="1340">
        <v>20.2</v>
      </c>
      <c r="I40" s="1532">
        <v>19.100000000000001</v>
      </c>
      <c r="J40" s="1532">
        <v>19.29</v>
      </c>
      <c r="K40" s="782">
        <v>-5.4455445544554397</v>
      </c>
      <c r="L40" s="782">
        <v>0.99476439790575633</v>
      </c>
      <c r="M40" s="1532"/>
      <c r="N40" s="1532"/>
      <c r="O40" s="1532"/>
      <c r="P40" s="782"/>
      <c r="Q40" s="782"/>
      <c r="R40" s="570"/>
      <c r="S40" s="570"/>
      <c r="T40" s="570"/>
      <c r="U40" s="1506"/>
      <c r="V40" s="1765"/>
    </row>
    <row r="41" spans="1:22" ht="15.75" customHeight="1">
      <c r="A41" s="22" t="s">
        <v>30</v>
      </c>
      <c r="B41" s="574" t="s">
        <v>337</v>
      </c>
      <c r="C41" s="1532"/>
      <c r="D41" s="1532"/>
      <c r="E41" s="1532"/>
      <c r="F41" s="782"/>
      <c r="G41" s="782"/>
      <c r="H41" s="1340">
        <v>2457</v>
      </c>
      <c r="I41" s="1532">
        <v>2458.6</v>
      </c>
      <c r="J41" s="1532">
        <v>2532.35</v>
      </c>
      <c r="K41" s="782">
        <v>6.512006512007229E-2</v>
      </c>
      <c r="L41" s="782">
        <v>2.9996746115675599</v>
      </c>
      <c r="M41" s="1532">
        <v>2911</v>
      </c>
      <c r="N41" s="1532">
        <v>4500</v>
      </c>
      <c r="O41" s="1532">
        <v>5625</v>
      </c>
      <c r="P41" s="782">
        <v>54.586052902782569</v>
      </c>
      <c r="Q41" s="782">
        <v>25</v>
      </c>
      <c r="R41" s="570"/>
      <c r="S41" s="570"/>
      <c r="T41" s="570"/>
      <c r="U41" s="1506"/>
      <c r="V41" s="1765"/>
    </row>
    <row r="42" spans="1:22" ht="15.75" customHeight="1">
      <c r="A42" s="22" t="s">
        <v>31</v>
      </c>
      <c r="B42" s="574" t="s">
        <v>337</v>
      </c>
      <c r="C42" s="1340"/>
      <c r="D42" s="1340"/>
      <c r="E42" s="1340"/>
      <c r="F42" s="782" t="e">
        <v>#DIV/0!</v>
      </c>
      <c r="G42" s="782"/>
      <c r="H42" s="1340"/>
      <c r="I42" s="1340"/>
      <c r="J42" s="1340"/>
      <c r="K42" s="782"/>
      <c r="L42" s="782"/>
      <c r="M42" s="1340"/>
      <c r="N42" s="1340"/>
      <c r="O42" s="1340"/>
      <c r="P42" s="782"/>
      <c r="Q42" s="782"/>
      <c r="R42" s="570">
        <v>67780</v>
      </c>
      <c r="S42" s="570">
        <v>67780</v>
      </c>
      <c r="T42" s="570">
        <v>67780</v>
      </c>
      <c r="U42" s="1506">
        <v>0</v>
      </c>
      <c r="V42" s="1765">
        <v>0</v>
      </c>
    </row>
    <row r="43" spans="1:22" ht="15.75" customHeight="1">
      <c r="A43" s="22" t="s">
        <v>32</v>
      </c>
      <c r="B43" s="574" t="s">
        <v>40</v>
      </c>
      <c r="C43" s="1532"/>
      <c r="D43" s="1532"/>
      <c r="E43" s="1532"/>
      <c r="F43" s="782"/>
      <c r="G43" s="782"/>
      <c r="H43" s="1340"/>
      <c r="I43" s="1532"/>
      <c r="J43" s="1532"/>
      <c r="K43" s="782"/>
      <c r="L43" s="782"/>
      <c r="M43" s="1532"/>
      <c r="N43" s="1532"/>
      <c r="O43" s="1532"/>
      <c r="P43" s="782"/>
      <c r="Q43" s="782"/>
      <c r="R43" s="570"/>
      <c r="S43" s="570"/>
      <c r="T43" s="570"/>
      <c r="U43" s="1506"/>
      <c r="V43" s="1765"/>
    </row>
    <row r="44" spans="1:22" s="136" customFormat="1" ht="15.75" customHeight="1">
      <c r="A44" s="22" t="s">
        <v>33</v>
      </c>
      <c r="B44" s="574" t="s">
        <v>42</v>
      </c>
      <c r="C44" s="1532"/>
      <c r="D44" s="1532"/>
      <c r="E44" s="1532"/>
      <c r="F44" s="782"/>
      <c r="G44" s="782"/>
      <c r="H44" s="1340"/>
      <c r="I44" s="1532"/>
      <c r="J44" s="1532"/>
      <c r="K44" s="782"/>
      <c r="L44" s="782"/>
      <c r="M44" s="1532">
        <v>4618</v>
      </c>
      <c r="N44" s="1532">
        <v>4664</v>
      </c>
      <c r="O44" s="1532">
        <v>4664</v>
      </c>
      <c r="P44" s="782">
        <v>0.99610220874836841</v>
      </c>
      <c r="Q44" s="782">
        <v>0</v>
      </c>
      <c r="R44" s="570"/>
      <c r="S44" s="570"/>
      <c r="T44" s="570"/>
      <c r="U44" s="1506"/>
      <c r="V44" s="1765"/>
    </row>
    <row r="45" spans="1:22" s="73" customFormat="1" ht="15.75" customHeight="1">
      <c r="A45" s="20" t="s">
        <v>34</v>
      </c>
      <c r="B45" s="575" t="s">
        <v>40</v>
      </c>
      <c r="C45" s="1527">
        <v>0</v>
      </c>
      <c r="D45" s="1527">
        <v>0</v>
      </c>
      <c r="E45" s="1527"/>
      <c r="F45" s="847"/>
      <c r="G45" s="847"/>
      <c r="H45" s="1527">
        <v>0</v>
      </c>
      <c r="I45" s="1527"/>
      <c r="J45" s="1527"/>
      <c r="K45" s="847"/>
      <c r="L45" s="847"/>
      <c r="M45" s="1527">
        <v>0</v>
      </c>
      <c r="N45" s="1527">
        <v>0</v>
      </c>
      <c r="O45" s="1527">
        <v>0</v>
      </c>
      <c r="P45" s="847"/>
      <c r="Q45" s="847"/>
      <c r="R45" s="570"/>
      <c r="S45" s="570"/>
      <c r="T45" s="570"/>
      <c r="U45" s="1511"/>
      <c r="V45" s="1780"/>
    </row>
    <row r="46" spans="1:22" s="136" customFormat="1" ht="15.75" customHeight="1">
      <c r="A46" s="22" t="s">
        <v>249</v>
      </c>
      <c r="B46" s="574" t="s">
        <v>40</v>
      </c>
      <c r="C46" s="1532"/>
      <c r="D46" s="1532"/>
      <c r="E46" s="1532"/>
      <c r="F46" s="782"/>
      <c r="G46" s="782"/>
      <c r="H46" s="1340"/>
      <c r="I46" s="1532"/>
      <c r="J46" s="1532"/>
      <c r="K46" s="782"/>
      <c r="L46" s="782"/>
      <c r="M46" s="1605"/>
      <c r="N46" s="1532"/>
      <c r="O46" s="1532"/>
      <c r="P46" s="782"/>
      <c r="Q46" s="782"/>
      <c r="R46" s="570">
        <v>1942.15</v>
      </c>
      <c r="S46" s="570">
        <v>1942.15</v>
      </c>
      <c r="T46" s="570">
        <v>1968</v>
      </c>
      <c r="U46" s="1506">
        <v>0</v>
      </c>
      <c r="V46" s="1765">
        <v>1.3309991504260665</v>
      </c>
    </row>
    <row r="47" spans="1:22" ht="15.75" customHeight="1">
      <c r="A47" s="20" t="s">
        <v>35</v>
      </c>
      <c r="B47" s="574"/>
      <c r="C47" s="1532"/>
      <c r="D47" s="1532"/>
      <c r="E47" s="1532"/>
      <c r="F47" s="847"/>
      <c r="G47" s="847"/>
      <c r="H47" s="1340"/>
      <c r="I47" s="1532"/>
      <c r="J47" s="1532"/>
      <c r="K47" s="782"/>
      <c r="L47" s="782"/>
      <c r="M47" s="1605"/>
      <c r="N47" s="1532"/>
      <c r="O47" s="1532"/>
      <c r="P47" s="847"/>
      <c r="Q47" s="847"/>
      <c r="R47" s="570"/>
      <c r="S47" s="570"/>
      <c r="T47" s="570"/>
      <c r="U47" s="1511"/>
      <c r="V47" s="1780"/>
    </row>
    <row r="48" spans="1:22" s="136" customFormat="1" ht="15.75" customHeight="1">
      <c r="A48" s="166" t="s">
        <v>36</v>
      </c>
      <c r="B48" s="574" t="s">
        <v>43</v>
      </c>
      <c r="C48" s="1532">
        <v>8411</v>
      </c>
      <c r="D48" s="1532">
        <v>13095.99</v>
      </c>
      <c r="E48" s="1532">
        <v>7722.13</v>
      </c>
      <c r="F48" s="782">
        <v>55.700749019141597</v>
      </c>
      <c r="G48" s="782">
        <v>-41.034392970672698</v>
      </c>
      <c r="H48" s="1340">
        <v>11080.225</v>
      </c>
      <c r="I48" s="1532">
        <v>72484.210000000006</v>
      </c>
      <c r="J48" s="1532">
        <v>46785.08</v>
      </c>
      <c r="K48" s="782">
        <v>554.17633667186362</v>
      </c>
      <c r="L48" s="782">
        <v>-35.454797672486194</v>
      </c>
      <c r="M48" s="1532">
        <v>5838.09</v>
      </c>
      <c r="N48" s="1532">
        <v>6144.32</v>
      </c>
      <c r="O48" s="1532">
        <v>4816</v>
      </c>
      <c r="P48" s="782">
        <v>5.245379910210346</v>
      </c>
      <c r="Q48" s="782">
        <v>-21.618665694495078</v>
      </c>
      <c r="R48" s="731">
        <v>824784.94499999995</v>
      </c>
      <c r="S48" s="731">
        <v>782271.57</v>
      </c>
      <c r="T48" s="731">
        <v>1017366.28</v>
      </c>
      <c r="U48" s="1506">
        <v>-5.1544799959945919</v>
      </c>
      <c r="V48" s="1765">
        <v>30.052825516847037</v>
      </c>
    </row>
    <row r="49" spans="1:22" s="136" customFormat="1" ht="15.75" customHeight="1">
      <c r="A49" s="166" t="s">
        <v>37</v>
      </c>
      <c r="B49" s="574" t="s">
        <v>338</v>
      </c>
      <c r="C49" s="1532">
        <v>0</v>
      </c>
      <c r="D49" s="1532">
        <v>0</v>
      </c>
      <c r="E49" s="1532">
        <v>45635.77</v>
      </c>
      <c r="F49" s="782"/>
      <c r="G49" s="782"/>
      <c r="H49" s="1340">
        <v>3351.49</v>
      </c>
      <c r="I49" s="1532">
        <v>5493.25</v>
      </c>
      <c r="J49" s="1532"/>
      <c r="K49" s="782">
        <v>63.904711038970731</v>
      </c>
      <c r="L49" s="782">
        <v>-100</v>
      </c>
      <c r="M49" s="1532">
        <v>0</v>
      </c>
      <c r="N49" s="1532">
        <v>0</v>
      </c>
      <c r="O49" s="1532"/>
      <c r="P49" s="782"/>
      <c r="Q49" s="782"/>
      <c r="R49" s="731">
        <v>4151.7</v>
      </c>
      <c r="S49" s="731">
        <v>6487.85</v>
      </c>
      <c r="T49" s="731">
        <v>47034.549999999996</v>
      </c>
      <c r="U49" s="1506">
        <v>56.269720837247405</v>
      </c>
      <c r="V49" s="1765">
        <v>624.96358577957244</v>
      </c>
    </row>
    <row r="50" spans="1:22" s="136" customFormat="1" ht="15.75" customHeight="1">
      <c r="A50" s="166" t="s">
        <v>38</v>
      </c>
      <c r="B50" s="574" t="s">
        <v>40</v>
      </c>
      <c r="C50" s="1532">
        <v>292.2</v>
      </c>
      <c r="D50" s="1532">
        <v>238.7</v>
      </c>
      <c r="E50" s="1532">
        <v>268.39999999999998</v>
      </c>
      <c r="F50" s="782">
        <v>-18.309377138945926</v>
      </c>
      <c r="G50" s="782">
        <v>12.442396313364057</v>
      </c>
      <c r="H50" s="1340">
        <v>60.244</v>
      </c>
      <c r="I50" s="1532">
        <v>40.1</v>
      </c>
      <c r="J50" s="1532">
        <v>115.771</v>
      </c>
      <c r="K50" s="782">
        <v>-33.437354757320229</v>
      </c>
      <c r="L50" s="782">
        <v>188.70573566084786</v>
      </c>
      <c r="M50" s="1532">
        <v>255.79400000000001</v>
      </c>
      <c r="N50" s="1532">
        <v>317.83999999999997</v>
      </c>
      <c r="O50" s="1532">
        <v>118.78</v>
      </c>
      <c r="P50" s="782">
        <v>24.256237441065849</v>
      </c>
      <c r="Q50" s="782">
        <v>-62.628995721117541</v>
      </c>
      <c r="R50" s="731">
        <v>1044.6880000000001</v>
      </c>
      <c r="S50" s="731">
        <v>1015.04</v>
      </c>
      <c r="T50" s="731">
        <v>609.65099999999995</v>
      </c>
      <c r="U50" s="1506">
        <v>-2.8379765059041659</v>
      </c>
      <c r="V50" s="1765">
        <v>-39.938229035308957</v>
      </c>
    </row>
    <row r="51" spans="1:22" s="136" customFormat="1" ht="15.75" customHeight="1" thickBot="1">
      <c r="A51" s="168" t="s">
        <v>39</v>
      </c>
      <c r="B51" s="108" t="s">
        <v>40</v>
      </c>
      <c r="C51" s="1345">
        <v>662.2</v>
      </c>
      <c r="D51" s="1345">
        <v>650</v>
      </c>
      <c r="E51" s="1345">
        <v>560</v>
      </c>
      <c r="F51" s="848">
        <v>-1.8423437028088241</v>
      </c>
      <c r="G51" s="848">
        <v>-13.846153846153841</v>
      </c>
      <c r="H51" s="1602">
        <v>1380.4391000000001</v>
      </c>
      <c r="I51" s="1345">
        <v>1100.769</v>
      </c>
      <c r="J51" s="1345">
        <v>403.61200000000002</v>
      </c>
      <c r="K51" s="848">
        <v>-20.259502936420738</v>
      </c>
      <c r="L51" s="848">
        <v>-63.333633123752577</v>
      </c>
      <c r="M51" s="1282"/>
      <c r="N51" s="1282"/>
      <c r="O51" s="1282"/>
      <c r="P51" s="848"/>
      <c r="Q51" s="848"/>
      <c r="R51" s="1282">
        <v>7082.0391</v>
      </c>
      <c r="S51" s="1282">
        <v>4869.9290000000001</v>
      </c>
      <c r="T51" s="1282">
        <v>2714.8720000000003</v>
      </c>
      <c r="U51" s="1504">
        <v>-31.235496850052698</v>
      </c>
      <c r="V51" s="1786">
        <v>-44.252328935391049</v>
      </c>
    </row>
    <row r="52" spans="1:22" ht="20.25" customHeight="1" thickTop="1">
      <c r="A52" s="2321" t="s">
        <v>703</v>
      </c>
      <c r="B52" s="2321"/>
      <c r="C52" s="2321"/>
      <c r="D52" s="2321"/>
      <c r="E52" s="2321"/>
      <c r="F52" s="2321"/>
      <c r="G52" s="2321"/>
      <c r="H52" s="2321"/>
      <c r="I52" s="2321"/>
      <c r="J52" s="2321"/>
      <c r="K52" s="2321"/>
      <c r="L52" s="2321"/>
      <c r="M52" s="2321"/>
      <c r="N52" s="2321"/>
      <c r="O52" s="2321"/>
      <c r="P52" s="2321"/>
      <c r="Q52" s="2321"/>
    </row>
    <row r="59" spans="1:22" s="177" customFormat="1">
      <c r="B59" s="178"/>
      <c r="F59" s="863"/>
      <c r="G59" s="863"/>
      <c r="K59" s="863"/>
      <c r="L59" s="863"/>
      <c r="P59" s="863"/>
      <c r="Q59" s="863"/>
      <c r="U59" s="863"/>
      <c r="V59" s="863"/>
    </row>
    <row r="60" spans="1:22" s="177" customFormat="1">
      <c r="B60" s="178"/>
      <c r="F60" s="863"/>
      <c r="G60" s="863"/>
      <c r="K60" s="863"/>
      <c r="L60" s="863"/>
      <c r="P60" s="863"/>
      <c r="Q60" s="863"/>
      <c r="U60" s="863"/>
      <c r="V60" s="863"/>
    </row>
    <row r="61" spans="1:22" s="177" customFormat="1">
      <c r="B61" s="178"/>
      <c r="F61" s="863"/>
      <c r="G61" s="863"/>
      <c r="K61" s="863"/>
      <c r="L61" s="863"/>
      <c r="P61" s="863"/>
      <c r="Q61" s="863"/>
      <c r="U61" s="863"/>
      <c r="V61" s="863"/>
    </row>
    <row r="62" spans="1:22" s="177" customFormat="1">
      <c r="B62" s="178"/>
      <c r="F62" s="863"/>
      <c r="G62" s="863"/>
      <c r="K62" s="863"/>
      <c r="L62" s="863"/>
      <c r="P62" s="863"/>
      <c r="Q62" s="863"/>
      <c r="U62" s="863"/>
      <c r="V62" s="863"/>
    </row>
    <row r="63" spans="1:22" s="177" customFormat="1">
      <c r="A63" s="179"/>
      <c r="B63" s="178"/>
      <c r="F63" s="863"/>
      <c r="G63" s="863"/>
      <c r="K63" s="863"/>
      <c r="L63" s="863"/>
      <c r="P63" s="863"/>
      <c r="Q63" s="863"/>
      <c r="U63" s="863"/>
      <c r="V63" s="863"/>
    </row>
  </sheetData>
  <mergeCells count="29">
    <mergeCell ref="M28:Q28"/>
    <mergeCell ref="P29:P30"/>
    <mergeCell ref="R3:V3"/>
    <mergeCell ref="U4:U5"/>
    <mergeCell ref="V4:V5"/>
    <mergeCell ref="R28:V28"/>
    <mergeCell ref="U29:U30"/>
    <mergeCell ref="V29:V30"/>
    <mergeCell ref="P4:P5"/>
    <mergeCell ref="Q4:Q5"/>
    <mergeCell ref="M3:Q3"/>
    <mergeCell ref="A52:Q52"/>
    <mergeCell ref="K4:K5"/>
    <mergeCell ref="K29:K30"/>
    <mergeCell ref="L29:L30"/>
    <mergeCell ref="A28:A30"/>
    <mergeCell ref="Q29:Q30"/>
    <mergeCell ref="G4:G5"/>
    <mergeCell ref="L4:L5"/>
    <mergeCell ref="B28:B30"/>
    <mergeCell ref="C28:G28"/>
    <mergeCell ref="F29:F30"/>
    <mergeCell ref="H28:L28"/>
    <mergeCell ref="G29:G30"/>
    <mergeCell ref="A3:A5"/>
    <mergeCell ref="B3:B5"/>
    <mergeCell ref="C3:G3"/>
    <mergeCell ref="F4:F5"/>
    <mergeCell ref="H3:L3"/>
  </mergeCells>
  <hyperlinks>
    <hyperlink ref="H5"/>
    <hyperlink ref="M5"/>
    <hyperlink ref="R5"/>
    <hyperlink ref="H30"/>
    <hyperlink ref="M30"/>
    <hyperlink ref="C30"/>
    <hyperlink ref="R30"/>
    <hyperlink ref="C5" display="cf=j= @)&amp;#÷&amp;$&#10;-;fpg–c;f/_                "/>
    <hyperlink ref="I5:J5"/>
    <hyperlink ref="N5:O5"/>
    <hyperlink ref="S5:T5"/>
    <hyperlink ref="D30:E30"/>
    <hyperlink ref="I30:J30"/>
    <hyperlink ref="N30:O30"/>
    <hyperlink ref="S30:T30"/>
  </hyperlinks>
  <printOptions horizontalCentered="1"/>
  <pageMargins left="0.39370078740157483" right="0.39370078740157483" top="0.78740157480314965" bottom="0.39370078740157483" header="0" footer="0"/>
  <pageSetup paperSize="9" scale="48" orientation="landscape" r:id="rId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"/>
  <sheetViews>
    <sheetView view="pageBreakPreview" zoomScale="55" zoomScaleSheetLayoutView="55" workbookViewId="0">
      <selection activeCell="M6" sqref="M6"/>
    </sheetView>
  </sheetViews>
  <sheetFormatPr defaultColWidth="14.5703125" defaultRowHeight="12.75"/>
  <cols>
    <col min="1" max="1" width="16.5703125" customWidth="1"/>
    <col min="2" max="4" width="13.28515625" customWidth="1"/>
    <col min="5" max="6" width="13.28515625" style="838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19" width="13.28515625" customWidth="1"/>
    <col min="20" max="21" width="13.28515625" style="838" customWidth="1"/>
    <col min="22" max="246" width="8.7109375" customWidth="1"/>
    <col min="247" max="247" width="22.85546875" customWidth="1"/>
    <col min="248" max="248" width="14.5703125" customWidth="1"/>
    <col min="249" max="249" width="15.140625" customWidth="1"/>
    <col min="250" max="250" width="15.42578125" customWidth="1"/>
    <col min="251" max="251" width="14.28515625" customWidth="1"/>
    <col min="252" max="252" width="15.5703125" customWidth="1"/>
    <col min="253" max="253" width="14.5703125" customWidth="1"/>
    <col min="254" max="254" width="14.85546875" customWidth="1"/>
    <col min="255" max="255" width="15.85546875" customWidth="1"/>
  </cols>
  <sheetData>
    <row r="1" spans="1:34" s="1895" customFormat="1" ht="33">
      <c r="A1" s="1938" t="s">
        <v>304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1939"/>
      <c r="R1" s="1939"/>
      <c r="S1" s="1939"/>
      <c r="T1" s="1940"/>
      <c r="U1" s="1940"/>
    </row>
    <row r="2" spans="1:34" s="1894" customFormat="1" ht="34.5">
      <c r="A2" s="1948" t="s">
        <v>232</v>
      </c>
      <c r="B2" s="1948"/>
      <c r="C2" s="1948"/>
      <c r="D2" s="1948"/>
      <c r="E2" s="1948"/>
      <c r="F2" s="1948"/>
      <c r="G2" s="1948"/>
      <c r="H2" s="1948"/>
      <c r="I2" s="1948"/>
      <c r="J2" s="1948"/>
      <c r="K2" s="1948"/>
      <c r="L2" s="1948"/>
      <c r="M2" s="1948"/>
      <c r="N2" s="1948"/>
      <c r="O2" s="1948"/>
      <c r="P2" s="1948"/>
      <c r="Q2" s="1942"/>
      <c r="R2" s="1942"/>
      <c r="S2" s="1942"/>
      <c r="T2" s="1943"/>
      <c r="U2" s="1943"/>
    </row>
    <row r="3" spans="1:34" ht="15.75" customHeight="1" thickBot="1">
      <c r="A3" s="9"/>
      <c r="B3" s="9"/>
      <c r="C3" s="9"/>
      <c r="D3" s="9"/>
      <c r="E3" s="876"/>
      <c r="F3" s="876"/>
      <c r="G3" s="9"/>
      <c r="H3" s="9"/>
      <c r="I3" s="9"/>
      <c r="J3" s="876"/>
      <c r="K3" s="876"/>
      <c r="O3" s="881"/>
      <c r="P3" s="881"/>
      <c r="T3" s="881"/>
      <c r="U3" s="881" t="s">
        <v>132</v>
      </c>
    </row>
    <row r="4" spans="1:34" s="1054" customFormat="1" ht="19.5" customHeight="1" thickTop="1">
      <c r="A4" s="2338" t="s">
        <v>68</v>
      </c>
      <c r="B4" s="2584" t="s">
        <v>398</v>
      </c>
      <c r="C4" s="2584"/>
      <c r="D4" s="2584"/>
      <c r="E4" s="2584"/>
      <c r="F4" s="2584"/>
      <c r="G4" s="2584" t="s">
        <v>399</v>
      </c>
      <c r="H4" s="2584"/>
      <c r="I4" s="2584"/>
      <c r="J4" s="2584"/>
      <c r="K4" s="2584"/>
      <c r="L4" s="2584" t="s">
        <v>270</v>
      </c>
      <c r="M4" s="2584"/>
      <c r="N4" s="2584"/>
      <c r="O4" s="2584"/>
      <c r="P4" s="2584"/>
      <c r="Q4" s="2584" t="s">
        <v>400</v>
      </c>
      <c r="R4" s="2584"/>
      <c r="S4" s="2584"/>
      <c r="T4" s="2584"/>
      <c r="U4" s="2585"/>
      <c r="V4" s="1058"/>
      <c r="W4" s="1058"/>
      <c r="X4" s="1058"/>
      <c r="Y4" s="1058"/>
      <c r="Z4" s="1058"/>
      <c r="AA4" s="1058"/>
      <c r="AB4" s="1058"/>
      <c r="AC4" s="1058"/>
      <c r="AD4" s="1058"/>
      <c r="AE4" s="1058"/>
      <c r="AF4" s="1058"/>
      <c r="AG4" s="1058"/>
      <c r="AH4" s="1058"/>
    </row>
    <row r="5" spans="1:34" s="1054" customFormat="1" ht="19.5" customHeight="1">
      <c r="A5" s="2339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22" t="s">
        <v>88</v>
      </c>
      <c r="U5" s="2331" t="s">
        <v>89</v>
      </c>
      <c r="V5" s="1058"/>
      <c r="W5" s="1058"/>
      <c r="X5" s="1058"/>
      <c r="Y5" s="1058"/>
      <c r="Z5" s="1058"/>
      <c r="AA5" s="1058"/>
      <c r="AB5" s="1058"/>
      <c r="AC5" s="1058"/>
      <c r="AD5" s="1058"/>
      <c r="AE5" s="1058"/>
      <c r="AF5" s="1058"/>
      <c r="AG5" s="1058"/>
      <c r="AH5" s="1058"/>
    </row>
    <row r="6" spans="1:34" s="1054" customFormat="1" ht="28.5" customHeight="1">
      <c r="A6" s="2339"/>
      <c r="B6" s="2036" t="s">
        <v>669</v>
      </c>
      <c r="C6" s="2036" t="s">
        <v>725</v>
      </c>
      <c r="D6" s="2036" t="s">
        <v>737</v>
      </c>
      <c r="E6" s="2322"/>
      <c r="F6" s="2322"/>
      <c r="G6" s="2036" t="str">
        <f>B6</f>
        <v xml:space="preserve">cf=j= @)&amp;#÷&amp;$
-;fpg–c;f/_                </v>
      </c>
      <c r="H6" s="2036" t="str">
        <f t="shared" ref="H6:I6" si="0">C6</f>
        <v xml:space="preserve">cf=j= @)&amp;$÷&amp;%
-;fpg–c;f/_                </v>
      </c>
      <c r="I6" s="2036" t="str">
        <f t="shared" si="0"/>
        <v xml:space="preserve">cf=j= @)&amp;%÷&amp;^
-;fpg–c;f/_                </v>
      </c>
      <c r="J6" s="2322"/>
      <c r="K6" s="2322"/>
      <c r="L6" s="2036" t="str">
        <f>B6</f>
        <v xml:space="preserve">cf=j= @)&amp;#÷&amp;$
-;fpg–c;f/_                </v>
      </c>
      <c r="M6" s="2036" t="str">
        <f t="shared" ref="M6:N6" si="1">C6</f>
        <v xml:space="preserve">cf=j= @)&amp;$÷&amp;%
-;fpg–c;f/_                </v>
      </c>
      <c r="N6" s="2036" t="str">
        <f t="shared" si="1"/>
        <v xml:space="preserve">cf=j= @)&amp;%÷&amp;^
-;fpg–c;f/_                </v>
      </c>
      <c r="O6" s="2322"/>
      <c r="P6" s="2322"/>
      <c r="Q6" s="2036" t="str">
        <f>B6</f>
        <v xml:space="preserve">cf=j= @)&amp;#÷&amp;$
-;fpg–c;f/_                </v>
      </c>
      <c r="R6" s="2036" t="str">
        <f t="shared" ref="R6:S6" si="2">C6</f>
        <v xml:space="preserve">cf=j= @)&amp;$÷&amp;%
-;fpg–c;f/_                </v>
      </c>
      <c r="S6" s="2036" t="str">
        <f t="shared" si="2"/>
        <v xml:space="preserve">cf=j= @)&amp;%÷&amp;^
-;fpg–c;f/_                </v>
      </c>
      <c r="T6" s="2322"/>
      <c r="U6" s="2331"/>
      <c r="V6" s="1058"/>
      <c r="W6" s="1058"/>
      <c r="X6" s="1058"/>
      <c r="Y6" s="1058"/>
      <c r="Z6" s="1058"/>
      <c r="AA6" s="1058"/>
      <c r="AB6" s="1058"/>
      <c r="AC6" s="1058"/>
      <c r="AD6" s="1058"/>
      <c r="AE6" s="1058"/>
      <c r="AF6" s="1058"/>
      <c r="AG6" s="1058"/>
      <c r="AH6" s="1058"/>
    </row>
    <row r="7" spans="1:34" ht="21" customHeight="1">
      <c r="A7" s="129" t="s">
        <v>69</v>
      </c>
      <c r="B7" s="749">
        <v>812</v>
      </c>
      <c r="C7" s="749">
        <v>812</v>
      </c>
      <c r="D7" s="749">
        <v>1175</v>
      </c>
      <c r="E7" s="1532">
        <v>0</v>
      </c>
      <c r="F7" s="617">
        <v>44.704433497536947</v>
      </c>
      <c r="G7" s="749">
        <v>5989</v>
      </c>
      <c r="H7" s="749">
        <v>5989</v>
      </c>
      <c r="I7" s="749">
        <v>5989</v>
      </c>
      <c r="J7" s="1532">
        <v>0</v>
      </c>
      <c r="K7" s="1532">
        <v>0</v>
      </c>
      <c r="L7" s="749"/>
      <c r="M7" s="749"/>
      <c r="N7" s="749"/>
      <c r="O7" s="1607"/>
      <c r="P7" s="617"/>
      <c r="Q7" s="749">
        <v>2348</v>
      </c>
      <c r="R7" s="749">
        <v>2832</v>
      </c>
      <c r="S7" s="749">
        <v>2934</v>
      </c>
      <c r="T7" s="1532">
        <v>20.613287904599666</v>
      </c>
      <c r="U7" s="2255">
        <v>3.6016949152542388</v>
      </c>
    </row>
    <row r="8" spans="1:34" ht="21" customHeight="1">
      <c r="A8" s="129" t="s">
        <v>70</v>
      </c>
      <c r="B8" s="749">
        <v>37916</v>
      </c>
      <c r="C8" s="749">
        <v>38246</v>
      </c>
      <c r="D8" s="749">
        <v>55129</v>
      </c>
      <c r="E8" s="1532">
        <v>0.87034497309843584</v>
      </c>
      <c r="F8" s="617">
        <v>44.143178371594402</v>
      </c>
      <c r="G8" s="749">
        <v>20084</v>
      </c>
      <c r="H8" s="749">
        <v>20684</v>
      </c>
      <c r="I8" s="749">
        <v>21019</v>
      </c>
      <c r="J8" s="1532">
        <v>2.9874526986656047</v>
      </c>
      <c r="K8" s="1532">
        <v>1.6196093598916939</v>
      </c>
      <c r="L8" s="749">
        <v>3113</v>
      </c>
      <c r="M8" s="749">
        <v>3114.7248</v>
      </c>
      <c r="N8" s="749">
        <v>3598</v>
      </c>
      <c r="O8" s="1607">
        <v>5.5406360424026246E-2</v>
      </c>
      <c r="P8" s="1607">
        <v>15.515823420419039</v>
      </c>
      <c r="Q8" s="749"/>
      <c r="R8" s="749"/>
      <c r="S8" s="749"/>
      <c r="T8" s="1532"/>
      <c r="U8" s="2255"/>
    </row>
    <row r="9" spans="1:34" ht="21" customHeight="1">
      <c r="A9" s="129" t="s">
        <v>71</v>
      </c>
      <c r="B9" s="749">
        <v>100</v>
      </c>
      <c r="C9" s="749">
        <v>100</v>
      </c>
      <c r="D9" s="749">
        <v>180</v>
      </c>
      <c r="E9" s="1532">
        <v>0</v>
      </c>
      <c r="F9" s="617">
        <v>80</v>
      </c>
      <c r="G9" s="749"/>
      <c r="H9" s="749"/>
      <c r="I9" s="749"/>
      <c r="J9" s="1532"/>
      <c r="K9" s="1532"/>
      <c r="L9" s="749">
        <v>150</v>
      </c>
      <c r="M9" s="749">
        <v>153</v>
      </c>
      <c r="N9" s="749">
        <v>198</v>
      </c>
      <c r="O9" s="1607">
        <v>2.0000000000000018</v>
      </c>
      <c r="P9" s="1607">
        <v>29.411764705882359</v>
      </c>
      <c r="Q9" s="749">
        <v>24</v>
      </c>
      <c r="R9" s="749">
        <v>75</v>
      </c>
      <c r="S9" s="749">
        <v>98</v>
      </c>
      <c r="T9" s="1532">
        <v>212.5</v>
      </c>
      <c r="U9" s="2255">
        <v>30.666666666666664</v>
      </c>
    </row>
    <row r="10" spans="1:34" ht="21" customHeight="1">
      <c r="A10" s="129" t="s">
        <v>72</v>
      </c>
      <c r="B10" s="749"/>
      <c r="C10" s="749"/>
      <c r="D10" s="749">
        <v>600</v>
      </c>
      <c r="E10" s="1532"/>
      <c r="F10" s="617"/>
      <c r="G10" s="749">
        <v>350</v>
      </c>
      <c r="H10" s="749">
        <v>350</v>
      </c>
      <c r="I10" s="749">
        <v>560</v>
      </c>
      <c r="J10" s="1532">
        <v>0</v>
      </c>
      <c r="K10" s="1532">
        <v>60.000000000000007</v>
      </c>
      <c r="L10" s="1532"/>
      <c r="M10" s="1532"/>
      <c r="N10" s="1532"/>
      <c r="O10" s="1607"/>
      <c r="P10" s="1607"/>
      <c r="Q10" s="749"/>
      <c r="R10" s="749"/>
      <c r="S10" s="749"/>
      <c r="T10" s="1532"/>
      <c r="U10" s="2255"/>
    </row>
    <row r="11" spans="1:34" s="73" customFormat="1" ht="21" customHeight="1">
      <c r="A11" s="128" t="s">
        <v>73</v>
      </c>
      <c r="B11" s="1292">
        <v>38828</v>
      </c>
      <c r="C11" s="1292">
        <v>39158</v>
      </c>
      <c r="D11" s="1292">
        <v>56484</v>
      </c>
      <c r="E11" s="1534">
        <v>0.84990213248170576</v>
      </c>
      <c r="F11" s="745">
        <v>44.246386434445071</v>
      </c>
      <c r="G11" s="1292">
        <v>26423</v>
      </c>
      <c r="H11" s="1292">
        <v>27023</v>
      </c>
      <c r="I11" s="1292">
        <v>27358</v>
      </c>
      <c r="J11" s="1534">
        <v>2.2707489687015192</v>
      </c>
      <c r="K11" s="1534">
        <v>1.2396847130222488</v>
      </c>
      <c r="L11" s="1292">
        <v>3263</v>
      </c>
      <c r="M11" s="1292">
        <v>3267.7248</v>
      </c>
      <c r="N11" s="1292">
        <v>3796</v>
      </c>
      <c r="O11" s="1608">
        <v>0.14479926448054403</v>
      </c>
      <c r="P11" s="1608">
        <v>16.166453184796971</v>
      </c>
      <c r="Q11" s="1292">
        <v>2372</v>
      </c>
      <c r="R11" s="1292">
        <v>2907</v>
      </c>
      <c r="S11" s="1292">
        <v>3032</v>
      </c>
      <c r="T11" s="1534">
        <v>22.554806070826316</v>
      </c>
      <c r="U11" s="2256">
        <v>4.2999656002751907</v>
      </c>
    </row>
    <row r="12" spans="1:34" ht="21" customHeight="1">
      <c r="A12" s="129" t="s">
        <v>137</v>
      </c>
      <c r="B12" s="749">
        <v>89935</v>
      </c>
      <c r="C12" s="749">
        <v>89935</v>
      </c>
      <c r="D12" s="749">
        <v>89935</v>
      </c>
      <c r="E12" s="1532">
        <v>0</v>
      </c>
      <c r="F12" s="617">
        <v>0</v>
      </c>
      <c r="G12" s="749">
        <v>64400</v>
      </c>
      <c r="H12" s="749">
        <v>64400</v>
      </c>
      <c r="I12" s="749">
        <v>64400</v>
      </c>
      <c r="J12" s="1532">
        <v>0</v>
      </c>
      <c r="K12" s="1532">
        <v>0</v>
      </c>
      <c r="L12" s="749">
        <v>20063</v>
      </c>
      <c r="M12" s="749">
        <v>20063</v>
      </c>
      <c r="N12" s="749">
        <v>20063</v>
      </c>
      <c r="O12" s="1607">
        <v>0</v>
      </c>
      <c r="P12" s="1607">
        <v>0</v>
      </c>
      <c r="Q12" s="749">
        <v>32200</v>
      </c>
      <c r="R12" s="749">
        <v>32200</v>
      </c>
      <c r="S12" s="749">
        <v>32200</v>
      </c>
      <c r="T12" s="1532">
        <v>0</v>
      </c>
      <c r="U12" s="2255">
        <v>0</v>
      </c>
    </row>
    <row r="13" spans="1:34" ht="21" customHeight="1" thickBot="1">
      <c r="A13" s="17" t="s">
        <v>138</v>
      </c>
      <c r="B13" s="1606">
        <v>69667</v>
      </c>
      <c r="C13" s="1606">
        <v>69667</v>
      </c>
      <c r="D13" s="1606">
        <v>74833</v>
      </c>
      <c r="E13" s="1345">
        <v>0</v>
      </c>
      <c r="F13" s="106">
        <v>7.4152755249974778</v>
      </c>
      <c r="G13" s="1606">
        <v>60078</v>
      </c>
      <c r="H13" s="1606">
        <v>60678</v>
      </c>
      <c r="I13" s="1606">
        <v>60678</v>
      </c>
      <c r="J13" s="1345">
        <v>0.99870168780584745</v>
      </c>
      <c r="K13" s="1345">
        <v>0</v>
      </c>
      <c r="L13" s="1606">
        <v>19051</v>
      </c>
      <c r="M13" s="1606">
        <v>19051</v>
      </c>
      <c r="N13" s="1606">
        <v>19051</v>
      </c>
      <c r="O13" s="1609">
        <v>0</v>
      </c>
      <c r="P13" s="1609">
        <v>0</v>
      </c>
      <c r="Q13" s="1606">
        <v>26000</v>
      </c>
      <c r="R13" s="1606">
        <v>26000</v>
      </c>
      <c r="S13" s="1606">
        <v>26000</v>
      </c>
      <c r="T13" s="1345">
        <v>0</v>
      </c>
      <c r="U13" s="2258">
        <v>0</v>
      </c>
    </row>
    <row r="14" spans="1:34" ht="18" thickTop="1" thickBot="1">
      <c r="A14" s="31"/>
      <c r="B14" s="80"/>
      <c r="C14" s="80"/>
      <c r="D14" s="80"/>
      <c r="E14" s="880"/>
      <c r="F14" s="880"/>
      <c r="G14" s="148"/>
      <c r="H14" s="148"/>
      <c r="I14" s="148"/>
      <c r="J14" s="880"/>
      <c r="K14" s="880"/>
      <c r="L14" s="148"/>
      <c r="M14" s="148"/>
      <c r="N14" s="148"/>
      <c r="O14" s="880"/>
      <c r="P14" s="880"/>
      <c r="Q14" s="148"/>
      <c r="R14" s="148"/>
      <c r="S14" s="148"/>
      <c r="T14" s="880"/>
      <c r="U14" s="880"/>
    </row>
    <row r="15" spans="1:34" s="1054" customFormat="1" ht="19.5" customHeight="1" thickTop="1">
      <c r="A15" s="2338" t="s">
        <v>68</v>
      </c>
      <c r="B15" s="2584" t="s">
        <v>401</v>
      </c>
      <c r="C15" s="2584"/>
      <c r="D15" s="2584"/>
      <c r="E15" s="2584"/>
      <c r="F15" s="2584"/>
      <c r="G15" s="2584" t="s">
        <v>696</v>
      </c>
      <c r="H15" s="2584"/>
      <c r="I15" s="2584"/>
      <c r="J15" s="2584"/>
      <c r="K15" s="2584"/>
      <c r="L15" s="2584" t="s">
        <v>697</v>
      </c>
      <c r="M15" s="2584"/>
      <c r="N15" s="2584"/>
      <c r="O15" s="2584"/>
      <c r="P15" s="2584"/>
      <c r="Q15" s="2584" t="s">
        <v>82</v>
      </c>
      <c r="R15" s="2584"/>
      <c r="S15" s="2584"/>
      <c r="T15" s="2584"/>
      <c r="U15" s="2585"/>
    </row>
    <row r="16" spans="1:34" s="1054" customFormat="1" ht="19.5" customHeight="1">
      <c r="A16" s="2339"/>
      <c r="B16" s="1060" t="s">
        <v>87</v>
      </c>
      <c r="C16" s="1060" t="s">
        <v>90</v>
      </c>
      <c r="D16" s="1060" t="s">
        <v>91</v>
      </c>
      <c r="E16" s="2322" t="s">
        <v>88</v>
      </c>
      <c r="F16" s="2322" t="s">
        <v>89</v>
      </c>
      <c r="G16" s="1060" t="s">
        <v>87</v>
      </c>
      <c r="H16" s="1060" t="s">
        <v>90</v>
      </c>
      <c r="I16" s="1060" t="s">
        <v>91</v>
      </c>
      <c r="J16" s="2322" t="s">
        <v>88</v>
      </c>
      <c r="K16" s="2322" t="s">
        <v>89</v>
      </c>
      <c r="L16" s="1060" t="s">
        <v>87</v>
      </c>
      <c r="M16" s="1060" t="s">
        <v>90</v>
      </c>
      <c r="N16" s="1060" t="s">
        <v>91</v>
      </c>
      <c r="O16" s="2322" t="s">
        <v>88</v>
      </c>
      <c r="P16" s="2322" t="s">
        <v>89</v>
      </c>
      <c r="Q16" s="1060" t="s">
        <v>87</v>
      </c>
      <c r="R16" s="1060" t="s">
        <v>90</v>
      </c>
      <c r="S16" s="1060" t="s">
        <v>91</v>
      </c>
      <c r="T16" s="2322" t="s">
        <v>88</v>
      </c>
      <c r="U16" s="2331" t="s">
        <v>89</v>
      </c>
    </row>
    <row r="17" spans="1:21" s="1054" customFormat="1" ht="28.5" customHeight="1">
      <c r="A17" s="2339"/>
      <c r="B17" s="2036" t="str">
        <f>B6</f>
        <v xml:space="preserve">cf=j= @)&amp;#÷&amp;$
-;fpg–c;f/_                </v>
      </c>
      <c r="C17" s="2036" t="str">
        <f t="shared" ref="C17:D17" si="3">C6</f>
        <v xml:space="preserve">cf=j= @)&amp;$÷&amp;%
-;fpg–c;f/_                </v>
      </c>
      <c r="D17" s="2036" t="str">
        <f t="shared" si="3"/>
        <v xml:space="preserve">cf=j= @)&amp;%÷&amp;^
-;fpg–c;f/_                </v>
      </c>
      <c r="E17" s="2322"/>
      <c r="F17" s="2322"/>
      <c r="G17" s="2036" t="str">
        <f>B6</f>
        <v xml:space="preserve">cf=j= @)&amp;#÷&amp;$
-;fpg–c;f/_                </v>
      </c>
      <c r="H17" s="2036" t="str">
        <f t="shared" ref="H17:I17" si="4">C6</f>
        <v xml:space="preserve">cf=j= @)&amp;$÷&amp;%
-;fpg–c;f/_                </v>
      </c>
      <c r="I17" s="2036" t="str">
        <f t="shared" si="4"/>
        <v xml:space="preserve">cf=j= @)&amp;%÷&amp;^
-;fpg–c;f/_                </v>
      </c>
      <c r="J17" s="2322"/>
      <c r="K17" s="2322"/>
      <c r="L17" s="2036" t="str">
        <f>B6</f>
        <v xml:space="preserve">cf=j= @)&amp;#÷&amp;$
-;fpg–c;f/_                </v>
      </c>
      <c r="M17" s="2036" t="str">
        <f t="shared" ref="M17:N17" si="5">C6</f>
        <v xml:space="preserve">cf=j= @)&amp;$÷&amp;%
-;fpg–c;f/_                </v>
      </c>
      <c r="N17" s="2036" t="str">
        <f t="shared" si="5"/>
        <v xml:space="preserve">cf=j= @)&amp;%÷&amp;^
-;fpg–c;f/_                </v>
      </c>
      <c r="O17" s="2322"/>
      <c r="P17" s="2322"/>
      <c r="Q17" s="2036" t="str">
        <f>B6</f>
        <v xml:space="preserve">cf=j= @)&amp;#÷&amp;$
-;fpg–c;f/_                </v>
      </c>
      <c r="R17" s="2036" t="str">
        <f t="shared" ref="R17:S17" si="6">C6</f>
        <v xml:space="preserve">cf=j= @)&amp;$÷&amp;%
-;fpg–c;f/_                </v>
      </c>
      <c r="S17" s="2036" t="str">
        <f t="shared" si="6"/>
        <v xml:space="preserve">cf=j= @)&amp;%÷&amp;^
-;fpg–c;f/_                </v>
      </c>
      <c r="T17" s="2322"/>
      <c r="U17" s="2331"/>
    </row>
    <row r="18" spans="1:21" ht="21" customHeight="1">
      <c r="A18" s="129" t="s">
        <v>69</v>
      </c>
      <c r="B18" s="749">
        <v>240</v>
      </c>
      <c r="C18" s="749">
        <v>250</v>
      </c>
      <c r="D18" s="749">
        <v>265</v>
      </c>
      <c r="E18" s="685">
        <v>4.1666666666666741</v>
      </c>
      <c r="F18" s="685">
        <v>6.0000000000000053</v>
      </c>
      <c r="G18" s="749">
        <v>6640</v>
      </c>
      <c r="H18" s="749">
        <v>6865</v>
      </c>
      <c r="I18" s="749">
        <v>7248</v>
      </c>
      <c r="J18" s="685">
        <v>3.3885542168674787</v>
      </c>
      <c r="K18" s="685">
        <v>5.579024034959934</v>
      </c>
      <c r="L18" s="1532">
        <v>7289</v>
      </c>
      <c r="M18" s="1532">
        <v>7339</v>
      </c>
      <c r="N18" s="582">
        <v>25200</v>
      </c>
      <c r="O18" s="685">
        <v>0.68596515297024041</v>
      </c>
      <c r="P18" s="685">
        <v>243.37103147567791</v>
      </c>
      <c r="Q18" s="132">
        <v>23318</v>
      </c>
      <c r="R18" s="132">
        <v>24087</v>
      </c>
      <c r="S18" s="132">
        <v>42811</v>
      </c>
      <c r="T18" s="685">
        <v>3.2978814649626855</v>
      </c>
      <c r="U18" s="686">
        <v>77.734877734877728</v>
      </c>
    </row>
    <row r="19" spans="1:21" ht="21" customHeight="1">
      <c r="A19" s="129" t="s">
        <v>70</v>
      </c>
      <c r="B19" s="749">
        <v>1494</v>
      </c>
      <c r="C19" s="749">
        <v>2154</v>
      </c>
      <c r="D19" s="749">
        <v>2243</v>
      </c>
      <c r="E19" s="685">
        <v>44.176706827309232</v>
      </c>
      <c r="F19" s="685">
        <v>4.1318477251624852</v>
      </c>
      <c r="G19" s="749">
        <v>3712</v>
      </c>
      <c r="H19" s="749">
        <v>3712</v>
      </c>
      <c r="I19" s="749">
        <v>3712</v>
      </c>
      <c r="J19" s="685">
        <v>0</v>
      </c>
      <c r="K19" s="685">
        <v>0</v>
      </c>
      <c r="L19" s="749"/>
      <c r="M19" s="749"/>
      <c r="N19" s="749"/>
      <c r="O19" s="685"/>
      <c r="P19" s="685"/>
      <c r="Q19" s="132">
        <v>66319</v>
      </c>
      <c r="R19" s="132">
        <v>67910.724799999996</v>
      </c>
      <c r="S19" s="132">
        <v>85701</v>
      </c>
      <c r="T19" s="685">
        <v>2.4001037410093602</v>
      </c>
      <c r="U19" s="686">
        <v>26.19656210766874</v>
      </c>
    </row>
    <row r="20" spans="1:21" ht="21" customHeight="1">
      <c r="A20" s="129" t="s">
        <v>71</v>
      </c>
      <c r="B20" s="749">
        <v>108</v>
      </c>
      <c r="C20" s="749">
        <v>87</v>
      </c>
      <c r="D20" s="749">
        <v>87</v>
      </c>
      <c r="E20" s="685">
        <v>-19.444444444444443</v>
      </c>
      <c r="F20" s="685">
        <v>0</v>
      </c>
      <c r="G20" s="1532"/>
      <c r="H20" s="1532"/>
      <c r="I20" s="1532"/>
      <c r="J20" s="685"/>
      <c r="K20" s="685"/>
      <c r="L20" s="749">
        <v>520</v>
      </c>
      <c r="M20" s="749">
        <v>535</v>
      </c>
      <c r="N20" s="749">
        <v>560</v>
      </c>
      <c r="O20" s="685">
        <v>2.8846153846153726</v>
      </c>
      <c r="P20" s="685">
        <v>4.6728971962616725</v>
      </c>
      <c r="Q20" s="132">
        <v>902</v>
      </c>
      <c r="R20" s="132">
        <v>950</v>
      </c>
      <c r="S20" s="132">
        <v>1123</v>
      </c>
      <c r="T20" s="685">
        <v>5.3215077605321568</v>
      </c>
      <c r="U20" s="686">
        <v>18.21052631578948</v>
      </c>
    </row>
    <row r="21" spans="1:21" ht="21" customHeight="1">
      <c r="A21" s="129" t="s">
        <v>72</v>
      </c>
      <c r="B21" s="749"/>
      <c r="C21" s="749"/>
      <c r="D21" s="749"/>
      <c r="E21" s="685"/>
      <c r="F21" s="685"/>
      <c r="G21" s="1532"/>
      <c r="H21" s="1532"/>
      <c r="I21" s="1532"/>
      <c r="J21" s="685"/>
      <c r="K21" s="685"/>
      <c r="L21" s="749"/>
      <c r="M21" s="749"/>
      <c r="N21" s="749"/>
      <c r="O21" s="685"/>
      <c r="P21" s="685"/>
      <c r="Q21" s="132">
        <v>350</v>
      </c>
      <c r="R21" s="132">
        <v>350</v>
      </c>
      <c r="S21" s="132">
        <v>1160</v>
      </c>
      <c r="T21" s="685">
        <v>0</v>
      </c>
      <c r="U21" s="686">
        <v>231.42857142857144</v>
      </c>
    </row>
    <row r="22" spans="1:21" s="73" customFormat="1" ht="21" customHeight="1">
      <c r="A22" s="128" t="s">
        <v>73</v>
      </c>
      <c r="B22" s="1292">
        <v>1842</v>
      </c>
      <c r="C22" s="1292">
        <v>2491</v>
      </c>
      <c r="D22" s="1292">
        <v>2550</v>
      </c>
      <c r="E22" s="683">
        <v>35.233441910966334</v>
      </c>
      <c r="F22" s="683">
        <v>2.3685266961059881</v>
      </c>
      <c r="G22" s="745">
        <v>10352</v>
      </c>
      <c r="H22" s="745">
        <v>10577</v>
      </c>
      <c r="I22" s="745">
        <v>11080</v>
      </c>
      <c r="J22" s="683">
        <v>2.1734930448222611</v>
      </c>
      <c r="K22" s="683">
        <v>4.7556017774416093</v>
      </c>
      <c r="L22" s="1292">
        <v>7809</v>
      </c>
      <c r="M22" s="1292">
        <v>7874</v>
      </c>
      <c r="N22" s="1292">
        <v>8221</v>
      </c>
      <c r="O22" s="683">
        <v>0.83237290306057332</v>
      </c>
      <c r="P22" s="683">
        <v>4.4069088138176227</v>
      </c>
      <c r="Q22" s="1859">
        <v>90889</v>
      </c>
      <c r="R22" s="1859">
        <v>93297.724799999996</v>
      </c>
      <c r="S22" s="1859">
        <v>112521</v>
      </c>
      <c r="T22" s="683">
        <v>2.650182970436461</v>
      </c>
      <c r="U22" s="684">
        <v>20.604227210479635</v>
      </c>
    </row>
    <row r="23" spans="1:21" ht="21" customHeight="1">
      <c r="A23" s="129" t="s">
        <v>137</v>
      </c>
      <c r="B23" s="749">
        <v>31485</v>
      </c>
      <c r="C23" s="749">
        <v>31485</v>
      </c>
      <c r="D23" s="749">
        <v>31485</v>
      </c>
      <c r="E23" s="685">
        <v>0</v>
      </c>
      <c r="F23" s="685">
        <v>0</v>
      </c>
      <c r="G23" s="749">
        <v>56447</v>
      </c>
      <c r="H23" s="749">
        <v>56447</v>
      </c>
      <c r="I23" s="749">
        <v>46447</v>
      </c>
      <c r="J23" s="685">
        <v>0</v>
      </c>
      <c r="K23" s="685">
        <v>-17.715733342781725</v>
      </c>
      <c r="L23" s="749">
        <v>29544</v>
      </c>
      <c r="M23" s="749">
        <v>29544</v>
      </c>
      <c r="N23" s="749">
        <v>29544</v>
      </c>
      <c r="O23" s="685">
        <v>0</v>
      </c>
      <c r="P23" s="685">
        <v>0</v>
      </c>
      <c r="Q23" s="1862">
        <v>324074</v>
      </c>
      <c r="R23" s="1862">
        <v>324074</v>
      </c>
      <c r="S23" s="1862">
        <v>314074</v>
      </c>
      <c r="T23" s="685">
        <v>0</v>
      </c>
      <c r="U23" s="686">
        <v>-3.0857149910205663</v>
      </c>
    </row>
    <row r="24" spans="1:21" ht="21" customHeight="1" thickBot="1">
      <c r="A24" s="17" t="s">
        <v>138</v>
      </c>
      <c r="B24" s="1606">
        <v>14658</v>
      </c>
      <c r="C24" s="1606">
        <v>14658</v>
      </c>
      <c r="D24" s="1606">
        <v>14658</v>
      </c>
      <c r="E24" s="687">
        <v>0</v>
      </c>
      <c r="F24" s="687">
        <v>0</v>
      </c>
      <c r="G24" s="1606">
        <v>42413</v>
      </c>
      <c r="H24" s="1606">
        <v>42413</v>
      </c>
      <c r="I24" s="1606">
        <v>42413</v>
      </c>
      <c r="J24" s="687">
        <v>0</v>
      </c>
      <c r="K24" s="687">
        <v>0</v>
      </c>
      <c r="L24" s="1606">
        <v>22825</v>
      </c>
      <c r="M24" s="1606">
        <v>22825</v>
      </c>
      <c r="N24" s="1606">
        <v>22825</v>
      </c>
      <c r="O24" s="687">
        <v>0</v>
      </c>
      <c r="P24" s="687">
        <v>0</v>
      </c>
      <c r="Q24" s="114">
        <v>254692</v>
      </c>
      <c r="R24" s="114">
        <v>255292</v>
      </c>
      <c r="S24" s="114">
        <v>260458</v>
      </c>
      <c r="T24" s="687">
        <v>0.23557865971449132</v>
      </c>
      <c r="U24" s="688">
        <v>2.0235651724300112</v>
      </c>
    </row>
    <row r="25" spans="1:21" ht="21" customHeight="1" thickTop="1">
      <c r="A25" s="2321" t="s">
        <v>329</v>
      </c>
      <c r="B25" s="2321"/>
      <c r="C25" s="2321"/>
      <c r="D25" s="2321"/>
      <c r="E25" s="2321"/>
      <c r="F25" s="2321"/>
      <c r="G25" s="2321"/>
      <c r="H25" s="2321"/>
      <c r="I25" s="2321"/>
      <c r="J25" s="2321"/>
      <c r="K25" s="2321"/>
      <c r="L25" s="2321"/>
      <c r="M25" s="2321"/>
      <c r="N25" s="2321"/>
      <c r="O25" s="2321"/>
      <c r="P25" s="2321"/>
    </row>
    <row r="26" spans="1:21" ht="14.25" customHeight="1">
      <c r="A26" s="218" t="s">
        <v>402</v>
      </c>
    </row>
    <row r="27" spans="1:21" ht="20.25" customHeight="1"/>
  </sheetData>
  <mergeCells count="27">
    <mergeCell ref="P5:P6"/>
    <mergeCell ref="F16:F17"/>
    <mergeCell ref="A4:A6"/>
    <mergeCell ref="B4:F4"/>
    <mergeCell ref="G4:K4"/>
    <mergeCell ref="L4:P4"/>
    <mergeCell ref="E5:E6"/>
    <mergeCell ref="F5:F6"/>
    <mergeCell ref="J5:J6"/>
    <mergeCell ref="J16:J17"/>
    <mergeCell ref="K16:K17"/>
    <mergeCell ref="O16:O17"/>
    <mergeCell ref="K5:K6"/>
    <mergeCell ref="O5:O6"/>
    <mergeCell ref="P16:P17"/>
    <mergeCell ref="A25:P25"/>
    <mergeCell ref="A15:A17"/>
    <mergeCell ref="B15:F15"/>
    <mergeCell ref="G15:K15"/>
    <mergeCell ref="L15:P15"/>
    <mergeCell ref="E16:E17"/>
    <mergeCell ref="Q4:U4"/>
    <mergeCell ref="T5:T6"/>
    <mergeCell ref="U5:U6"/>
    <mergeCell ref="Q15:U15"/>
    <mergeCell ref="T16:T17"/>
    <mergeCell ref="U16:U17"/>
  </mergeCells>
  <hyperlinks>
    <hyperlink ref="G6"/>
    <hyperlink ref="L6"/>
    <hyperlink ref="Q6"/>
    <hyperlink ref="G17"/>
    <hyperlink ref="L17"/>
    <hyperlink ref="B17"/>
    <hyperlink ref="Q17"/>
    <hyperlink ref="B6" display="cf=j= @)&amp;#÷&amp;$&#10;-;fpg–c;f/_                "/>
    <hyperlink ref="H6:I6"/>
    <hyperlink ref="M6:N6"/>
    <hyperlink ref="R6:S6"/>
    <hyperlink ref="C17:D17"/>
    <hyperlink ref="H17:I17"/>
    <hyperlink ref="M17:N17"/>
    <hyperlink ref="R17:S17"/>
  </hyperlinks>
  <printOptions horizontalCentered="1"/>
  <pageMargins left="0.39370078740157483" right="0.39370078740157483" top="0.78740157480314965" bottom="0.51181102362204722" header="0" footer="0"/>
  <pageSetup paperSize="9" scale="50" orientation="landscape" r:id="rId1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49"/>
  <sheetViews>
    <sheetView view="pageBreakPreview" topLeftCell="A19" zoomScale="70" zoomScaleSheetLayoutView="70" workbookViewId="0">
      <pane xSplit="1" topLeftCell="B1" activePane="topRight" state="frozen"/>
      <selection activeCell="Q17" sqref="Q17"/>
      <selection pane="topRight" activeCell="A24" sqref="A24:U42"/>
    </sheetView>
  </sheetViews>
  <sheetFormatPr defaultColWidth="13.28515625" defaultRowHeight="12.75"/>
  <cols>
    <col min="1" max="1" width="23.140625" style="49" customWidth="1"/>
    <col min="2" max="2" width="11.7109375" style="49" customWidth="1"/>
    <col min="3" max="3" width="11.42578125" style="49" customWidth="1"/>
    <col min="4" max="4" width="10.7109375" style="49" customWidth="1"/>
    <col min="5" max="5" width="12.5703125" style="838" customWidth="1"/>
    <col min="6" max="6" width="13.28515625" style="838" customWidth="1"/>
    <col min="7" max="7" width="10.7109375" style="49" customWidth="1"/>
    <col min="8" max="8" width="11.140625" style="49" customWidth="1"/>
    <col min="9" max="9" width="10.7109375" style="49" customWidth="1"/>
    <col min="10" max="10" width="14.140625" style="838" customWidth="1"/>
    <col min="11" max="11" width="13.28515625" style="838" customWidth="1"/>
    <col min="12" max="14" width="10.7109375" style="49" customWidth="1"/>
    <col min="15" max="15" width="13.42578125" style="838" customWidth="1"/>
    <col min="16" max="16" width="13.28515625" style="838" customWidth="1"/>
    <col min="17" max="19" width="10.7109375" style="49" customWidth="1"/>
    <col min="20" max="20" width="13.42578125" style="838" customWidth="1"/>
    <col min="21" max="21" width="13.28515625" style="838" customWidth="1"/>
    <col min="22" max="243" width="8.7109375" style="49" customWidth="1"/>
    <col min="244" max="244" width="27.42578125" style="49" customWidth="1"/>
    <col min="245" max="245" width="11.7109375" style="49" bestFit="1" customWidth="1"/>
    <col min="246" max="246" width="11.7109375" style="49" customWidth="1"/>
    <col min="247" max="248" width="11.85546875" style="49" customWidth="1"/>
    <col min="249" max="249" width="12.5703125" style="49" customWidth="1"/>
    <col min="250" max="250" width="13.28515625" style="49" customWidth="1"/>
    <col min="251" max="251" width="11.7109375" style="49" bestFit="1" customWidth="1"/>
    <col min="252" max="252" width="11.7109375" style="49" customWidth="1"/>
    <col min="253" max="254" width="11.85546875" style="49" customWidth="1"/>
    <col min="255" max="255" width="12.28515625" style="49" customWidth="1"/>
    <col min="256" max="16384" width="13.28515625" style="49"/>
  </cols>
  <sheetData>
    <row r="1" spans="1:41" s="1950" customFormat="1" ht="33">
      <c r="A1" s="1949" t="s">
        <v>305</v>
      </c>
      <c r="B1" s="1949"/>
      <c r="C1" s="1949"/>
      <c r="D1" s="1949"/>
      <c r="E1" s="1949"/>
      <c r="F1" s="1949"/>
      <c r="G1" s="1949"/>
      <c r="H1" s="1949"/>
      <c r="I1" s="1949"/>
      <c r="J1" s="1949"/>
      <c r="K1" s="1949"/>
      <c r="L1" s="1949"/>
      <c r="M1" s="1949"/>
      <c r="N1" s="1949"/>
      <c r="O1" s="1949"/>
      <c r="P1" s="1949"/>
      <c r="Q1" s="1949"/>
      <c r="R1" s="1949"/>
      <c r="S1" s="1949"/>
      <c r="T1" s="1940"/>
      <c r="U1" s="1940"/>
    </row>
    <row r="2" spans="1:41" s="1952" customFormat="1" ht="34.5">
      <c r="A2" s="1951" t="s">
        <v>829</v>
      </c>
      <c r="B2" s="1951"/>
      <c r="C2" s="1951"/>
      <c r="D2" s="1951"/>
      <c r="E2" s="1951"/>
      <c r="F2" s="1951"/>
      <c r="G2" s="1951"/>
      <c r="H2" s="1951"/>
      <c r="I2" s="1951"/>
      <c r="J2" s="1951"/>
      <c r="K2" s="1951"/>
      <c r="L2" s="1951"/>
      <c r="M2" s="1951"/>
      <c r="N2" s="1951"/>
      <c r="O2" s="1951"/>
      <c r="P2" s="1951"/>
      <c r="Q2" s="1951"/>
      <c r="R2" s="1951"/>
      <c r="S2" s="1951"/>
      <c r="T2" s="1943"/>
      <c r="U2" s="1943"/>
    </row>
    <row r="3" spans="1:41" ht="18.75" thickBot="1">
      <c r="A3" s="183"/>
      <c r="B3" s="183"/>
      <c r="C3" s="183"/>
      <c r="D3" s="183"/>
      <c r="E3" s="876"/>
      <c r="F3" s="876"/>
      <c r="G3" s="183"/>
      <c r="H3" s="183"/>
      <c r="I3" s="183"/>
      <c r="J3" s="876"/>
      <c r="K3" s="876"/>
      <c r="L3" s="183"/>
      <c r="M3" s="183"/>
      <c r="N3" s="183"/>
      <c r="P3" s="1151"/>
      <c r="Q3" s="183"/>
      <c r="R3" s="183"/>
      <c r="S3" s="183"/>
      <c r="U3" s="1151" t="s">
        <v>264</v>
      </c>
    </row>
    <row r="4" spans="1:41" s="1054" customFormat="1" ht="17.25" customHeight="1" thickTop="1">
      <c r="A4" s="2547" t="s">
        <v>81</v>
      </c>
      <c r="B4" s="2584" t="s">
        <v>269</v>
      </c>
      <c r="C4" s="2584"/>
      <c r="D4" s="2584"/>
      <c r="E4" s="2584"/>
      <c r="F4" s="2584"/>
      <c r="G4" s="2584" t="s">
        <v>399</v>
      </c>
      <c r="H4" s="2584"/>
      <c r="I4" s="2584"/>
      <c r="J4" s="2584"/>
      <c r="K4" s="2584"/>
      <c r="L4" s="2584" t="s">
        <v>403</v>
      </c>
      <c r="M4" s="2584"/>
      <c r="N4" s="2584"/>
      <c r="O4" s="2584"/>
      <c r="P4" s="2584"/>
      <c r="Q4" s="2584" t="s">
        <v>400</v>
      </c>
      <c r="R4" s="2584"/>
      <c r="S4" s="2584"/>
      <c r="T4" s="2584"/>
      <c r="U4" s="2585"/>
      <c r="V4" s="1058"/>
      <c r="W4" s="1058"/>
      <c r="X4" s="1058"/>
      <c r="Y4" s="1058"/>
      <c r="Z4" s="1058"/>
      <c r="AA4" s="1058"/>
      <c r="AB4" s="1058"/>
      <c r="AC4" s="1058"/>
    </row>
    <row r="5" spans="1:41" s="1213" customFormat="1" ht="17.25" customHeight="1">
      <c r="A5" s="2548"/>
      <c r="B5" s="2038" t="s">
        <v>87</v>
      </c>
      <c r="C5" s="2038" t="s">
        <v>90</v>
      </c>
      <c r="D5" s="2038" t="s">
        <v>91</v>
      </c>
      <c r="E5" s="2342" t="s">
        <v>340</v>
      </c>
      <c r="F5" s="2342"/>
      <c r="G5" s="2038" t="s">
        <v>87</v>
      </c>
      <c r="H5" s="2038" t="s">
        <v>90</v>
      </c>
      <c r="I5" s="2038" t="s">
        <v>91</v>
      </c>
      <c r="J5" s="2342" t="s">
        <v>340</v>
      </c>
      <c r="K5" s="2342"/>
      <c r="L5" s="2038" t="s">
        <v>87</v>
      </c>
      <c r="M5" s="2038" t="s">
        <v>90</v>
      </c>
      <c r="N5" s="2038" t="s">
        <v>91</v>
      </c>
      <c r="O5" s="2342" t="s">
        <v>340</v>
      </c>
      <c r="P5" s="2342"/>
      <c r="Q5" s="2038" t="s">
        <v>87</v>
      </c>
      <c r="R5" s="2038" t="s">
        <v>90</v>
      </c>
      <c r="S5" s="2038" t="s">
        <v>91</v>
      </c>
      <c r="T5" s="2342" t="s">
        <v>340</v>
      </c>
      <c r="U5" s="2345"/>
      <c r="V5" s="1212"/>
      <c r="W5" s="1212"/>
      <c r="X5" s="1212"/>
      <c r="Y5" s="1212"/>
      <c r="Z5" s="1212"/>
      <c r="AA5" s="1212"/>
      <c r="AB5" s="1212"/>
      <c r="AC5" s="1212"/>
      <c r="AD5" s="1212"/>
      <c r="AE5" s="1212"/>
      <c r="AF5" s="1212"/>
      <c r="AG5" s="1212"/>
      <c r="AH5" s="1212"/>
      <c r="AI5" s="1212"/>
      <c r="AJ5" s="1212"/>
      <c r="AK5" s="1212"/>
      <c r="AL5" s="1212"/>
      <c r="AM5" s="1212"/>
      <c r="AN5" s="1212"/>
      <c r="AO5" s="1212"/>
    </row>
    <row r="6" spans="1:41" s="1215" customFormat="1" ht="30.75" customHeight="1">
      <c r="A6" s="2548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308" t="str">
        <f t="shared" si="2"/>
        <v>cf=j=@)&amp;%÷&amp;^</v>
      </c>
      <c r="V6" s="1214"/>
      <c r="W6" s="1214"/>
      <c r="X6" s="1214"/>
      <c r="Y6" s="1214"/>
      <c r="Z6" s="1214"/>
      <c r="AA6" s="1214"/>
      <c r="AB6" s="1214"/>
      <c r="AC6" s="1214"/>
      <c r="AD6" s="1214"/>
      <c r="AE6" s="1214"/>
      <c r="AF6" s="1214"/>
      <c r="AG6" s="1214"/>
      <c r="AH6" s="1214"/>
      <c r="AI6" s="1214"/>
      <c r="AJ6" s="1214"/>
      <c r="AK6" s="1214"/>
      <c r="AL6" s="1214"/>
      <c r="AM6" s="1214"/>
      <c r="AN6" s="1214"/>
      <c r="AO6" s="1214"/>
    </row>
    <row r="7" spans="1:41" ht="18.75" customHeight="1">
      <c r="A7" s="185" t="s">
        <v>341</v>
      </c>
      <c r="B7" s="1480">
        <v>315.24</v>
      </c>
      <c r="C7" s="1480">
        <v>400.03</v>
      </c>
      <c r="D7" s="1480">
        <v>561.01</v>
      </c>
      <c r="E7" s="782">
        <v>26.896967389925123</v>
      </c>
      <c r="F7" s="782">
        <v>40.241981851361174</v>
      </c>
      <c r="G7" s="1480">
        <v>174.49</v>
      </c>
      <c r="H7" s="1480">
        <v>220.69</v>
      </c>
      <c r="I7" s="1480">
        <v>326.67</v>
      </c>
      <c r="J7" s="782">
        <v>26.477162015015182</v>
      </c>
      <c r="K7" s="782">
        <v>48.022112465449283</v>
      </c>
      <c r="L7" s="1480">
        <v>14.19</v>
      </c>
      <c r="M7" s="1480">
        <v>17.87</v>
      </c>
      <c r="N7" s="1480">
        <v>11.75</v>
      </c>
      <c r="O7" s="782">
        <v>25.933756166314325</v>
      </c>
      <c r="P7" s="782">
        <v>-34.247341913822055</v>
      </c>
      <c r="Q7" s="1480">
        <v>6.74</v>
      </c>
      <c r="R7" s="1480">
        <v>6.59</v>
      </c>
      <c r="S7" s="1480">
        <v>23.7</v>
      </c>
      <c r="T7" s="782">
        <v>-2.2255192878338335</v>
      </c>
      <c r="U7" s="783">
        <v>259.63581183611535</v>
      </c>
    </row>
    <row r="8" spans="1:41" ht="18.75" customHeight="1">
      <c r="A8" s="185" t="s">
        <v>342</v>
      </c>
      <c r="B8" s="1480">
        <v>50.52</v>
      </c>
      <c r="C8" s="1480">
        <v>64.77</v>
      </c>
      <c r="D8" s="1480">
        <v>245.08</v>
      </c>
      <c r="E8" s="782">
        <v>28.206650831353898</v>
      </c>
      <c r="F8" s="782">
        <v>278.38505480932537</v>
      </c>
      <c r="G8" s="1480">
        <v>9.4499999999999993</v>
      </c>
      <c r="H8" s="1480">
        <v>33.47</v>
      </c>
      <c r="I8" s="1480">
        <v>94.29</v>
      </c>
      <c r="J8" s="782">
        <v>254.17989417989418</v>
      </c>
      <c r="K8" s="782">
        <v>181.71496862862267</v>
      </c>
      <c r="L8" s="1480">
        <v>16.46</v>
      </c>
      <c r="M8" s="1480">
        <v>14.62</v>
      </c>
      <c r="N8" s="1480">
        <v>50.71</v>
      </c>
      <c r="O8" s="782">
        <v>-11.178614823815309</v>
      </c>
      <c r="P8" s="782">
        <v>246.85362517099867</v>
      </c>
      <c r="Q8" s="1480">
        <v>0.3</v>
      </c>
      <c r="R8" s="1480">
        <v>2.46</v>
      </c>
      <c r="S8" s="1480">
        <v>16.11</v>
      </c>
      <c r="T8" s="782">
        <v>720.00000000000011</v>
      </c>
      <c r="U8" s="783">
        <v>554.8780487804878</v>
      </c>
    </row>
    <row r="9" spans="1:41" ht="18.75" customHeight="1">
      <c r="A9" s="185" t="s">
        <v>343</v>
      </c>
      <c r="B9" s="1480">
        <v>0</v>
      </c>
      <c r="C9" s="1480">
        <v>0</v>
      </c>
      <c r="D9" s="1480">
        <v>2.34</v>
      </c>
      <c r="E9" s="782" t="s">
        <v>818</v>
      </c>
      <c r="F9" s="782"/>
      <c r="G9" s="1480">
        <v>0.08</v>
      </c>
      <c r="H9" s="1480">
        <v>0.83</v>
      </c>
      <c r="I9" s="1480">
        <v>1.19</v>
      </c>
      <c r="J9" s="782">
        <v>937.5</v>
      </c>
      <c r="K9" s="782">
        <v>43.373493975903614</v>
      </c>
      <c r="L9" s="1480" t="s">
        <v>804</v>
      </c>
      <c r="M9" s="1480" t="s">
        <v>806</v>
      </c>
      <c r="N9" s="1480">
        <v>1.41</v>
      </c>
      <c r="O9" s="782"/>
      <c r="P9" s="782"/>
      <c r="Q9" s="1480" t="s">
        <v>804</v>
      </c>
      <c r="R9" s="1480" t="s">
        <v>804</v>
      </c>
      <c r="S9" s="1480" t="s">
        <v>804</v>
      </c>
      <c r="T9" s="782"/>
      <c r="U9" s="783"/>
    </row>
    <row r="10" spans="1:41" ht="18.75" customHeight="1">
      <c r="A10" s="185" t="s">
        <v>76</v>
      </c>
      <c r="B10" s="1480">
        <v>0</v>
      </c>
      <c r="C10" s="1480">
        <v>14.81</v>
      </c>
      <c r="D10" s="1480">
        <v>1</v>
      </c>
      <c r="E10" s="782"/>
      <c r="F10" s="782"/>
      <c r="G10" s="1480">
        <v>0</v>
      </c>
      <c r="H10" s="1480">
        <v>0</v>
      </c>
      <c r="I10" s="1480">
        <v>2.61</v>
      </c>
      <c r="J10" s="782"/>
      <c r="K10" s="782"/>
      <c r="L10" s="1480" t="s">
        <v>804</v>
      </c>
      <c r="M10" s="1480" t="s">
        <v>806</v>
      </c>
      <c r="N10" s="1480" t="s">
        <v>806</v>
      </c>
      <c r="O10" s="782"/>
      <c r="P10" s="782"/>
      <c r="Q10" s="1480" t="s">
        <v>804</v>
      </c>
      <c r="R10" s="1480" t="s">
        <v>804</v>
      </c>
      <c r="S10" s="1480" t="s">
        <v>804</v>
      </c>
      <c r="T10" s="782"/>
      <c r="U10" s="783"/>
    </row>
    <row r="11" spans="1:41" ht="18.75" customHeight="1">
      <c r="A11" s="185" t="s">
        <v>77</v>
      </c>
      <c r="B11" s="1480">
        <v>0</v>
      </c>
      <c r="C11" s="1480">
        <v>0</v>
      </c>
      <c r="D11" s="1480">
        <v>0</v>
      </c>
      <c r="E11" s="782"/>
      <c r="F11" s="782"/>
      <c r="G11" s="1480">
        <v>0</v>
      </c>
      <c r="H11" s="1480">
        <v>0</v>
      </c>
      <c r="I11" s="1480">
        <v>0.49</v>
      </c>
      <c r="J11" s="782"/>
      <c r="K11" s="782"/>
      <c r="L11" s="1480" t="s">
        <v>804</v>
      </c>
      <c r="M11" s="1480" t="s">
        <v>806</v>
      </c>
      <c r="N11" s="1480" t="s">
        <v>806</v>
      </c>
      <c r="O11" s="782"/>
      <c r="P11" s="782"/>
      <c r="Q11" s="1480" t="s">
        <v>804</v>
      </c>
      <c r="R11" s="1480" t="s">
        <v>804</v>
      </c>
      <c r="S11" s="1480" t="s">
        <v>804</v>
      </c>
      <c r="T11" s="782"/>
      <c r="U11" s="783"/>
    </row>
    <row r="12" spans="1:41" ht="18.75" customHeight="1">
      <c r="A12" s="185" t="s">
        <v>344</v>
      </c>
      <c r="B12" s="1480">
        <v>84.22</v>
      </c>
      <c r="C12" s="1480">
        <v>156.61000000000001</v>
      </c>
      <c r="D12" s="1480">
        <v>130.63999999999999</v>
      </c>
      <c r="E12" s="782">
        <v>85.953455236285947</v>
      </c>
      <c r="F12" s="782">
        <v>-16.582593704105747</v>
      </c>
      <c r="G12" s="1480">
        <v>63.05</v>
      </c>
      <c r="H12" s="1480">
        <v>56.7</v>
      </c>
      <c r="I12" s="1480">
        <v>99.26</v>
      </c>
      <c r="J12" s="782">
        <v>-10.071371927042023</v>
      </c>
      <c r="K12" s="782">
        <v>75.061728395061721</v>
      </c>
      <c r="L12" s="1480">
        <v>0.97</v>
      </c>
      <c r="M12" s="1480">
        <v>4.45</v>
      </c>
      <c r="N12" s="1480">
        <v>7.15</v>
      </c>
      <c r="O12" s="782">
        <v>358.76288659793818</v>
      </c>
      <c r="P12" s="782">
        <v>60.674157303370777</v>
      </c>
      <c r="Q12" s="1480">
        <v>0.17</v>
      </c>
      <c r="R12" s="1480" t="s">
        <v>804</v>
      </c>
      <c r="S12" s="1480">
        <v>2.11</v>
      </c>
      <c r="T12" s="782"/>
      <c r="U12" s="783"/>
    </row>
    <row r="13" spans="1:41" ht="18.75" customHeight="1">
      <c r="A13" s="185" t="s">
        <v>345</v>
      </c>
      <c r="B13" s="1480">
        <v>58.76</v>
      </c>
      <c r="C13" s="1480">
        <v>75.27</v>
      </c>
      <c r="D13" s="1480">
        <v>57.33</v>
      </c>
      <c r="E13" s="782">
        <v>28.097345132743357</v>
      </c>
      <c r="F13" s="782">
        <v>-23.834196891191709</v>
      </c>
      <c r="G13" s="1480">
        <v>22.68</v>
      </c>
      <c r="H13" s="1480">
        <v>10.51</v>
      </c>
      <c r="I13" s="1480">
        <v>14.21</v>
      </c>
      <c r="J13" s="782">
        <v>-53.659611992945329</v>
      </c>
      <c r="K13" s="782">
        <v>35.204567078972417</v>
      </c>
      <c r="L13" s="1480">
        <v>1.18</v>
      </c>
      <c r="M13" s="1480">
        <v>2.14</v>
      </c>
      <c r="N13" s="1480">
        <v>0.8</v>
      </c>
      <c r="O13" s="782">
        <v>81.35593220338987</v>
      </c>
      <c r="P13" s="782">
        <v>-62.616822429906541</v>
      </c>
      <c r="Q13" s="1480" t="s">
        <v>804</v>
      </c>
      <c r="R13" s="1480" t="s">
        <v>804</v>
      </c>
      <c r="S13" s="1480" t="s">
        <v>804</v>
      </c>
      <c r="T13" s="782"/>
      <c r="U13" s="783"/>
    </row>
    <row r="14" spans="1:41" ht="18.75" customHeight="1">
      <c r="A14" s="185" t="s">
        <v>346</v>
      </c>
      <c r="B14" s="1480">
        <v>9.1300000000000008</v>
      </c>
      <c r="C14" s="1480">
        <v>7.58</v>
      </c>
      <c r="D14" s="1480">
        <v>109.98</v>
      </c>
      <c r="E14" s="782">
        <v>-16.976998904709745</v>
      </c>
      <c r="F14" s="782">
        <v>1350.9234828496042</v>
      </c>
      <c r="G14" s="1480">
        <v>0.73</v>
      </c>
      <c r="H14" s="1480">
        <v>1.21</v>
      </c>
      <c r="I14" s="1480">
        <v>6.86</v>
      </c>
      <c r="J14" s="782"/>
      <c r="K14" s="782">
        <v>466.94214876033061</v>
      </c>
      <c r="L14" s="1480" t="s">
        <v>804</v>
      </c>
      <c r="M14" s="1480">
        <v>13.98</v>
      </c>
      <c r="N14" s="1480">
        <v>24.22</v>
      </c>
      <c r="O14" s="782"/>
      <c r="P14" s="782"/>
      <c r="Q14" s="1480" t="s">
        <v>804</v>
      </c>
      <c r="R14" s="1480" t="s">
        <v>804</v>
      </c>
      <c r="S14" s="1480" t="s">
        <v>804</v>
      </c>
      <c r="T14" s="782"/>
      <c r="U14" s="783"/>
    </row>
    <row r="15" spans="1:41" ht="18.75" customHeight="1">
      <c r="A15" s="185" t="s">
        <v>347</v>
      </c>
      <c r="B15" s="1480">
        <v>8.4700000000000006</v>
      </c>
      <c r="C15" s="1480">
        <v>19.86</v>
      </c>
      <c r="D15" s="1480">
        <v>17.579999999999998</v>
      </c>
      <c r="E15" s="782">
        <v>134.47461629279806</v>
      </c>
      <c r="F15" s="782">
        <v>-11.48036253776435</v>
      </c>
      <c r="G15" s="1480">
        <v>1.1000000000000001</v>
      </c>
      <c r="H15" s="1480">
        <v>0.84</v>
      </c>
      <c r="I15" s="1480">
        <v>4.1500000000000004</v>
      </c>
      <c r="J15" s="782">
        <v>-23.63636363636364</v>
      </c>
      <c r="K15" s="782">
        <v>394.04761904761909</v>
      </c>
      <c r="L15" s="1480" t="s">
        <v>804</v>
      </c>
      <c r="M15" s="1480" t="s">
        <v>806</v>
      </c>
      <c r="N15" s="1480">
        <v>0.51</v>
      </c>
      <c r="O15" s="782"/>
      <c r="P15" s="782"/>
      <c r="Q15" s="1480" t="s">
        <v>804</v>
      </c>
      <c r="R15" s="1480">
        <v>0.51</v>
      </c>
      <c r="S15" s="1480">
        <v>0.64</v>
      </c>
      <c r="T15" s="782"/>
      <c r="U15" s="783"/>
    </row>
    <row r="16" spans="1:41" ht="18.75" customHeight="1">
      <c r="A16" s="185" t="s">
        <v>348</v>
      </c>
      <c r="B16" s="1480">
        <v>126.59</v>
      </c>
      <c r="C16" s="1480">
        <v>171.5</v>
      </c>
      <c r="D16" s="1480">
        <v>371.88</v>
      </c>
      <c r="E16" s="782">
        <v>35.476735919108933</v>
      </c>
      <c r="F16" s="782">
        <v>116.83965014577259</v>
      </c>
      <c r="G16" s="1480">
        <v>126.19</v>
      </c>
      <c r="H16" s="1480">
        <v>158.53</v>
      </c>
      <c r="I16" s="1480">
        <v>238.29</v>
      </c>
      <c r="J16" s="782">
        <v>25.628021237816</v>
      </c>
      <c r="K16" s="782">
        <v>50.312243739355324</v>
      </c>
      <c r="L16" s="1480">
        <v>7.31</v>
      </c>
      <c r="M16" s="1480">
        <v>23.66</v>
      </c>
      <c r="N16" s="1480">
        <v>54.73</v>
      </c>
      <c r="O16" s="782">
        <v>223.66621067031468</v>
      </c>
      <c r="P16" s="782">
        <v>131.31868131868129</v>
      </c>
      <c r="Q16" s="1480">
        <v>1.26</v>
      </c>
      <c r="R16" s="1480">
        <v>2.48</v>
      </c>
      <c r="S16" s="1480">
        <v>8.77</v>
      </c>
      <c r="T16" s="782">
        <v>96.825396825396808</v>
      </c>
      <c r="U16" s="783">
        <v>253.62903225806451</v>
      </c>
    </row>
    <row r="17" spans="1:21" ht="18.75" customHeight="1">
      <c r="A17" s="185" t="s">
        <v>349</v>
      </c>
      <c r="B17" s="1480">
        <v>276.54000000000002</v>
      </c>
      <c r="C17" s="1480">
        <v>459.75</v>
      </c>
      <c r="D17" s="1480">
        <v>754.41</v>
      </c>
      <c r="E17" s="782">
        <v>66.250813625515292</v>
      </c>
      <c r="F17" s="782">
        <v>64.091353996737354</v>
      </c>
      <c r="G17" s="1480">
        <v>99.57</v>
      </c>
      <c r="H17" s="1480">
        <v>100.34</v>
      </c>
      <c r="I17" s="1480">
        <v>165.75</v>
      </c>
      <c r="J17" s="782">
        <v>0.7733252987847834</v>
      </c>
      <c r="K17" s="782">
        <v>65.188359577436728</v>
      </c>
      <c r="L17" s="1480">
        <v>17.93</v>
      </c>
      <c r="M17" s="1480">
        <v>21.12</v>
      </c>
      <c r="N17" s="1480">
        <v>42.41</v>
      </c>
      <c r="O17" s="782">
        <v>17.791411042944787</v>
      </c>
      <c r="P17" s="782">
        <v>100.80492424242422</v>
      </c>
      <c r="Q17" s="1480">
        <v>13.64</v>
      </c>
      <c r="R17" s="1480">
        <v>14.56</v>
      </c>
      <c r="S17" s="1480">
        <v>14.28</v>
      </c>
      <c r="T17" s="782">
        <v>6.7448680351906063</v>
      </c>
      <c r="U17" s="783">
        <v>-1.923076923076934</v>
      </c>
    </row>
    <row r="18" spans="1:21" ht="18.75" customHeight="1">
      <c r="A18" s="185" t="s">
        <v>350</v>
      </c>
      <c r="B18" s="1480">
        <v>6.05</v>
      </c>
      <c r="C18" s="1480">
        <v>1.1000000000000001</v>
      </c>
      <c r="D18" s="1480">
        <v>6.88</v>
      </c>
      <c r="E18" s="782">
        <v>-81.818181818181813</v>
      </c>
      <c r="F18" s="782">
        <v>525.45454545454538</v>
      </c>
      <c r="G18" s="1480" t="s">
        <v>806</v>
      </c>
      <c r="H18" s="1480" t="s">
        <v>806</v>
      </c>
      <c r="I18" s="1480">
        <v>3.43</v>
      </c>
      <c r="J18" s="782"/>
      <c r="K18" s="782"/>
      <c r="L18" s="1480" t="s">
        <v>804</v>
      </c>
      <c r="M18" s="1480">
        <v>9.4499999999999993</v>
      </c>
      <c r="N18" s="1480">
        <v>13.66</v>
      </c>
      <c r="O18" s="782"/>
      <c r="P18" s="782"/>
      <c r="Q18" s="1480" t="s">
        <v>804</v>
      </c>
      <c r="R18" s="1480" t="s">
        <v>804</v>
      </c>
      <c r="S18" s="1480">
        <v>0.56999999999999995</v>
      </c>
      <c r="T18" s="782"/>
      <c r="U18" s="783"/>
    </row>
    <row r="19" spans="1:21" ht="18.75" customHeight="1">
      <c r="A19" s="185" t="s">
        <v>78</v>
      </c>
      <c r="B19" s="1480">
        <v>1102.6500000000001</v>
      </c>
      <c r="C19" s="1480">
        <v>1829.37</v>
      </c>
      <c r="D19" s="1480">
        <v>1584.73</v>
      </c>
      <c r="E19" s="782">
        <v>65.906679363351913</v>
      </c>
      <c r="F19" s="782">
        <v>-13.372909799548466</v>
      </c>
      <c r="G19" s="1480">
        <v>277.25</v>
      </c>
      <c r="H19" s="1480">
        <v>257.37</v>
      </c>
      <c r="I19" s="1480">
        <v>334.95</v>
      </c>
      <c r="J19" s="782">
        <v>-7.1704238052299303</v>
      </c>
      <c r="K19" s="782">
        <v>30.143373353537697</v>
      </c>
      <c r="L19" s="1480">
        <v>42.55</v>
      </c>
      <c r="M19" s="1480">
        <v>43.82</v>
      </c>
      <c r="N19" s="1480">
        <v>90.05</v>
      </c>
      <c r="O19" s="782">
        <v>2.9847238542890722</v>
      </c>
      <c r="P19" s="782">
        <v>105.49977179370148</v>
      </c>
      <c r="Q19" s="1480">
        <v>8.06</v>
      </c>
      <c r="R19" s="1480">
        <v>9.1199999999999992</v>
      </c>
      <c r="S19" s="1480">
        <v>19.809999999999999</v>
      </c>
      <c r="T19" s="782">
        <v>13.151364764267967</v>
      </c>
      <c r="U19" s="783">
        <v>117.21491228070175</v>
      </c>
    </row>
    <row r="20" spans="1:21" ht="18.75" customHeight="1">
      <c r="A20" s="185" t="s">
        <v>351</v>
      </c>
      <c r="B20" s="1480">
        <v>0.46</v>
      </c>
      <c r="C20" s="1480">
        <v>0.27</v>
      </c>
      <c r="D20" s="1480">
        <v>4.53</v>
      </c>
      <c r="E20" s="782">
        <v>-41.304347826086953</v>
      </c>
      <c r="F20" s="782">
        <v>1577.7777777777778</v>
      </c>
      <c r="G20" s="1480">
        <v>0.26</v>
      </c>
      <c r="H20" s="1480">
        <v>0.2</v>
      </c>
      <c r="I20" s="1480">
        <v>0.2</v>
      </c>
      <c r="J20" s="782">
        <v>-23.076923076923066</v>
      </c>
      <c r="K20" s="782">
        <v>0</v>
      </c>
      <c r="L20" s="1480" t="s">
        <v>804</v>
      </c>
      <c r="M20" s="1480" t="s">
        <v>806</v>
      </c>
      <c r="N20" s="1480" t="s">
        <v>806</v>
      </c>
      <c r="O20" s="782"/>
      <c r="P20" s="782"/>
      <c r="Q20" s="1480">
        <v>0.72</v>
      </c>
      <c r="R20" s="1480">
        <v>0.62</v>
      </c>
      <c r="S20" s="1480">
        <v>0</v>
      </c>
      <c r="T20" s="782">
        <v>-13.888888888888886</v>
      </c>
      <c r="U20" s="783" t="s">
        <v>818</v>
      </c>
    </row>
    <row r="21" spans="1:21" ht="18.75" customHeight="1">
      <c r="A21" s="185" t="s">
        <v>318</v>
      </c>
      <c r="B21" s="1480">
        <v>130.4</v>
      </c>
      <c r="C21" s="1480">
        <v>175.59</v>
      </c>
      <c r="D21" s="1480">
        <v>226.21</v>
      </c>
      <c r="E21" s="782">
        <v>34.654907975460105</v>
      </c>
      <c r="F21" s="782">
        <v>28.828520986388753</v>
      </c>
      <c r="G21" s="1480">
        <v>26.16</v>
      </c>
      <c r="H21" s="1480">
        <v>44.84</v>
      </c>
      <c r="I21" s="1480">
        <v>99.31</v>
      </c>
      <c r="J21" s="782">
        <v>71.406727828746199</v>
      </c>
      <c r="K21" s="782">
        <v>121.47636039250668</v>
      </c>
      <c r="L21" s="1480">
        <v>0.57999999999999996</v>
      </c>
      <c r="M21" s="1480">
        <v>33.35</v>
      </c>
      <c r="N21" s="1480" t="s">
        <v>806</v>
      </c>
      <c r="O21" s="782"/>
      <c r="P21" s="782"/>
      <c r="Q21" s="1480" t="s">
        <v>804</v>
      </c>
      <c r="R21" s="1480" t="s">
        <v>804</v>
      </c>
      <c r="S21" s="1480">
        <v>0.99</v>
      </c>
      <c r="T21" s="782"/>
      <c r="U21" s="783"/>
    </row>
    <row r="22" spans="1:21" s="188" customFormat="1" ht="18.75" customHeight="1" thickBot="1">
      <c r="A22" s="186" t="s">
        <v>82</v>
      </c>
      <c r="B22" s="2259">
        <v>2169.0300000000002</v>
      </c>
      <c r="C22" s="2259">
        <v>3376.5099999999998</v>
      </c>
      <c r="D22" s="2259">
        <v>4073.6000000000004</v>
      </c>
      <c r="E22" s="849">
        <v>55.669123986297997</v>
      </c>
      <c r="F22" s="849">
        <v>20.645281666572902</v>
      </c>
      <c r="G22" s="2259">
        <v>801.01</v>
      </c>
      <c r="H22" s="2259">
        <v>885.53000000000009</v>
      </c>
      <c r="I22" s="2259">
        <v>1391.66</v>
      </c>
      <c r="J22" s="849">
        <v>10.551678505886331</v>
      </c>
      <c r="K22" s="849">
        <v>57.155601730037375</v>
      </c>
      <c r="L22" s="2259">
        <v>101.17</v>
      </c>
      <c r="M22" s="2259">
        <v>184.46</v>
      </c>
      <c r="N22" s="2259">
        <v>297.39999999999998</v>
      </c>
      <c r="O22" s="849">
        <v>82.326776712464181</v>
      </c>
      <c r="P22" s="849">
        <v>61.227366366691946</v>
      </c>
      <c r="Q22" s="327">
        <v>30.89</v>
      </c>
      <c r="R22" s="327">
        <v>36.339999999999996</v>
      </c>
      <c r="S22" s="327">
        <v>86.97999999999999</v>
      </c>
      <c r="T22" s="1150">
        <v>17.643250242797006</v>
      </c>
      <c r="U22" s="1152">
        <v>139.35057787561917</v>
      </c>
    </row>
    <row r="23" spans="1:21" ht="18" customHeight="1" thickTop="1" thickBot="1">
      <c r="A23" s="189"/>
      <c r="P23" s="954"/>
      <c r="U23" s="954"/>
    </row>
    <row r="24" spans="1:21" s="1054" customFormat="1" ht="18" customHeight="1" thickTop="1">
      <c r="A24" s="2552" t="s">
        <v>81</v>
      </c>
      <c r="B24" s="2584" t="s">
        <v>701</v>
      </c>
      <c r="C24" s="2584"/>
      <c r="D24" s="2584"/>
      <c r="E24" s="2584"/>
      <c r="F24" s="2584"/>
      <c r="G24" s="2584" t="s">
        <v>696</v>
      </c>
      <c r="H24" s="2584"/>
      <c r="I24" s="2584"/>
      <c r="J24" s="2584"/>
      <c r="K24" s="2584"/>
      <c r="L24" s="2584" t="s">
        <v>697</v>
      </c>
      <c r="M24" s="2584"/>
      <c r="N24" s="2584"/>
      <c r="O24" s="2584"/>
      <c r="P24" s="2584"/>
      <c r="Q24" s="2584" t="s">
        <v>82</v>
      </c>
      <c r="R24" s="2584"/>
      <c r="S24" s="2584"/>
      <c r="T24" s="2584"/>
      <c r="U24" s="2585"/>
    </row>
    <row r="25" spans="1:21" s="1213" customFormat="1" ht="18" customHeight="1">
      <c r="A25" s="2553"/>
      <c r="B25" s="2038" t="s">
        <v>87</v>
      </c>
      <c r="C25" s="2038" t="s">
        <v>90</v>
      </c>
      <c r="D25" s="2038" t="s">
        <v>91</v>
      </c>
      <c r="E25" s="2342" t="s">
        <v>340</v>
      </c>
      <c r="F25" s="2342"/>
      <c r="G25" s="2038" t="s">
        <v>87</v>
      </c>
      <c r="H25" s="2038" t="s">
        <v>90</v>
      </c>
      <c r="I25" s="2038" t="s">
        <v>91</v>
      </c>
      <c r="J25" s="2342" t="s">
        <v>340</v>
      </c>
      <c r="K25" s="2342"/>
      <c r="L25" s="2038" t="s">
        <v>87</v>
      </c>
      <c r="M25" s="2038" t="s">
        <v>90</v>
      </c>
      <c r="N25" s="2038" t="s">
        <v>91</v>
      </c>
      <c r="O25" s="2342" t="s">
        <v>340</v>
      </c>
      <c r="P25" s="2342"/>
      <c r="Q25" s="2038" t="s">
        <v>87</v>
      </c>
      <c r="R25" s="2038" t="s">
        <v>90</v>
      </c>
      <c r="S25" s="2038" t="s">
        <v>91</v>
      </c>
      <c r="T25" s="2342" t="s">
        <v>340</v>
      </c>
      <c r="U25" s="2345"/>
    </row>
    <row r="26" spans="1:21" s="1213" customFormat="1" ht="28.5" customHeight="1">
      <c r="A26" s="2553"/>
      <c r="B26" s="1232" t="str">
        <f>B6</f>
        <v xml:space="preserve">@)&amp;$
c;f/ d;fGt </v>
      </c>
      <c r="C26" s="1232" t="str">
        <f t="shared" ref="C26:F26" si="3">C6</f>
        <v xml:space="preserve">@)&amp;%
c;f/ d;fGt </v>
      </c>
      <c r="D26" s="1232" t="str">
        <f t="shared" si="3"/>
        <v xml:space="preserve">@)&amp;^
c;f/ d;fGt </v>
      </c>
      <c r="E26" s="1232" t="str">
        <f t="shared" si="3"/>
        <v>cf=j=@)&amp;$÷&amp;%</v>
      </c>
      <c r="F26" s="1232" t="str">
        <f t="shared" si="3"/>
        <v>cf=j=@)&amp;%÷&amp;^</v>
      </c>
      <c r="G26" s="1232" t="str">
        <f>B6</f>
        <v xml:space="preserve">@)&amp;$
c;f/ d;fGt </v>
      </c>
      <c r="H26" s="1232" t="str">
        <f t="shared" ref="H26:K26" si="4">C6</f>
        <v xml:space="preserve">@)&amp;%
c;f/ d;fGt </v>
      </c>
      <c r="I26" s="1232" t="str">
        <f t="shared" si="4"/>
        <v xml:space="preserve">@)&amp;^
c;f/ d;fGt </v>
      </c>
      <c r="J26" s="1232" t="str">
        <f t="shared" si="4"/>
        <v>cf=j=@)&amp;$÷&amp;%</v>
      </c>
      <c r="K26" s="1232" t="str">
        <f t="shared" si="4"/>
        <v>cf=j=@)&amp;%÷&amp;^</v>
      </c>
      <c r="L26" s="1232" t="str">
        <f>B6</f>
        <v xml:space="preserve">@)&amp;$
c;f/ d;fGt </v>
      </c>
      <c r="M26" s="1232" t="str">
        <f t="shared" ref="M26:P26" si="5">C6</f>
        <v xml:space="preserve">@)&amp;%
c;f/ d;fGt </v>
      </c>
      <c r="N26" s="1232" t="str">
        <f t="shared" si="5"/>
        <v xml:space="preserve">@)&amp;^
c;f/ d;fGt </v>
      </c>
      <c r="O26" s="1232" t="str">
        <f t="shared" si="5"/>
        <v>cf=j=@)&amp;$÷&amp;%</v>
      </c>
      <c r="P26" s="1232" t="str">
        <f t="shared" si="5"/>
        <v>cf=j=@)&amp;%÷&amp;^</v>
      </c>
      <c r="Q26" s="1232" t="str">
        <f>B6</f>
        <v xml:space="preserve">@)&amp;$
c;f/ d;fGt </v>
      </c>
      <c r="R26" s="1232" t="str">
        <f t="shared" ref="R26:U26" si="6">C6</f>
        <v xml:space="preserve">@)&amp;%
c;f/ d;fGt </v>
      </c>
      <c r="S26" s="1232" t="str">
        <f t="shared" si="6"/>
        <v xml:space="preserve">@)&amp;^
c;f/ d;fGt </v>
      </c>
      <c r="T26" s="1232" t="str">
        <f t="shared" si="6"/>
        <v>cf=j=@)&amp;$÷&amp;%</v>
      </c>
      <c r="U26" s="1308" t="str">
        <f t="shared" si="6"/>
        <v>cf=j=@)&amp;%÷&amp;^</v>
      </c>
    </row>
    <row r="27" spans="1:21" ht="18.75" customHeight="1">
      <c r="A27" s="185" t="s">
        <v>341</v>
      </c>
      <c r="B27" s="1480">
        <v>20.81</v>
      </c>
      <c r="C27" s="1480">
        <v>16.78</v>
      </c>
      <c r="D27" s="1480">
        <v>9.7899999999999991</v>
      </c>
      <c r="E27" s="782">
        <v>-19.365689572320989</v>
      </c>
      <c r="F27" s="782">
        <v>-41.656734207389754</v>
      </c>
      <c r="G27" s="1480">
        <v>12.73</v>
      </c>
      <c r="H27" s="1480">
        <v>12.74</v>
      </c>
      <c r="I27" s="1480">
        <v>21.45</v>
      </c>
      <c r="J27" s="782"/>
      <c r="K27" s="782"/>
      <c r="L27" s="1480">
        <v>4.07</v>
      </c>
      <c r="M27" s="1480">
        <v>3.6</v>
      </c>
      <c r="N27" s="1480">
        <v>43.59</v>
      </c>
      <c r="O27" s="782">
        <v>-11.547911547911553</v>
      </c>
      <c r="P27" s="782"/>
      <c r="Q27" s="1480">
        <v>548.2700000000001</v>
      </c>
      <c r="R27" s="1480">
        <v>678.30000000000007</v>
      </c>
      <c r="S27" s="1480">
        <v>997.96000000000015</v>
      </c>
      <c r="T27" s="782">
        <v>23.71641709376766</v>
      </c>
      <c r="U27" s="783">
        <v>47.126640129736103</v>
      </c>
    </row>
    <row r="28" spans="1:21" ht="18.75" customHeight="1">
      <c r="A28" s="185" t="s">
        <v>342</v>
      </c>
      <c r="B28" s="1480">
        <v>0.53</v>
      </c>
      <c r="C28" s="1480">
        <v>0.53</v>
      </c>
      <c r="D28" s="1480">
        <v>24.36</v>
      </c>
      <c r="E28" s="782">
        <v>0</v>
      </c>
      <c r="F28" s="782">
        <v>4496.2264150943392</v>
      </c>
      <c r="G28" s="1480">
        <v>0.52</v>
      </c>
      <c r="H28" s="1480">
        <v>0.12</v>
      </c>
      <c r="I28" s="1480">
        <v>29.22</v>
      </c>
      <c r="J28" s="782">
        <v>-76.92307692307692</v>
      </c>
      <c r="K28" s="782">
        <v>24250</v>
      </c>
      <c r="L28" s="1480">
        <v>0</v>
      </c>
      <c r="M28" s="1480">
        <v>5.07</v>
      </c>
      <c r="N28" s="1480">
        <v>38.06</v>
      </c>
      <c r="O28" s="782" t="s">
        <v>818</v>
      </c>
      <c r="P28" s="782"/>
      <c r="Q28" s="1480">
        <v>77.78</v>
      </c>
      <c r="R28" s="1480">
        <v>121.03999999999999</v>
      </c>
      <c r="S28" s="1480">
        <v>497.83</v>
      </c>
      <c r="T28" s="782">
        <v>55.618410902545634</v>
      </c>
      <c r="U28" s="783">
        <v>311.29378717779252</v>
      </c>
    </row>
    <row r="29" spans="1:21" ht="18.75" customHeight="1">
      <c r="A29" s="185" t="s">
        <v>343</v>
      </c>
      <c r="B29" s="1480">
        <v>0.39</v>
      </c>
      <c r="C29" s="1480">
        <v>0.28000000000000003</v>
      </c>
      <c r="D29" s="1480">
        <v>0.26</v>
      </c>
      <c r="E29" s="782">
        <v>-28.205128205128204</v>
      </c>
      <c r="F29" s="782">
        <v>-7.142857142857153</v>
      </c>
      <c r="G29" s="1480">
        <v>0</v>
      </c>
      <c r="H29" s="1480">
        <v>0</v>
      </c>
      <c r="I29" s="1480">
        <v>0</v>
      </c>
      <c r="J29" s="782"/>
      <c r="K29" s="782"/>
      <c r="L29" s="1480">
        <v>0</v>
      </c>
      <c r="M29" s="1480">
        <v>0</v>
      </c>
      <c r="N29" s="1480">
        <v>0</v>
      </c>
      <c r="O29" s="782" t="s">
        <v>818</v>
      </c>
      <c r="P29" s="782"/>
      <c r="Q29" s="1480">
        <v>0.47000000000000003</v>
      </c>
      <c r="R29" s="1480">
        <v>1.1099999999999999</v>
      </c>
      <c r="S29" s="1480">
        <v>5.1999999999999993</v>
      </c>
      <c r="T29" s="782">
        <v>136.17021276595742</v>
      </c>
      <c r="U29" s="783">
        <v>368.46846846846847</v>
      </c>
    </row>
    <row r="30" spans="1:21" ht="18.75" customHeight="1">
      <c r="A30" s="185" t="s">
        <v>76</v>
      </c>
      <c r="B30" s="1480" t="s">
        <v>804</v>
      </c>
      <c r="C30" s="1480" t="s">
        <v>804</v>
      </c>
      <c r="D30" s="1480" t="s">
        <v>804</v>
      </c>
      <c r="E30" s="782"/>
      <c r="F30" s="782"/>
      <c r="G30" s="1480">
        <v>0</v>
      </c>
      <c r="H30" s="1480">
        <v>0</v>
      </c>
      <c r="I30" s="1480">
        <v>0.98</v>
      </c>
      <c r="J30" s="782"/>
      <c r="K30" s="782"/>
      <c r="L30" s="1480">
        <v>0</v>
      </c>
      <c r="M30" s="1480">
        <v>0</v>
      </c>
      <c r="N30" s="1480">
        <v>0</v>
      </c>
      <c r="O30" s="782" t="s">
        <v>818</v>
      </c>
      <c r="P30" s="782"/>
      <c r="Q30" s="1480">
        <v>0</v>
      </c>
      <c r="R30" s="1480">
        <v>14.81</v>
      </c>
      <c r="S30" s="1480">
        <v>4.59</v>
      </c>
      <c r="T30" s="782" t="s">
        <v>818</v>
      </c>
      <c r="U30" s="783">
        <v>-69.007427413909525</v>
      </c>
    </row>
    <row r="31" spans="1:21" ht="18.75" customHeight="1">
      <c r="A31" s="185" t="s">
        <v>77</v>
      </c>
      <c r="B31" s="1480" t="s">
        <v>804</v>
      </c>
      <c r="C31" s="1480" t="s">
        <v>804</v>
      </c>
      <c r="D31" s="1480" t="s">
        <v>804</v>
      </c>
      <c r="E31" s="782"/>
      <c r="F31" s="782"/>
      <c r="G31" s="1480">
        <v>0</v>
      </c>
      <c r="H31" s="1480">
        <v>0</v>
      </c>
      <c r="I31" s="1480">
        <v>0</v>
      </c>
      <c r="J31" s="782"/>
      <c r="K31" s="782"/>
      <c r="L31" s="1480">
        <v>0.9</v>
      </c>
      <c r="M31" s="1480">
        <v>0</v>
      </c>
      <c r="N31" s="1480">
        <v>0</v>
      </c>
      <c r="O31" s="782">
        <v>-100</v>
      </c>
      <c r="P31" s="782" t="s">
        <v>818</v>
      </c>
      <c r="Q31" s="1480">
        <v>0.9</v>
      </c>
      <c r="R31" s="1480">
        <v>0</v>
      </c>
      <c r="S31" s="1480">
        <v>0.49</v>
      </c>
      <c r="T31" s="782">
        <v>-100</v>
      </c>
      <c r="U31" s="783" t="s">
        <v>818</v>
      </c>
    </row>
    <row r="32" spans="1:21" ht="18.75" customHeight="1">
      <c r="A32" s="185" t="s">
        <v>344</v>
      </c>
      <c r="B32" s="1480" t="s">
        <v>804</v>
      </c>
      <c r="C32" s="1480">
        <v>0.83</v>
      </c>
      <c r="D32" s="1480">
        <v>1.91</v>
      </c>
      <c r="E32" s="782"/>
      <c r="F32" s="782"/>
      <c r="G32" s="1480">
        <v>0.1</v>
      </c>
      <c r="H32" s="1480">
        <v>12.41</v>
      </c>
      <c r="I32" s="1480">
        <v>1.1000000000000001</v>
      </c>
      <c r="J32" s="782">
        <v>12310</v>
      </c>
      <c r="K32" s="782">
        <v>-91.136180499597103</v>
      </c>
      <c r="L32" s="1480">
        <v>3.49</v>
      </c>
      <c r="M32" s="1480">
        <v>3.34</v>
      </c>
      <c r="N32" s="1480">
        <v>3.61</v>
      </c>
      <c r="O32" s="782">
        <v>-4.2979942693409896</v>
      </c>
      <c r="P32" s="782">
        <v>8.0838323353293475</v>
      </c>
      <c r="Q32" s="1480">
        <v>151.99999999999997</v>
      </c>
      <c r="R32" s="1480">
        <v>234.34</v>
      </c>
      <c r="S32" s="1480">
        <v>245.78</v>
      </c>
      <c r="T32" s="782">
        <v>54.171052631578988</v>
      </c>
      <c r="U32" s="783">
        <v>4.8817956814884269</v>
      </c>
    </row>
    <row r="33" spans="1:21" ht="18.75" customHeight="1">
      <c r="A33" s="185" t="s">
        <v>345</v>
      </c>
      <c r="B33" s="1480">
        <v>1.7</v>
      </c>
      <c r="C33" s="1480">
        <v>0.52</v>
      </c>
      <c r="D33" s="1480">
        <v>1.88</v>
      </c>
      <c r="E33" s="782"/>
      <c r="F33" s="782"/>
      <c r="G33" s="1480">
        <v>0</v>
      </c>
      <c r="H33" s="1480">
        <v>0</v>
      </c>
      <c r="I33" s="1480">
        <v>0</v>
      </c>
      <c r="J33" s="782" t="s">
        <v>818</v>
      </c>
      <c r="K33" s="782"/>
      <c r="L33" s="1480">
        <v>0.09</v>
      </c>
      <c r="M33" s="1480">
        <v>0.09</v>
      </c>
      <c r="N33" s="1480">
        <v>0.48</v>
      </c>
      <c r="O33" s="782">
        <v>0</v>
      </c>
      <c r="P33" s="782"/>
      <c r="Q33" s="1480">
        <v>84.410000000000011</v>
      </c>
      <c r="R33" s="1480">
        <v>88.53</v>
      </c>
      <c r="S33" s="1480">
        <v>74.699999999999989</v>
      </c>
      <c r="T33" s="782">
        <v>4.8809382774552574</v>
      </c>
      <c r="U33" s="783">
        <v>-15.621823110809913</v>
      </c>
    </row>
    <row r="34" spans="1:21" ht="18.75" customHeight="1">
      <c r="A34" s="185" t="s">
        <v>346</v>
      </c>
      <c r="B34" s="1480" t="s">
        <v>804</v>
      </c>
      <c r="C34" s="1480" t="s">
        <v>804</v>
      </c>
      <c r="D34" s="1480" t="s">
        <v>804</v>
      </c>
      <c r="E34" s="782"/>
      <c r="F34" s="782"/>
      <c r="G34" s="1480">
        <v>0.7</v>
      </c>
      <c r="H34" s="1480">
        <v>1.71</v>
      </c>
      <c r="I34" s="1480">
        <v>2.0699999999999998</v>
      </c>
      <c r="J34" s="782"/>
      <c r="K34" s="782">
        <v>21.05263157894737</v>
      </c>
      <c r="L34" s="1480">
        <v>0</v>
      </c>
      <c r="M34" s="1480">
        <v>0.33</v>
      </c>
      <c r="N34" s="1480">
        <v>0.24</v>
      </c>
      <c r="O34" s="782" t="s">
        <v>818</v>
      </c>
      <c r="P34" s="782"/>
      <c r="Q34" s="1480">
        <v>10.56</v>
      </c>
      <c r="R34" s="1480">
        <v>24.81</v>
      </c>
      <c r="S34" s="1480">
        <v>143.37</v>
      </c>
      <c r="T34" s="782"/>
      <c r="U34" s="783">
        <v>477.87182587666268</v>
      </c>
    </row>
    <row r="35" spans="1:21" ht="18.75" customHeight="1">
      <c r="A35" s="185" t="s">
        <v>347</v>
      </c>
      <c r="B35" s="1480" t="s">
        <v>804</v>
      </c>
      <c r="C35" s="1480" t="s">
        <v>804</v>
      </c>
      <c r="D35" s="1480">
        <v>0.3</v>
      </c>
      <c r="E35" s="782"/>
      <c r="F35" s="782"/>
      <c r="G35" s="1480">
        <v>0</v>
      </c>
      <c r="H35" s="1480">
        <v>0</v>
      </c>
      <c r="I35" s="1480">
        <v>0</v>
      </c>
      <c r="J35" s="782"/>
      <c r="K35" s="782"/>
      <c r="L35" s="1480">
        <v>0</v>
      </c>
      <c r="M35" s="1480">
        <v>0</v>
      </c>
      <c r="N35" s="1480">
        <v>0</v>
      </c>
      <c r="O35" s="782" t="s">
        <v>818</v>
      </c>
      <c r="P35" s="782"/>
      <c r="Q35" s="1480">
        <v>9.57</v>
      </c>
      <c r="R35" s="1480">
        <v>21.21</v>
      </c>
      <c r="S35" s="1480">
        <v>23.18</v>
      </c>
      <c r="T35" s="782">
        <v>121.63009404388717</v>
      </c>
      <c r="U35" s="783">
        <v>9.2880716643092711</v>
      </c>
    </row>
    <row r="36" spans="1:21" ht="18.75" customHeight="1">
      <c r="A36" s="185" t="s">
        <v>348</v>
      </c>
      <c r="B36" s="1480">
        <v>0.5</v>
      </c>
      <c r="C36" s="1480">
        <v>1.54</v>
      </c>
      <c r="D36" s="1480">
        <v>19.62</v>
      </c>
      <c r="E36" s="782">
        <v>208</v>
      </c>
      <c r="F36" s="782">
        <v>1174.0259740259739</v>
      </c>
      <c r="G36" s="1480">
        <v>0.59</v>
      </c>
      <c r="H36" s="1480">
        <v>1.72</v>
      </c>
      <c r="I36" s="1480">
        <v>17.84</v>
      </c>
      <c r="J36" s="782">
        <v>191.52542372881356</v>
      </c>
      <c r="K36" s="782">
        <v>937.20930232558158</v>
      </c>
      <c r="L36" s="1480">
        <v>1.08</v>
      </c>
      <c r="M36" s="1480">
        <v>7.77</v>
      </c>
      <c r="N36" s="1480">
        <v>16.43</v>
      </c>
      <c r="O36" s="782">
        <v>619.44444444444434</v>
      </c>
      <c r="P36" s="782"/>
      <c r="Q36" s="1480">
        <v>263.51999999999992</v>
      </c>
      <c r="R36" s="1480">
        <v>367.20000000000005</v>
      </c>
      <c r="S36" s="1480">
        <v>727.56</v>
      </c>
      <c r="T36" s="782">
        <v>39.344262295082046</v>
      </c>
      <c r="U36" s="783">
        <v>98.137254901960745</v>
      </c>
    </row>
    <row r="37" spans="1:21" ht="18.75" customHeight="1">
      <c r="A37" s="185" t="s">
        <v>349</v>
      </c>
      <c r="B37" s="1480">
        <v>15.62</v>
      </c>
      <c r="C37" s="1480">
        <v>11.08</v>
      </c>
      <c r="D37" s="1480">
        <v>11.06</v>
      </c>
      <c r="E37" s="782">
        <v>-29.0653008962868</v>
      </c>
      <c r="F37" s="782">
        <v>-0.18050541516244323</v>
      </c>
      <c r="G37" s="1480">
        <v>3.65</v>
      </c>
      <c r="H37" s="1480">
        <v>4.87</v>
      </c>
      <c r="I37" s="1480">
        <v>11.38</v>
      </c>
      <c r="J37" s="782">
        <v>33.424657534246563</v>
      </c>
      <c r="K37" s="782">
        <v>133.67556468172489</v>
      </c>
      <c r="L37" s="1480">
        <v>0</v>
      </c>
      <c r="M37" s="1480">
        <v>6.6</v>
      </c>
      <c r="N37" s="1480">
        <v>7.06</v>
      </c>
      <c r="O37" s="782" t="s">
        <v>818</v>
      </c>
      <c r="P37" s="782"/>
      <c r="Q37" s="1480">
        <v>426.95</v>
      </c>
      <c r="R37" s="1480">
        <v>618.32000000000005</v>
      </c>
      <c r="S37" s="1480">
        <v>1006.3499999999998</v>
      </c>
      <c r="T37" s="782">
        <v>44.822578756294661</v>
      </c>
      <c r="U37" s="783">
        <v>62.755531116573906</v>
      </c>
    </row>
    <row r="38" spans="1:21" ht="18.75" customHeight="1">
      <c r="A38" s="185" t="s">
        <v>350</v>
      </c>
      <c r="B38" s="1480">
        <v>0.37</v>
      </c>
      <c r="C38" s="1480">
        <v>0.31</v>
      </c>
      <c r="D38" s="1480">
        <v>1.97</v>
      </c>
      <c r="E38" s="782"/>
      <c r="F38" s="782">
        <v>535.48387096774195</v>
      </c>
      <c r="G38" s="1480" t="s">
        <v>804</v>
      </c>
      <c r="H38" s="1480" t="s">
        <v>804</v>
      </c>
      <c r="I38" s="1480" t="s">
        <v>806</v>
      </c>
      <c r="J38" s="782"/>
      <c r="K38" s="782"/>
      <c r="L38" s="1480">
        <v>0</v>
      </c>
      <c r="M38" s="1480">
        <v>0</v>
      </c>
      <c r="N38" s="1480">
        <v>0</v>
      </c>
      <c r="O38" s="782" t="s">
        <v>818</v>
      </c>
      <c r="P38" s="782"/>
      <c r="Q38" s="1480">
        <v>6.42</v>
      </c>
      <c r="R38" s="1480">
        <v>10.86</v>
      </c>
      <c r="S38" s="1480">
        <v>26.509999999999998</v>
      </c>
      <c r="T38" s="782">
        <v>69.158878504672884</v>
      </c>
      <c r="U38" s="783">
        <v>144.10681399631676</v>
      </c>
    </row>
    <row r="39" spans="1:21" ht="18.75" customHeight="1">
      <c r="A39" s="185" t="s">
        <v>78</v>
      </c>
      <c r="B39" s="1480">
        <v>14.47</v>
      </c>
      <c r="C39" s="1480">
        <v>13.21</v>
      </c>
      <c r="D39" s="1480">
        <v>16.059999999999999</v>
      </c>
      <c r="E39" s="782">
        <v>-8.7076710435383546</v>
      </c>
      <c r="F39" s="782">
        <v>21.574564723694152</v>
      </c>
      <c r="G39" s="1480">
        <v>6.33</v>
      </c>
      <c r="H39" s="1480">
        <v>5.53</v>
      </c>
      <c r="I39" s="1480">
        <v>20.83</v>
      </c>
      <c r="J39" s="782">
        <v>-12.638230647709321</v>
      </c>
      <c r="K39" s="782">
        <v>276.67269439421329</v>
      </c>
      <c r="L39" s="1480">
        <v>56.62</v>
      </c>
      <c r="M39" s="1480">
        <v>121.01</v>
      </c>
      <c r="N39" s="1480">
        <v>87.07</v>
      </c>
      <c r="O39" s="782">
        <v>113.72306605439775</v>
      </c>
      <c r="P39" s="782">
        <v>-28.047268820758617</v>
      </c>
      <c r="Q39" s="1480">
        <v>1507.9299999999998</v>
      </c>
      <c r="R39" s="1480">
        <v>2279.4300000000003</v>
      </c>
      <c r="S39" s="1480">
        <v>2153.5</v>
      </c>
      <c r="T39" s="782">
        <v>51.162852387047195</v>
      </c>
      <c r="U39" s="783">
        <v>-5.5246267707277781</v>
      </c>
    </row>
    <row r="40" spans="1:21" ht="18.75" customHeight="1">
      <c r="A40" s="185" t="s">
        <v>351</v>
      </c>
      <c r="B40" s="1480" t="s">
        <v>804</v>
      </c>
      <c r="C40" s="1480" t="s">
        <v>804</v>
      </c>
      <c r="D40" s="1480" t="s">
        <v>804</v>
      </c>
      <c r="E40" s="782"/>
      <c r="F40" s="782"/>
      <c r="G40" s="1480">
        <v>0</v>
      </c>
      <c r="H40" s="1480">
        <v>0</v>
      </c>
      <c r="I40" s="1480">
        <v>0</v>
      </c>
      <c r="J40" s="782"/>
      <c r="K40" s="782"/>
      <c r="L40" s="1480">
        <v>0</v>
      </c>
      <c r="M40" s="1480">
        <v>0</v>
      </c>
      <c r="N40" s="1480">
        <v>0</v>
      </c>
      <c r="O40" s="782" t="s">
        <v>818</v>
      </c>
      <c r="P40" s="782"/>
      <c r="Q40" s="1480">
        <v>1.44</v>
      </c>
      <c r="R40" s="1480">
        <v>1.0900000000000001</v>
      </c>
      <c r="S40" s="1480">
        <v>4.7300000000000004</v>
      </c>
      <c r="T40" s="782">
        <v>-24.305555555555543</v>
      </c>
      <c r="U40" s="783">
        <v>333.94495412844043</v>
      </c>
    </row>
    <row r="41" spans="1:21" ht="18.75" customHeight="1">
      <c r="A41" s="185" t="s">
        <v>318</v>
      </c>
      <c r="B41" s="1480">
        <v>0.77</v>
      </c>
      <c r="C41" s="1480">
        <v>0.42</v>
      </c>
      <c r="D41" s="1480">
        <v>2.92</v>
      </c>
      <c r="E41" s="782"/>
      <c r="F41" s="782"/>
      <c r="G41" s="1480">
        <v>0</v>
      </c>
      <c r="H41" s="1480">
        <v>0</v>
      </c>
      <c r="I41" s="1480">
        <v>0</v>
      </c>
      <c r="J41" s="782" t="s">
        <v>818</v>
      </c>
      <c r="K41" s="782"/>
      <c r="L41" s="1480">
        <v>0.09</v>
      </c>
      <c r="M41" s="1480">
        <v>0.09</v>
      </c>
      <c r="N41" s="1480">
        <v>0</v>
      </c>
      <c r="O41" s="782">
        <v>0</v>
      </c>
      <c r="P41" s="782"/>
      <c r="Q41" s="1480">
        <v>158.00000000000003</v>
      </c>
      <c r="R41" s="1480">
        <v>254.29</v>
      </c>
      <c r="S41" s="1480">
        <v>329.43</v>
      </c>
      <c r="T41" s="782">
        <v>60.943037974683506</v>
      </c>
      <c r="U41" s="783">
        <v>29.548940186401353</v>
      </c>
    </row>
    <row r="42" spans="1:21" s="188" customFormat="1" ht="18.75" customHeight="1" thickBot="1">
      <c r="A42" s="186" t="s">
        <v>82</v>
      </c>
      <c r="B42" s="327">
        <v>55.16</v>
      </c>
      <c r="C42" s="327">
        <v>45.5</v>
      </c>
      <c r="D42" s="327">
        <v>90.13</v>
      </c>
      <c r="E42" s="1150">
        <v>-17.512690355329944</v>
      </c>
      <c r="F42" s="1150">
        <v>98.087912087912073</v>
      </c>
      <c r="G42" s="327">
        <v>24.619999999999997</v>
      </c>
      <c r="H42" s="327">
        <v>39.1</v>
      </c>
      <c r="I42" s="327">
        <v>104.86999999999999</v>
      </c>
      <c r="J42" s="1150">
        <v>58.81397238017874</v>
      </c>
      <c r="K42" s="1150">
        <v>168.20971867007668</v>
      </c>
      <c r="L42" s="327">
        <v>66.34</v>
      </c>
      <c r="M42" s="327">
        <v>147.9</v>
      </c>
      <c r="N42" s="327"/>
      <c r="O42" s="1150">
        <v>122.94241784745253</v>
      </c>
      <c r="P42" s="1150">
        <v>-100</v>
      </c>
      <c r="Q42" s="327">
        <v>3248.22</v>
      </c>
      <c r="R42" s="327">
        <v>4715.34</v>
      </c>
      <c r="S42" s="327">
        <v>6044.6399999999994</v>
      </c>
      <c r="T42" s="1150">
        <v>45.166891405138841</v>
      </c>
      <c r="U42" s="1152">
        <v>28.190968201656688</v>
      </c>
    </row>
    <row r="43" spans="1:21" ht="18.75" customHeight="1" thickTop="1">
      <c r="A43" s="2549" t="s">
        <v>353</v>
      </c>
      <c r="B43" s="2549"/>
      <c r="C43" s="2549"/>
      <c r="D43" s="2549"/>
      <c r="E43" s="2549"/>
      <c r="F43" s="2549"/>
      <c r="G43" s="2549"/>
      <c r="H43" s="2549"/>
      <c r="I43" s="2549"/>
      <c r="J43" s="2549"/>
      <c r="K43" s="2549"/>
      <c r="L43" s="2549"/>
      <c r="M43" s="2549"/>
      <c r="N43" s="2549"/>
      <c r="O43" s="2549"/>
      <c r="P43" s="2549"/>
    </row>
    <row r="44" spans="1:21" ht="18.75" customHeight="1">
      <c r="A44" s="2550" t="s">
        <v>330</v>
      </c>
      <c r="B44" s="2551"/>
      <c r="C44" s="2551"/>
      <c r="D44" s="2551"/>
      <c r="E44" s="2551"/>
      <c r="F44" s="2551"/>
    </row>
    <row r="45" spans="1:21" ht="14.25">
      <c r="A45" s="512" t="s">
        <v>532</v>
      </c>
    </row>
    <row r="49" ht="14.25" customHeight="1"/>
  </sheetData>
  <mergeCells count="20">
    <mergeCell ref="A44:F44"/>
    <mergeCell ref="J25:K25"/>
    <mergeCell ref="O25:P25"/>
    <mergeCell ref="A43:P43"/>
    <mergeCell ref="J5:K5"/>
    <mergeCell ref="A4:A6"/>
    <mergeCell ref="A24:A26"/>
    <mergeCell ref="B24:F24"/>
    <mergeCell ref="G24:K24"/>
    <mergeCell ref="L24:P24"/>
    <mergeCell ref="E25:F25"/>
    <mergeCell ref="B4:F4"/>
    <mergeCell ref="Q4:U4"/>
    <mergeCell ref="T5:U5"/>
    <mergeCell ref="Q24:U24"/>
    <mergeCell ref="T25:U25"/>
    <mergeCell ref="E5:F5"/>
    <mergeCell ref="O5:P5"/>
    <mergeCell ref="G4:K4"/>
    <mergeCell ref="L4:P4"/>
  </mergeCells>
  <printOptions horizontalCentered="1"/>
  <pageMargins left="0.39370078740157483" right="0.39370078740157483" top="0.78740157480314965" bottom="0.19685039370078741" header="0" footer="0"/>
  <pageSetup paperSize="9" scale="54" orientation="landscape" r:id="rId1"/>
</worksheet>
</file>

<file path=xl/worksheets/sheet188.xml><?xml version="1.0" encoding="utf-8"?>
<worksheet xmlns="http://schemas.openxmlformats.org/spreadsheetml/2006/main" xmlns:r="http://schemas.openxmlformats.org/officeDocument/2006/relationships">
  <dimension ref="A1:F42"/>
  <sheetViews>
    <sheetView view="pageBreakPreview" topLeftCell="A37" zoomScaleSheetLayoutView="100" workbookViewId="0">
      <selection activeCell="H1" sqref="H1:P1048576"/>
    </sheetView>
  </sheetViews>
  <sheetFormatPr defaultRowHeight="15"/>
  <cols>
    <col min="1" max="1" width="20" style="41" customWidth="1"/>
    <col min="2" max="2" width="12.5703125" customWidth="1"/>
    <col min="3" max="3" width="15.7109375" customWidth="1"/>
    <col min="4" max="4" width="16.140625" customWidth="1"/>
    <col min="5" max="5" width="14.7109375" customWidth="1"/>
    <col min="6" max="6" width="9.140625" hidden="1" customWidth="1"/>
  </cols>
  <sheetData>
    <row r="1" spans="1:5" s="5" customFormat="1" ht="18">
      <c r="A1" s="2314" t="s">
        <v>312</v>
      </c>
      <c r="B1" s="2314"/>
      <c r="C1" s="2314"/>
      <c r="D1" s="2314"/>
      <c r="E1" s="2314"/>
    </row>
    <row r="2" spans="1:5" s="5" customFormat="1" ht="24" customHeight="1" thickBot="1">
      <c r="A2" s="2470" t="s">
        <v>47</v>
      </c>
      <c r="B2" s="2470"/>
      <c r="C2" s="2470"/>
      <c r="D2" s="2470"/>
      <c r="E2" s="2470"/>
    </row>
    <row r="3" spans="1:5" s="1054" customFormat="1" ht="47.25" customHeight="1" thickTop="1">
      <c r="A3" s="1194" t="s">
        <v>49</v>
      </c>
      <c r="B3" s="1195" t="s">
        <v>26</v>
      </c>
      <c r="C3" s="1196" t="s">
        <v>313</v>
      </c>
      <c r="D3" s="1196" t="s">
        <v>314</v>
      </c>
      <c r="E3" s="1197" t="s">
        <v>315</v>
      </c>
    </row>
    <row r="4" spans="1:5" s="5" customFormat="1" ht="18" customHeight="1">
      <c r="A4" s="156" t="s">
        <v>50</v>
      </c>
      <c r="B4" s="6" t="s">
        <v>40</v>
      </c>
      <c r="C4" s="325">
        <v>0</v>
      </c>
      <c r="D4" s="325">
        <v>0</v>
      </c>
      <c r="E4" s="161"/>
    </row>
    <row r="5" spans="1:5" s="5" customFormat="1" ht="18" customHeight="1">
      <c r="A5" s="293" t="s">
        <v>355</v>
      </c>
      <c r="B5" s="97" t="s">
        <v>40</v>
      </c>
      <c r="C5" s="325">
        <v>1518.846</v>
      </c>
      <c r="D5" s="2261">
        <v>2248.4</v>
      </c>
      <c r="E5" s="1867">
        <v>67.55230386052304</v>
      </c>
    </row>
    <row r="6" spans="1:5" s="5" customFormat="1" ht="18" customHeight="1">
      <c r="A6" s="293" t="s">
        <v>234</v>
      </c>
      <c r="B6" s="97" t="s">
        <v>40</v>
      </c>
      <c r="C6" s="325">
        <v>18788</v>
      </c>
      <c r="D6" s="325">
        <v>59574</v>
      </c>
      <c r="E6" s="1867">
        <v>31.537247792661226</v>
      </c>
    </row>
    <row r="7" spans="1:5" s="5" customFormat="1" ht="18" customHeight="1">
      <c r="A7" s="293" t="s">
        <v>235</v>
      </c>
      <c r="B7" s="97" t="s">
        <v>40</v>
      </c>
      <c r="C7" s="325">
        <v>57468</v>
      </c>
      <c r="D7" s="325">
        <v>106376</v>
      </c>
      <c r="E7" s="1867">
        <v>54.023463939234418</v>
      </c>
    </row>
    <row r="8" spans="1:5" s="5" customFormat="1" ht="18" customHeight="1">
      <c r="A8" s="293" t="s">
        <v>51</v>
      </c>
      <c r="B8" s="97" t="s">
        <v>40</v>
      </c>
      <c r="C8" s="325">
        <v>0</v>
      </c>
      <c r="D8" s="325">
        <v>0</v>
      </c>
      <c r="E8" s="1867"/>
    </row>
    <row r="9" spans="1:5" s="5" customFormat="1" ht="18" customHeight="1">
      <c r="A9" s="293" t="s">
        <v>52</v>
      </c>
      <c r="B9" s="97" t="s">
        <v>40</v>
      </c>
      <c r="C9" s="325">
        <v>33500</v>
      </c>
      <c r="D9" s="325">
        <v>47000</v>
      </c>
      <c r="E9" s="1867">
        <v>71.276595744680847</v>
      </c>
    </row>
    <row r="10" spans="1:5" s="5" customFormat="1" ht="18" customHeight="1">
      <c r="A10" s="293" t="s">
        <v>53</v>
      </c>
      <c r="B10" s="97" t="s">
        <v>40</v>
      </c>
      <c r="C10" s="325">
        <v>0</v>
      </c>
      <c r="D10" s="325">
        <v>0</v>
      </c>
      <c r="E10" s="1867"/>
    </row>
    <row r="11" spans="1:5" s="5" customFormat="1" ht="18" customHeight="1">
      <c r="A11" s="293" t="s">
        <v>111</v>
      </c>
      <c r="B11" s="97" t="s">
        <v>40</v>
      </c>
      <c r="C11" s="325">
        <v>18250</v>
      </c>
      <c r="D11" s="325">
        <v>72000</v>
      </c>
      <c r="E11" s="1867">
        <v>25.347222222222221</v>
      </c>
    </row>
    <row r="12" spans="1:5" s="5" customFormat="1" ht="18" customHeight="1">
      <c r="A12" s="293" t="s">
        <v>54</v>
      </c>
      <c r="B12" s="97" t="s">
        <v>40</v>
      </c>
      <c r="C12" s="325">
        <v>0</v>
      </c>
      <c r="D12" s="325">
        <v>0</v>
      </c>
      <c r="E12" s="1867"/>
    </row>
    <row r="13" spans="1:5" s="5" customFormat="1" ht="18" customHeight="1">
      <c r="A13" s="293" t="s">
        <v>378</v>
      </c>
      <c r="B13" s="97" t="s">
        <v>99</v>
      </c>
      <c r="C13" s="325">
        <v>0</v>
      </c>
      <c r="D13" s="325">
        <v>0</v>
      </c>
      <c r="E13" s="1867"/>
    </row>
    <row r="14" spans="1:5" s="5" customFormat="1" ht="18" customHeight="1">
      <c r="A14" s="293" t="s">
        <v>112</v>
      </c>
      <c r="B14" s="97" t="s">
        <v>99</v>
      </c>
      <c r="C14" s="325">
        <v>0</v>
      </c>
      <c r="D14" s="325">
        <v>0</v>
      </c>
      <c r="E14" s="1867"/>
    </row>
    <row r="15" spans="1:5" s="5" customFormat="1" ht="18" customHeight="1">
      <c r="A15" s="293" t="s">
        <v>254</v>
      </c>
      <c r="B15" s="97" t="s">
        <v>99</v>
      </c>
      <c r="C15" s="325">
        <v>0</v>
      </c>
      <c r="D15" s="325">
        <v>0</v>
      </c>
      <c r="E15" s="1867"/>
    </row>
    <row r="16" spans="1:5" s="5" customFormat="1" ht="18" customHeight="1">
      <c r="A16" s="293" t="s">
        <v>55</v>
      </c>
      <c r="B16" s="97" t="s">
        <v>103</v>
      </c>
      <c r="C16" s="325">
        <v>0</v>
      </c>
      <c r="D16" s="325">
        <v>0</v>
      </c>
      <c r="E16" s="1867"/>
    </row>
    <row r="17" spans="1:5" s="5" customFormat="1" ht="18" customHeight="1">
      <c r="A17" s="293" t="s">
        <v>56</v>
      </c>
      <c r="B17" s="97" t="s">
        <v>100</v>
      </c>
      <c r="C17" s="325">
        <v>0</v>
      </c>
      <c r="D17" s="325">
        <v>0</v>
      </c>
      <c r="E17" s="1867"/>
    </row>
    <row r="18" spans="1:5" s="5" customFormat="1" ht="18" customHeight="1">
      <c r="A18" s="293" t="s">
        <v>57</v>
      </c>
      <c r="B18" s="97" t="s">
        <v>357</v>
      </c>
      <c r="C18" s="325">
        <v>0</v>
      </c>
      <c r="D18" s="325">
        <v>0</v>
      </c>
      <c r="E18" s="1867"/>
    </row>
    <row r="19" spans="1:5" s="5" customFormat="1" ht="18" customHeight="1">
      <c r="A19" s="293" t="s">
        <v>58</v>
      </c>
      <c r="B19" s="97" t="s">
        <v>357</v>
      </c>
      <c r="C19" s="325">
        <v>0</v>
      </c>
      <c r="D19" s="325">
        <v>0</v>
      </c>
      <c r="E19" s="1867"/>
    </row>
    <row r="20" spans="1:5" s="5" customFormat="1" ht="18" customHeight="1">
      <c r="A20" s="293" t="s">
        <v>59</v>
      </c>
      <c r="B20" s="97" t="s">
        <v>101</v>
      </c>
      <c r="C20" s="325">
        <v>0</v>
      </c>
      <c r="D20" s="325">
        <v>0</v>
      </c>
      <c r="E20" s="1867"/>
    </row>
    <row r="21" spans="1:5" s="5" customFormat="1" ht="18" customHeight="1">
      <c r="A21" s="293" t="s">
        <v>60</v>
      </c>
      <c r="B21" s="97" t="s">
        <v>40</v>
      </c>
      <c r="C21" s="325"/>
      <c r="D21" s="325"/>
      <c r="E21" s="1867"/>
    </row>
    <row r="22" spans="1:5" s="5" customFormat="1" ht="18" customHeight="1">
      <c r="A22" s="293" t="s">
        <v>61</v>
      </c>
      <c r="B22" s="97" t="s">
        <v>40</v>
      </c>
      <c r="C22" s="325">
        <v>1000</v>
      </c>
      <c r="D22" s="325">
        <v>1200</v>
      </c>
      <c r="E22" s="1867">
        <v>83.333333333333343</v>
      </c>
    </row>
    <row r="23" spans="1:5" s="5" customFormat="1" ht="18" customHeight="1">
      <c r="A23" s="293" t="s">
        <v>62</v>
      </c>
      <c r="B23" s="97" t="s">
        <v>102</v>
      </c>
      <c r="C23" s="325">
        <v>2.5</v>
      </c>
      <c r="D23" s="325">
        <v>3</v>
      </c>
      <c r="E23" s="1867">
        <v>83.333333333333343</v>
      </c>
    </row>
    <row r="24" spans="1:5" s="5" customFormat="1" ht="18" customHeight="1">
      <c r="A24" s="293" t="s">
        <v>63</v>
      </c>
      <c r="B24" s="97" t="s">
        <v>40</v>
      </c>
      <c r="C24" s="325">
        <v>0</v>
      </c>
      <c r="D24" s="325">
        <v>0</v>
      </c>
      <c r="E24" s="1867"/>
    </row>
    <row r="25" spans="1:5" s="5" customFormat="1" ht="18" customHeight="1">
      <c r="A25" s="293" t="s">
        <v>64</v>
      </c>
      <c r="B25" s="97" t="s">
        <v>40</v>
      </c>
      <c r="C25" s="325">
        <v>0</v>
      </c>
      <c r="D25" s="325">
        <v>0</v>
      </c>
      <c r="E25" s="1867"/>
    </row>
    <row r="26" spans="1:5" s="5" customFormat="1" ht="18" customHeight="1">
      <c r="A26" s="293" t="s">
        <v>65</v>
      </c>
      <c r="B26" s="97" t="s">
        <v>40</v>
      </c>
      <c r="C26" s="325"/>
      <c r="D26" s="325"/>
      <c r="E26" s="1867"/>
    </row>
    <row r="27" spans="1:5" s="5" customFormat="1" ht="18" customHeight="1">
      <c r="A27" s="1788" t="s">
        <v>792</v>
      </c>
      <c r="B27" s="1789" t="s">
        <v>793</v>
      </c>
      <c r="C27" s="1790">
        <v>1200</v>
      </c>
      <c r="D27" s="1790">
        <v>3600</v>
      </c>
      <c r="E27" s="1689">
        <v>33.333333333333329</v>
      </c>
    </row>
    <row r="28" spans="1:5" s="5" customFormat="1" ht="18" customHeight="1">
      <c r="A28" s="1788" t="s">
        <v>172</v>
      </c>
      <c r="B28" s="1789" t="s">
        <v>40</v>
      </c>
      <c r="C28" s="1790">
        <v>1389.6</v>
      </c>
      <c r="D28" s="1790">
        <v>2800</v>
      </c>
      <c r="E28" s="1689">
        <v>49.628571428571426</v>
      </c>
    </row>
    <row r="29" spans="1:5" s="5" customFormat="1" ht="18" customHeight="1">
      <c r="A29" s="1788" t="s">
        <v>162</v>
      </c>
      <c r="B29" s="1789" t="s">
        <v>163</v>
      </c>
      <c r="C29" s="1790">
        <v>6</v>
      </c>
      <c r="D29" s="1790">
        <v>29</v>
      </c>
      <c r="E29" s="1689">
        <v>20.689655172413794</v>
      </c>
    </row>
    <row r="30" spans="1:5" s="5" customFormat="1" ht="18" customHeight="1">
      <c r="A30" s="2260" t="s">
        <v>154</v>
      </c>
      <c r="B30" s="1955" t="s">
        <v>40</v>
      </c>
      <c r="C30" s="1790">
        <v>0</v>
      </c>
      <c r="D30" s="1790">
        <v>0</v>
      </c>
      <c r="E30" s="1689"/>
    </row>
    <row r="31" spans="1:5" s="5" customFormat="1" ht="18" customHeight="1">
      <c r="A31" s="2260" t="s">
        <v>113</v>
      </c>
      <c r="B31" s="1955" t="s">
        <v>794</v>
      </c>
      <c r="C31" s="1790">
        <v>0</v>
      </c>
      <c r="D31" s="1790">
        <v>0</v>
      </c>
      <c r="E31" s="1689"/>
    </row>
    <row r="32" spans="1:5" s="5" customFormat="1" ht="18" customHeight="1">
      <c r="A32" s="2260" t="s">
        <v>114</v>
      </c>
      <c r="B32" s="1955" t="s">
        <v>40</v>
      </c>
      <c r="C32" s="1790">
        <v>0</v>
      </c>
      <c r="D32" s="1790">
        <v>0</v>
      </c>
      <c r="E32" s="1689"/>
    </row>
    <row r="33" spans="1:5" s="5" customFormat="1" ht="18" customHeight="1">
      <c r="A33" s="2260" t="s">
        <v>115</v>
      </c>
      <c r="B33" s="1955" t="s">
        <v>101</v>
      </c>
      <c r="C33" s="1790">
        <v>0</v>
      </c>
      <c r="D33" s="1790">
        <v>0</v>
      </c>
      <c r="E33" s="1689"/>
    </row>
    <row r="34" spans="1:5" s="5" customFormat="1" ht="18" customHeight="1">
      <c r="A34" s="2260" t="s">
        <v>116</v>
      </c>
      <c r="B34" s="1955" t="s">
        <v>795</v>
      </c>
      <c r="C34" s="1790"/>
      <c r="D34" s="1790"/>
      <c r="E34" s="1689"/>
    </row>
    <row r="35" spans="1:5" s="5" customFormat="1" ht="18" customHeight="1">
      <c r="A35" s="2260" t="s">
        <v>117</v>
      </c>
      <c r="B35" s="1955" t="s">
        <v>40</v>
      </c>
      <c r="C35" s="1790">
        <v>0</v>
      </c>
      <c r="D35" s="1790">
        <v>0</v>
      </c>
      <c r="E35" s="1689"/>
    </row>
    <row r="36" spans="1:5" s="5" customFormat="1" ht="18" customHeight="1">
      <c r="A36" s="2260" t="s">
        <v>796</v>
      </c>
      <c r="B36" s="1955" t="s">
        <v>40</v>
      </c>
      <c r="C36" s="1790">
        <v>0</v>
      </c>
      <c r="D36" s="1790">
        <v>0</v>
      </c>
      <c r="E36" s="1689"/>
    </row>
    <row r="37" spans="1:5" s="5" customFormat="1" ht="18" customHeight="1">
      <c r="A37" s="2260" t="s">
        <v>816</v>
      </c>
      <c r="B37" s="1955" t="s">
        <v>40</v>
      </c>
      <c r="C37" s="1790"/>
      <c r="D37" s="1790"/>
      <c r="E37" s="1689"/>
    </row>
    <row r="38" spans="1:5" s="5" customFormat="1" ht="18" customHeight="1">
      <c r="A38" s="2260" t="s">
        <v>118</v>
      </c>
      <c r="B38" s="1955" t="s">
        <v>40</v>
      </c>
      <c r="C38" s="1790">
        <v>0</v>
      </c>
      <c r="D38" s="1790">
        <v>0</v>
      </c>
      <c r="E38" s="1689"/>
    </row>
    <row r="39" spans="1:5" s="5" customFormat="1" ht="18" customHeight="1">
      <c r="A39" s="2260" t="s">
        <v>797</v>
      </c>
      <c r="B39" s="1955" t="s">
        <v>41</v>
      </c>
      <c r="C39" s="325"/>
      <c r="D39" s="325"/>
      <c r="E39" s="1867"/>
    </row>
    <row r="40" spans="1:5" ht="20.100000000000001" customHeight="1" thickBot="1">
      <c r="A40" s="2554" t="s">
        <v>66</v>
      </c>
      <c r="B40" s="2555"/>
      <c r="C40" s="2555"/>
      <c r="D40" s="2555"/>
      <c r="E40" s="886">
        <v>52.005506016030701</v>
      </c>
    </row>
    <row r="41" spans="1:5" ht="20.100000000000001" customHeight="1" thickTop="1">
      <c r="A41" s="2469" t="s">
        <v>324</v>
      </c>
      <c r="B41" s="2469"/>
      <c r="C41" s="2469"/>
      <c r="D41" s="2469"/>
      <c r="E41" s="2469"/>
    </row>
    <row r="42" spans="1:5" ht="18" customHeight="1">
      <c r="A42" s="2" t="s">
        <v>223</v>
      </c>
      <c r="B42" s="2"/>
    </row>
  </sheetData>
  <mergeCells count="4">
    <mergeCell ref="A1:E1"/>
    <mergeCell ref="A2:E2"/>
    <mergeCell ref="A40:D40"/>
    <mergeCell ref="A41:E41"/>
  </mergeCells>
  <printOptions horizontalCentered="1"/>
  <pageMargins left="0.43307086614173229" right="0.35433070866141736" top="0.78740157480314965" bottom="0.19685039370078741" header="0" footer="0"/>
  <pageSetup paperSize="9" orientation="portrait" r:id="rId1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>
  <dimension ref="A1:R92"/>
  <sheetViews>
    <sheetView view="pageBreakPreview" zoomScale="70" zoomScaleSheetLayoutView="70" workbookViewId="0">
      <pane xSplit="2" ySplit="6" topLeftCell="C58" activePane="bottomRight" state="frozen"/>
      <selection pane="topRight" activeCell="C1" sqref="C1"/>
      <selection pane="bottomLeft" activeCell="A7" sqref="A7"/>
      <selection pane="bottomRight" sqref="A1:R1"/>
    </sheetView>
  </sheetViews>
  <sheetFormatPr defaultRowHeight="12.75"/>
  <cols>
    <col min="1" max="1" width="5.42578125" customWidth="1"/>
    <col min="2" max="2" width="23.85546875" customWidth="1"/>
    <col min="3" max="3" width="13.28515625" customWidth="1"/>
    <col min="4" max="6" width="16.7109375" customWidth="1"/>
    <col min="7" max="8" width="16.7109375" style="838" customWidth="1"/>
    <col min="9" max="11" width="16.7109375" customWidth="1"/>
    <col min="12" max="13" width="16.7109375" style="838" customWidth="1"/>
    <col min="14" max="16" width="16.7109375" customWidth="1"/>
    <col min="17" max="18" width="16.7109375" style="838" customWidth="1"/>
  </cols>
  <sheetData>
    <row r="1" spans="1:18" s="1895" customFormat="1" ht="33">
      <c r="A1" s="2394" t="s">
        <v>306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</row>
    <row r="2" spans="1:18" s="1894" customFormat="1" ht="34.5">
      <c r="A2" s="2456" t="s">
        <v>45</v>
      </c>
      <c r="B2" s="2456"/>
      <c r="C2" s="2456"/>
      <c r="D2" s="2456"/>
      <c r="E2" s="2456"/>
      <c r="F2" s="2456"/>
      <c r="G2" s="2456"/>
      <c r="H2" s="2456"/>
      <c r="I2" s="2456"/>
      <c r="J2" s="2456"/>
      <c r="K2" s="2456"/>
      <c r="L2" s="2456"/>
      <c r="M2" s="2456"/>
      <c r="N2" s="2456"/>
      <c r="O2" s="2456"/>
      <c r="P2" s="2456"/>
      <c r="Q2" s="2456"/>
      <c r="R2" s="2456"/>
    </row>
    <row r="3" spans="1:18" s="34" customFormat="1" ht="12" customHeight="1" thickBot="1">
      <c r="G3" s="876"/>
      <c r="H3" s="876"/>
      <c r="L3" s="876"/>
      <c r="M3" s="876"/>
      <c r="Q3" s="876"/>
      <c r="R3" s="876"/>
    </row>
    <row r="4" spans="1:18" s="1198" customFormat="1" ht="15.75" customHeight="1" thickTop="1">
      <c r="A4" s="2338" t="s">
        <v>46</v>
      </c>
      <c r="B4" s="2335" t="s">
        <v>316</v>
      </c>
      <c r="C4" s="2335" t="s">
        <v>26</v>
      </c>
      <c r="D4" s="2584" t="s">
        <v>398</v>
      </c>
      <c r="E4" s="2584"/>
      <c r="F4" s="2584"/>
      <c r="G4" s="2584"/>
      <c r="H4" s="2584"/>
      <c r="I4" s="2584" t="s">
        <v>399</v>
      </c>
      <c r="J4" s="2584"/>
      <c r="K4" s="2584"/>
      <c r="L4" s="2584"/>
      <c r="M4" s="2584"/>
      <c r="N4" s="2543" t="s">
        <v>212</v>
      </c>
      <c r="O4" s="2543"/>
      <c r="P4" s="2543"/>
      <c r="Q4" s="2543"/>
      <c r="R4" s="2544"/>
    </row>
    <row r="5" spans="1:18" s="1054" customFormat="1" ht="16.5" customHeight="1">
      <c r="A5" s="2339"/>
      <c r="B5" s="2336"/>
      <c r="C5" s="2336"/>
      <c r="D5" s="1060" t="s">
        <v>87</v>
      </c>
      <c r="E5" s="1060" t="s">
        <v>90</v>
      </c>
      <c r="F5" s="1060" t="s">
        <v>91</v>
      </c>
      <c r="G5" s="2342" t="s">
        <v>88</v>
      </c>
      <c r="H5" s="2342" t="s">
        <v>89</v>
      </c>
      <c r="I5" s="1060" t="s">
        <v>87</v>
      </c>
      <c r="J5" s="1060" t="s">
        <v>90</v>
      </c>
      <c r="K5" s="1060" t="s">
        <v>91</v>
      </c>
      <c r="L5" s="2342" t="s">
        <v>88</v>
      </c>
      <c r="M5" s="2342" t="s">
        <v>89</v>
      </c>
      <c r="N5" s="1060" t="s">
        <v>87</v>
      </c>
      <c r="O5" s="1060" t="s">
        <v>90</v>
      </c>
      <c r="P5" s="1060" t="s">
        <v>91</v>
      </c>
      <c r="Q5" s="2342" t="s">
        <v>88</v>
      </c>
      <c r="R5" s="2345" t="s">
        <v>89</v>
      </c>
    </row>
    <row r="6" spans="1:18" s="1054" customFormat="1" ht="28.5" customHeight="1">
      <c r="A6" s="2339"/>
      <c r="B6" s="2336"/>
      <c r="C6" s="2336"/>
      <c r="D6" s="2037" t="s">
        <v>669</v>
      </c>
      <c r="E6" s="2037" t="s">
        <v>725</v>
      </c>
      <c r="F6" s="2037" t="s">
        <v>737</v>
      </c>
      <c r="G6" s="2342"/>
      <c r="H6" s="2342"/>
      <c r="I6" s="2037" t="str">
        <f>D6</f>
        <v xml:space="preserve">cf=j= @)&amp;#÷&amp;$
-;fpg–c;f/_                </v>
      </c>
      <c r="J6" s="2037" t="str">
        <f t="shared" ref="J6:K6" si="0">E6</f>
        <v xml:space="preserve">cf=j= @)&amp;$÷&amp;%
-;fpg–c;f/_                </v>
      </c>
      <c r="K6" s="2037" t="str">
        <f t="shared" si="0"/>
        <v xml:space="preserve">cf=j= @)&amp;%÷&amp;^
-;fpg–c;f/_                </v>
      </c>
      <c r="L6" s="2342"/>
      <c r="M6" s="2342"/>
      <c r="N6" s="2037" t="str">
        <f>D6</f>
        <v xml:space="preserve">cf=j= @)&amp;#÷&amp;$
-;fpg–c;f/_                </v>
      </c>
      <c r="O6" s="2037" t="str">
        <f t="shared" ref="O6:P6" si="1">E6</f>
        <v xml:space="preserve">cf=j= @)&amp;$÷&amp;%
-;fpg–c;f/_                </v>
      </c>
      <c r="P6" s="2037" t="str">
        <f t="shared" si="1"/>
        <v xml:space="preserve">cf=j= @)&amp;%÷&amp;^
-;fpg–c;f/_                </v>
      </c>
      <c r="Q6" s="2342"/>
      <c r="R6" s="2345"/>
    </row>
    <row r="7" spans="1:18" s="73" customFormat="1" ht="14.25" customHeight="1">
      <c r="A7" s="2385">
        <v>1</v>
      </c>
      <c r="B7" s="196" t="s">
        <v>141</v>
      </c>
      <c r="C7" s="650" t="s">
        <v>119</v>
      </c>
      <c r="D7" s="26">
        <v>2210.1</v>
      </c>
      <c r="E7" s="26">
        <v>1680</v>
      </c>
      <c r="F7" s="126">
        <v>1518.846</v>
      </c>
      <c r="G7" s="689">
        <v>-23.9853400298629</v>
      </c>
      <c r="H7" s="689">
        <v>-9.5925000000000047</v>
      </c>
      <c r="I7" s="87"/>
      <c r="J7" s="87"/>
      <c r="K7" s="87"/>
      <c r="L7" s="891"/>
      <c r="M7" s="891"/>
      <c r="N7" s="26">
        <v>2210.1</v>
      </c>
      <c r="O7" s="26">
        <v>1680</v>
      </c>
      <c r="P7" s="26">
        <v>1518.846</v>
      </c>
      <c r="Q7" s="689">
        <v>-23.985340029862897</v>
      </c>
      <c r="R7" s="690">
        <v>-9.5925000000000011</v>
      </c>
    </row>
    <row r="8" spans="1:18" ht="14.25" customHeight="1">
      <c r="A8" s="2385"/>
      <c r="B8" s="198" t="s">
        <v>107</v>
      </c>
      <c r="C8" s="653" t="s">
        <v>119</v>
      </c>
      <c r="D8" s="140"/>
      <c r="E8" s="140"/>
      <c r="F8" s="140"/>
      <c r="G8" s="1863"/>
      <c r="H8" s="1863"/>
      <c r="I8" s="82"/>
      <c r="J8" s="82"/>
      <c r="K8" s="82"/>
      <c r="L8" s="892"/>
      <c r="M8" s="892"/>
      <c r="N8" s="25" t="s">
        <v>818</v>
      </c>
      <c r="O8" s="25" t="s">
        <v>818</v>
      </c>
      <c r="P8" s="25" t="s">
        <v>818</v>
      </c>
      <c r="Q8" s="1863"/>
      <c r="R8" s="1864"/>
    </row>
    <row r="9" spans="1:18" ht="14.25" customHeight="1">
      <c r="A9" s="2385"/>
      <c r="B9" s="198" t="s">
        <v>108</v>
      </c>
      <c r="C9" s="653" t="s">
        <v>119</v>
      </c>
      <c r="D9" s="560">
        <v>2210.1</v>
      </c>
      <c r="E9" s="560">
        <v>1680</v>
      </c>
      <c r="F9" s="1870">
        <v>1518.846</v>
      </c>
      <c r="G9" s="1863">
        <v>-23.9853400298629</v>
      </c>
      <c r="H9" s="1863">
        <v>-9.5925000000000047</v>
      </c>
      <c r="I9" s="82"/>
      <c r="J9" s="82"/>
      <c r="K9" s="82"/>
      <c r="L9" s="892"/>
      <c r="M9" s="892"/>
      <c r="N9" s="25">
        <v>2210.1</v>
      </c>
      <c r="O9" s="25">
        <v>1680</v>
      </c>
      <c r="P9" s="25">
        <v>1518.846</v>
      </c>
      <c r="Q9" s="1863">
        <v>-23.985340029862897</v>
      </c>
      <c r="R9" s="1864">
        <v>-9.5925000000000011</v>
      </c>
    </row>
    <row r="10" spans="1:18" ht="14.25" customHeight="1">
      <c r="A10" s="2385"/>
      <c r="B10" s="198" t="s">
        <v>109</v>
      </c>
      <c r="C10" s="653" t="s">
        <v>119</v>
      </c>
      <c r="D10" s="140"/>
      <c r="E10" s="140"/>
      <c r="F10" s="140"/>
      <c r="G10" s="1863"/>
      <c r="H10" s="1863"/>
      <c r="I10" s="82"/>
      <c r="J10" s="82"/>
      <c r="K10" s="82"/>
      <c r="L10" s="892"/>
      <c r="M10" s="892"/>
      <c r="N10" s="25" t="s">
        <v>818</v>
      </c>
      <c r="O10" s="25" t="s">
        <v>818</v>
      </c>
      <c r="P10" s="25" t="s">
        <v>818</v>
      </c>
      <c r="Q10" s="1863"/>
      <c r="R10" s="1864"/>
    </row>
    <row r="11" spans="1:18" s="73" customFormat="1" ht="14.25" customHeight="1">
      <c r="A11" s="2385">
        <v>2</v>
      </c>
      <c r="B11" s="196" t="s">
        <v>142</v>
      </c>
      <c r="C11" s="650"/>
      <c r="D11" s="732">
        <v>540</v>
      </c>
      <c r="E11" s="732">
        <v>560</v>
      </c>
      <c r="F11" s="732">
        <v>1200</v>
      </c>
      <c r="G11" s="689">
        <v>3.7037037037036979</v>
      </c>
      <c r="H11" s="689">
        <v>114.28571428571428</v>
      </c>
      <c r="I11" s="87"/>
      <c r="J11" s="87"/>
      <c r="K11" s="87"/>
      <c r="L11" s="891"/>
      <c r="M11" s="891"/>
      <c r="N11" s="26">
        <v>540</v>
      </c>
      <c r="O11" s="26">
        <v>560</v>
      </c>
      <c r="P11" s="26">
        <v>1200</v>
      </c>
      <c r="Q11" s="689">
        <v>3.7037037037036953</v>
      </c>
      <c r="R11" s="690">
        <v>114.28571428571428</v>
      </c>
    </row>
    <row r="12" spans="1:18" ht="14.25" customHeight="1">
      <c r="A12" s="2385"/>
      <c r="B12" s="200" t="s">
        <v>110</v>
      </c>
      <c r="C12" s="653" t="s">
        <v>99</v>
      </c>
      <c r="D12" s="560">
        <v>540</v>
      </c>
      <c r="E12" s="560">
        <v>560</v>
      </c>
      <c r="F12" s="560">
        <v>1200</v>
      </c>
      <c r="G12" s="1863">
        <v>3.7037037037036979</v>
      </c>
      <c r="H12" s="1863">
        <v>114.28571428571428</v>
      </c>
      <c r="I12" s="82"/>
      <c r="J12" s="82"/>
      <c r="K12" s="82"/>
      <c r="L12" s="892"/>
      <c r="M12" s="892"/>
      <c r="N12" s="25">
        <v>540</v>
      </c>
      <c r="O12" s="25">
        <v>560</v>
      </c>
      <c r="P12" s="25">
        <v>1200</v>
      </c>
      <c r="Q12" s="1863">
        <v>3.7037037037036953</v>
      </c>
      <c r="R12" s="1864">
        <v>114.28571428571428</v>
      </c>
    </row>
    <row r="13" spans="1:18" s="73" customFormat="1" ht="14.25" customHeight="1">
      <c r="A13" s="2385">
        <v>3</v>
      </c>
      <c r="B13" s="201" t="s">
        <v>143</v>
      </c>
      <c r="C13" s="657" t="s">
        <v>104</v>
      </c>
      <c r="D13" s="732">
        <v>122008</v>
      </c>
      <c r="E13" s="732">
        <v>116790</v>
      </c>
      <c r="F13" s="732">
        <v>94506</v>
      </c>
      <c r="G13" s="689">
        <v>-4.2767687364762992</v>
      </c>
      <c r="H13" s="689">
        <v>-19.080400719239666</v>
      </c>
      <c r="I13" s="87"/>
      <c r="J13" s="87"/>
      <c r="K13" s="87"/>
      <c r="L13" s="891"/>
      <c r="M13" s="891"/>
      <c r="N13" s="26">
        <v>122008</v>
      </c>
      <c r="O13" s="26">
        <v>116790</v>
      </c>
      <c r="P13" s="26">
        <v>94506</v>
      </c>
      <c r="Q13" s="689">
        <v>-4.2767687364762992</v>
      </c>
      <c r="R13" s="690">
        <v>-19.080400719239663</v>
      </c>
    </row>
    <row r="14" spans="1:18" ht="14.25" customHeight="1">
      <c r="A14" s="2385"/>
      <c r="B14" s="97" t="s">
        <v>146</v>
      </c>
      <c r="C14" s="660" t="s">
        <v>104</v>
      </c>
      <c r="D14" s="560">
        <v>29754</v>
      </c>
      <c r="E14" s="560">
        <v>34380</v>
      </c>
      <c r="F14" s="560">
        <v>18788</v>
      </c>
      <c r="G14" s="1863">
        <v>15.547489413188153</v>
      </c>
      <c r="H14" s="1863">
        <v>-45.351948807446185</v>
      </c>
      <c r="I14" s="82"/>
      <c r="J14" s="82"/>
      <c r="K14" s="82"/>
      <c r="L14" s="892"/>
      <c r="M14" s="892"/>
      <c r="N14" s="25">
        <v>29754</v>
      </c>
      <c r="O14" s="25">
        <v>34380</v>
      </c>
      <c r="P14" s="25">
        <v>18788</v>
      </c>
      <c r="Q14" s="1863">
        <v>15.54748941318816</v>
      </c>
      <c r="R14" s="1864">
        <v>-45.351948807446185</v>
      </c>
    </row>
    <row r="15" spans="1:18" ht="14.25" customHeight="1">
      <c r="A15" s="2385"/>
      <c r="B15" s="97" t="s">
        <v>147</v>
      </c>
      <c r="C15" s="660" t="s">
        <v>104</v>
      </c>
      <c r="D15" s="1445">
        <v>62254</v>
      </c>
      <c r="E15" s="1445">
        <v>52410</v>
      </c>
      <c r="F15" s="1445">
        <v>57468</v>
      </c>
      <c r="G15" s="1863">
        <v>-15.812638545314361</v>
      </c>
      <c r="H15" s="1863">
        <v>9.6508299942759113</v>
      </c>
      <c r="I15" s="82"/>
      <c r="J15" s="82"/>
      <c r="K15" s="82"/>
      <c r="L15" s="892"/>
      <c r="M15" s="892"/>
      <c r="N15" s="25">
        <v>62254</v>
      </c>
      <c r="O15" s="25">
        <v>52410</v>
      </c>
      <c r="P15" s="25">
        <v>57468</v>
      </c>
      <c r="Q15" s="1863">
        <v>-15.812638545314357</v>
      </c>
      <c r="R15" s="1864">
        <v>9.6508299942759095</v>
      </c>
    </row>
    <row r="16" spans="1:18" ht="14.25" customHeight="1">
      <c r="A16" s="2385"/>
      <c r="B16" s="97" t="s">
        <v>111</v>
      </c>
      <c r="C16" s="660" t="s">
        <v>104</v>
      </c>
      <c r="D16" s="560">
        <v>30000</v>
      </c>
      <c r="E16" s="560">
        <v>30000</v>
      </c>
      <c r="F16" s="560">
        <v>18250</v>
      </c>
      <c r="G16" s="1863">
        <v>0</v>
      </c>
      <c r="H16" s="1863">
        <v>-39.166666666666671</v>
      </c>
      <c r="I16" s="82"/>
      <c r="J16" s="82"/>
      <c r="K16" s="82"/>
      <c r="L16" s="892"/>
      <c r="M16" s="892"/>
      <c r="N16" s="25">
        <v>30000</v>
      </c>
      <c r="O16" s="25">
        <v>30000</v>
      </c>
      <c r="P16" s="25">
        <v>18250</v>
      </c>
      <c r="Q16" s="1863">
        <v>0</v>
      </c>
      <c r="R16" s="1864">
        <v>-39.166666666666671</v>
      </c>
    </row>
    <row r="17" spans="1:18" s="73" customFormat="1" ht="14.25" customHeight="1">
      <c r="A17" s="2385">
        <v>4</v>
      </c>
      <c r="B17" s="196" t="s">
        <v>148</v>
      </c>
      <c r="C17" s="650" t="s">
        <v>40</v>
      </c>
      <c r="D17" s="732"/>
      <c r="E17" s="732"/>
      <c r="F17" s="732"/>
      <c r="G17" s="689"/>
      <c r="H17" s="689"/>
      <c r="I17" s="87">
        <v>23276</v>
      </c>
      <c r="J17" s="87">
        <v>27390</v>
      </c>
      <c r="K17" s="87">
        <v>33500</v>
      </c>
      <c r="L17" s="891">
        <v>17.674858223062383</v>
      </c>
      <c r="M17" s="891">
        <v>22.307411464037962</v>
      </c>
      <c r="N17" s="26">
        <v>23276</v>
      </c>
      <c r="O17" s="26">
        <v>27390</v>
      </c>
      <c r="P17" s="26">
        <v>33500</v>
      </c>
      <c r="Q17" s="891">
        <v>17.674858223062387</v>
      </c>
      <c r="R17" s="2262">
        <v>22.307411464037969</v>
      </c>
    </row>
    <row r="18" spans="1:18" ht="14.25" customHeight="1">
      <c r="A18" s="2385"/>
      <c r="B18" s="200" t="s">
        <v>149</v>
      </c>
      <c r="C18" s="653" t="s">
        <v>40</v>
      </c>
      <c r="D18" s="140"/>
      <c r="E18" s="140"/>
      <c r="F18" s="140"/>
      <c r="G18" s="1863"/>
      <c r="H18" s="1863"/>
      <c r="I18" s="82"/>
      <c r="J18" s="82"/>
      <c r="K18" s="82"/>
      <c r="L18" s="892"/>
      <c r="M18" s="892"/>
      <c r="N18" s="25" t="s">
        <v>818</v>
      </c>
      <c r="O18" s="25" t="s">
        <v>818</v>
      </c>
      <c r="P18" s="25" t="s">
        <v>818</v>
      </c>
      <c r="Q18" s="1863"/>
      <c r="R18" s="1864"/>
    </row>
    <row r="19" spans="1:18" ht="14.25" customHeight="1">
      <c r="A19" s="2385"/>
      <c r="B19" s="200" t="s">
        <v>144</v>
      </c>
      <c r="C19" s="653" t="s">
        <v>40</v>
      </c>
      <c r="D19" s="140"/>
      <c r="E19" s="140"/>
      <c r="F19" s="140"/>
      <c r="G19" s="1863"/>
      <c r="H19" s="1863"/>
      <c r="I19" s="82"/>
      <c r="J19" s="82"/>
      <c r="K19" s="82"/>
      <c r="L19" s="892"/>
      <c r="M19" s="892"/>
      <c r="N19" s="25" t="s">
        <v>818</v>
      </c>
      <c r="O19" s="25" t="s">
        <v>818</v>
      </c>
      <c r="P19" s="25" t="s">
        <v>818</v>
      </c>
      <c r="Q19" s="1863"/>
      <c r="R19" s="1864"/>
    </row>
    <row r="20" spans="1:18" ht="14.25" customHeight="1">
      <c r="A20" s="2385"/>
      <c r="B20" s="200" t="s">
        <v>52</v>
      </c>
      <c r="C20" s="653" t="s">
        <v>40</v>
      </c>
      <c r="D20" s="140"/>
      <c r="E20" s="140"/>
      <c r="F20" s="140"/>
      <c r="G20" s="1863"/>
      <c r="H20" s="1863"/>
      <c r="I20" s="1830">
        <v>23276</v>
      </c>
      <c r="J20" s="1830">
        <v>27390</v>
      </c>
      <c r="K20" s="1830">
        <v>33500</v>
      </c>
      <c r="L20" s="892">
        <v>17.674858223062383</v>
      </c>
      <c r="M20" s="892">
        <v>22.307411464037962</v>
      </c>
      <c r="N20" s="25">
        <v>23276</v>
      </c>
      <c r="O20" s="25">
        <v>27390</v>
      </c>
      <c r="P20" s="25">
        <v>33500</v>
      </c>
      <c r="Q20" s="1863">
        <v>17.674858223062387</v>
      </c>
      <c r="R20" s="1864">
        <v>22.307411464037969</v>
      </c>
    </row>
    <row r="21" spans="1:18" ht="14.25" customHeight="1">
      <c r="A21" s="2385"/>
      <c r="B21" s="200" t="s">
        <v>145</v>
      </c>
      <c r="C21" s="653" t="s">
        <v>40</v>
      </c>
      <c r="D21" s="140"/>
      <c r="E21" s="140"/>
      <c r="F21" s="140"/>
      <c r="G21" s="1863"/>
      <c r="H21" s="1863"/>
      <c r="I21" s="82"/>
      <c r="J21" s="82"/>
      <c r="K21" s="82"/>
      <c r="L21" s="892"/>
      <c r="M21" s="892"/>
      <c r="N21" s="25" t="s">
        <v>818</v>
      </c>
      <c r="O21" s="25" t="s">
        <v>818</v>
      </c>
      <c r="P21" s="25" t="s">
        <v>818</v>
      </c>
      <c r="Q21" s="1863"/>
      <c r="R21" s="1864"/>
    </row>
    <row r="22" spans="1:18" ht="14.25" customHeight="1">
      <c r="A22" s="2385"/>
      <c r="B22" s="200" t="s">
        <v>53</v>
      </c>
      <c r="C22" s="653" t="s">
        <v>40</v>
      </c>
      <c r="D22" s="140"/>
      <c r="E22" s="140"/>
      <c r="F22" s="140"/>
      <c r="G22" s="1863"/>
      <c r="H22" s="1863"/>
      <c r="I22" s="82"/>
      <c r="J22" s="82"/>
      <c r="K22" s="82"/>
      <c r="L22" s="892"/>
      <c r="M22" s="892"/>
      <c r="N22" s="25" t="s">
        <v>818</v>
      </c>
      <c r="O22" s="25" t="s">
        <v>818</v>
      </c>
      <c r="P22" s="25" t="s">
        <v>818</v>
      </c>
      <c r="Q22" s="1863"/>
      <c r="R22" s="1864"/>
    </row>
    <row r="23" spans="1:18" ht="14.25" customHeight="1">
      <c r="A23" s="2385"/>
      <c r="B23" s="200" t="s">
        <v>54</v>
      </c>
      <c r="C23" s="653" t="s">
        <v>40</v>
      </c>
      <c r="D23" s="140"/>
      <c r="E23" s="140"/>
      <c r="F23" s="140"/>
      <c r="G23" s="1863"/>
      <c r="H23" s="1863"/>
      <c r="I23" s="82"/>
      <c r="J23" s="82"/>
      <c r="K23" s="82"/>
      <c r="L23" s="892"/>
      <c r="M23" s="892"/>
      <c r="N23" s="25" t="s">
        <v>818</v>
      </c>
      <c r="O23" s="25" t="s">
        <v>818</v>
      </c>
      <c r="P23" s="25" t="s">
        <v>818</v>
      </c>
      <c r="Q23" s="1863"/>
      <c r="R23" s="1864"/>
    </row>
    <row r="24" spans="1:18" s="73" customFormat="1" ht="14.25" customHeight="1">
      <c r="A24" s="2385">
        <v>5</v>
      </c>
      <c r="B24" s="196" t="s">
        <v>150</v>
      </c>
      <c r="C24" s="657" t="s">
        <v>99</v>
      </c>
      <c r="D24" s="140"/>
      <c r="E24" s="140"/>
      <c r="F24" s="140"/>
      <c r="G24" s="689"/>
      <c r="H24" s="689"/>
      <c r="I24" s="87"/>
      <c r="J24" s="87"/>
      <c r="K24" s="87"/>
      <c r="L24" s="891"/>
      <c r="M24" s="891"/>
      <c r="N24" s="25" t="s">
        <v>818</v>
      </c>
      <c r="O24" s="25" t="s">
        <v>818</v>
      </c>
      <c r="P24" s="25" t="s">
        <v>818</v>
      </c>
      <c r="Q24" s="689"/>
      <c r="R24" s="690"/>
    </row>
    <row r="25" spans="1:18" ht="14.25" customHeight="1">
      <c r="A25" s="2385"/>
      <c r="B25" s="200" t="s">
        <v>112</v>
      </c>
      <c r="C25" s="660" t="s">
        <v>99</v>
      </c>
      <c r="D25" s="140"/>
      <c r="E25" s="140"/>
      <c r="F25" s="140"/>
      <c r="G25" s="1863"/>
      <c r="H25" s="1863"/>
      <c r="I25" s="82"/>
      <c r="J25" s="82"/>
      <c r="K25" s="82"/>
      <c r="L25" s="892"/>
      <c r="M25" s="892"/>
      <c r="N25" s="25" t="s">
        <v>818</v>
      </c>
      <c r="O25" s="25" t="s">
        <v>818</v>
      </c>
      <c r="P25" s="25" t="s">
        <v>818</v>
      </c>
      <c r="Q25" s="1863"/>
      <c r="R25" s="1864"/>
    </row>
    <row r="26" spans="1:18" ht="14.25" customHeight="1">
      <c r="A26" s="2385"/>
      <c r="B26" s="200" t="s">
        <v>105</v>
      </c>
      <c r="C26" s="660" t="s">
        <v>99</v>
      </c>
      <c r="D26" s="140"/>
      <c r="E26" s="140"/>
      <c r="F26" s="140"/>
      <c r="G26" s="1863"/>
      <c r="H26" s="1863"/>
      <c r="I26" s="82"/>
      <c r="J26" s="82"/>
      <c r="K26" s="82"/>
      <c r="L26" s="892"/>
      <c r="M26" s="892"/>
      <c r="N26" s="25" t="s">
        <v>818</v>
      </c>
      <c r="O26" s="25" t="s">
        <v>818</v>
      </c>
      <c r="P26" s="25" t="s">
        <v>818</v>
      </c>
      <c r="Q26" s="1863"/>
      <c r="R26" s="1864"/>
    </row>
    <row r="27" spans="1:18" ht="14.25" customHeight="1">
      <c r="A27" s="2385"/>
      <c r="B27" s="200" t="s">
        <v>151</v>
      </c>
      <c r="C27" s="660" t="s">
        <v>99</v>
      </c>
      <c r="D27" s="140"/>
      <c r="E27" s="140"/>
      <c r="F27" s="140"/>
      <c r="G27" s="1863"/>
      <c r="H27" s="1863"/>
      <c r="I27" s="82"/>
      <c r="J27" s="82"/>
      <c r="K27" s="82"/>
      <c r="L27" s="892"/>
      <c r="M27" s="892"/>
      <c r="N27" s="25" t="s">
        <v>818</v>
      </c>
      <c r="O27" s="25" t="s">
        <v>818</v>
      </c>
      <c r="P27" s="25" t="s">
        <v>818</v>
      </c>
      <c r="Q27" s="1863"/>
      <c r="R27" s="1864"/>
    </row>
    <row r="28" spans="1:18" ht="14.25" customHeight="1">
      <c r="A28" s="2385">
        <v>6</v>
      </c>
      <c r="B28" s="196" t="s">
        <v>152</v>
      </c>
      <c r="C28" s="653"/>
      <c r="D28" s="200"/>
      <c r="E28" s="200"/>
      <c r="F28" s="200"/>
      <c r="G28" s="1863"/>
      <c r="H28" s="1863"/>
      <c r="I28" s="82"/>
      <c r="J28" s="82"/>
      <c r="K28" s="82"/>
      <c r="L28" s="892"/>
      <c r="M28" s="892"/>
      <c r="N28" s="25" t="s">
        <v>818</v>
      </c>
      <c r="O28" s="25" t="s">
        <v>818</v>
      </c>
      <c r="P28" s="25" t="s">
        <v>818</v>
      </c>
      <c r="Q28" s="1863"/>
      <c r="R28" s="1864"/>
    </row>
    <row r="29" spans="1:18" ht="14.25" customHeight="1">
      <c r="A29" s="2385"/>
      <c r="B29" s="200" t="s">
        <v>55</v>
      </c>
      <c r="C29" s="660" t="s">
        <v>103</v>
      </c>
      <c r="D29" s="1610"/>
      <c r="E29" s="1610"/>
      <c r="F29" s="1610"/>
      <c r="G29" s="1863"/>
      <c r="H29" s="1863"/>
      <c r="I29" s="82"/>
      <c r="J29" s="82"/>
      <c r="K29" s="82"/>
      <c r="L29" s="892"/>
      <c r="M29" s="892"/>
      <c r="N29" s="25" t="s">
        <v>818</v>
      </c>
      <c r="O29" s="25" t="s">
        <v>818</v>
      </c>
      <c r="P29" s="25" t="s">
        <v>818</v>
      </c>
      <c r="Q29" s="1863"/>
      <c r="R29" s="1864"/>
    </row>
    <row r="30" spans="1:18" ht="14.25" customHeight="1">
      <c r="A30" s="2385">
        <v>7</v>
      </c>
      <c r="B30" s="196" t="s">
        <v>153</v>
      </c>
      <c r="C30" s="660"/>
      <c r="D30" s="1610"/>
      <c r="E30" s="1610"/>
      <c r="F30" s="1610"/>
      <c r="G30" s="1863"/>
      <c r="H30" s="1863"/>
      <c r="I30" s="82"/>
      <c r="J30" s="82"/>
      <c r="K30" s="82"/>
      <c r="L30" s="892"/>
      <c r="M30" s="892"/>
      <c r="N30" s="25" t="s">
        <v>818</v>
      </c>
      <c r="O30" s="25" t="s">
        <v>818</v>
      </c>
      <c r="P30" s="25" t="s">
        <v>818</v>
      </c>
      <c r="Q30" s="1863"/>
      <c r="R30" s="1864"/>
    </row>
    <row r="31" spans="1:18" ht="14.25" customHeight="1">
      <c r="A31" s="2385"/>
      <c r="B31" s="200" t="s">
        <v>154</v>
      </c>
      <c r="C31" s="660" t="s">
        <v>40</v>
      </c>
      <c r="D31" s="1610"/>
      <c r="E31" s="1610"/>
      <c r="F31" s="1610"/>
      <c r="G31" s="1863"/>
      <c r="H31" s="1863"/>
      <c r="I31" s="82"/>
      <c r="J31" s="82"/>
      <c r="K31" s="82"/>
      <c r="L31" s="892"/>
      <c r="M31" s="892"/>
      <c r="N31" s="25" t="s">
        <v>818</v>
      </c>
      <c r="O31" s="25" t="s">
        <v>818</v>
      </c>
      <c r="P31" s="25" t="s">
        <v>818</v>
      </c>
      <c r="Q31" s="1863"/>
      <c r="R31" s="1864"/>
    </row>
    <row r="32" spans="1:18" ht="14.25" customHeight="1">
      <c r="A32" s="2385"/>
      <c r="B32" s="200" t="s">
        <v>113</v>
      </c>
      <c r="C32" s="653" t="s">
        <v>100</v>
      </c>
      <c r="D32" s="1610"/>
      <c r="E32" s="1610"/>
      <c r="F32" s="1610"/>
      <c r="G32" s="1863"/>
      <c r="H32" s="1863"/>
      <c r="I32" s="82"/>
      <c r="J32" s="82"/>
      <c r="K32" s="82"/>
      <c r="L32" s="892"/>
      <c r="M32" s="892"/>
      <c r="N32" s="25" t="s">
        <v>818</v>
      </c>
      <c r="O32" s="25" t="s">
        <v>818</v>
      </c>
      <c r="P32" s="25" t="s">
        <v>818</v>
      </c>
      <c r="Q32" s="1863"/>
      <c r="R32" s="1864"/>
    </row>
    <row r="33" spans="1:18" ht="14.25" customHeight="1">
      <c r="A33" s="2039"/>
      <c r="B33" s="200" t="s">
        <v>321</v>
      </c>
      <c r="C33" s="653" t="s">
        <v>100</v>
      </c>
      <c r="D33" s="1610"/>
      <c r="E33" s="1610"/>
      <c r="F33" s="1610"/>
      <c r="G33" s="1863"/>
      <c r="H33" s="1863"/>
      <c r="I33" s="82"/>
      <c r="J33" s="82"/>
      <c r="K33" s="82"/>
      <c r="L33" s="892"/>
      <c r="M33" s="892"/>
      <c r="N33" s="25" t="s">
        <v>818</v>
      </c>
      <c r="O33" s="25" t="s">
        <v>818</v>
      </c>
      <c r="P33" s="25" t="s">
        <v>818</v>
      </c>
      <c r="Q33" s="1863"/>
      <c r="R33" s="1864"/>
    </row>
    <row r="34" spans="1:18" ht="14.25" customHeight="1">
      <c r="A34" s="2039"/>
      <c r="B34" s="200" t="s">
        <v>58</v>
      </c>
      <c r="C34" s="661" t="s">
        <v>101</v>
      </c>
      <c r="D34" s="1610"/>
      <c r="E34" s="1610"/>
      <c r="F34" s="1610"/>
      <c r="G34" s="1863"/>
      <c r="H34" s="1863"/>
      <c r="I34" s="82"/>
      <c r="J34" s="82"/>
      <c r="K34" s="82"/>
      <c r="L34" s="892"/>
      <c r="M34" s="892"/>
      <c r="N34" s="25" t="s">
        <v>818</v>
      </c>
      <c r="O34" s="25" t="s">
        <v>818</v>
      </c>
      <c r="P34" s="25" t="s">
        <v>818</v>
      </c>
      <c r="Q34" s="1863"/>
      <c r="R34" s="1864"/>
    </row>
    <row r="35" spans="1:18" ht="14.25" customHeight="1">
      <c r="A35" s="2385">
        <v>8</v>
      </c>
      <c r="B35" s="196" t="s">
        <v>359</v>
      </c>
      <c r="C35" s="660"/>
      <c r="D35" s="1610"/>
      <c r="E35" s="1610"/>
      <c r="F35" s="1610"/>
      <c r="G35" s="1863"/>
      <c r="H35" s="1863"/>
      <c r="I35" s="82"/>
      <c r="J35" s="82"/>
      <c r="K35" s="82"/>
      <c r="L35" s="892"/>
      <c r="M35" s="892"/>
      <c r="N35" s="25" t="s">
        <v>818</v>
      </c>
      <c r="O35" s="25" t="s">
        <v>818</v>
      </c>
      <c r="P35" s="25" t="s">
        <v>818</v>
      </c>
      <c r="Q35" s="1863"/>
      <c r="R35" s="1864"/>
    </row>
    <row r="36" spans="1:18" ht="14.25" customHeight="1">
      <c r="A36" s="2385"/>
      <c r="B36" s="200" t="s">
        <v>57</v>
      </c>
      <c r="C36" s="660" t="s">
        <v>106</v>
      </c>
      <c r="D36" s="1610"/>
      <c r="E36" s="1610"/>
      <c r="F36" s="1610"/>
      <c r="G36" s="1863"/>
      <c r="H36" s="1863"/>
      <c r="I36" s="82"/>
      <c r="J36" s="82"/>
      <c r="K36" s="82"/>
      <c r="L36" s="892"/>
      <c r="M36" s="892"/>
      <c r="N36" s="25" t="s">
        <v>818</v>
      </c>
      <c r="O36" s="25" t="s">
        <v>818</v>
      </c>
      <c r="P36" s="25" t="s">
        <v>818</v>
      </c>
      <c r="Q36" s="1863"/>
      <c r="R36" s="1864"/>
    </row>
    <row r="37" spans="1:18" ht="14.25" customHeight="1">
      <c r="A37" s="2385"/>
      <c r="B37" s="200" t="s">
        <v>114</v>
      </c>
      <c r="C37" s="660" t="s">
        <v>40</v>
      </c>
      <c r="D37" s="1610"/>
      <c r="E37" s="1610"/>
      <c r="F37" s="1610"/>
      <c r="G37" s="1863"/>
      <c r="H37" s="1863"/>
      <c r="I37" s="82"/>
      <c r="J37" s="82"/>
      <c r="K37" s="82"/>
      <c r="L37" s="892"/>
      <c r="M37" s="892"/>
      <c r="N37" s="25" t="s">
        <v>818</v>
      </c>
      <c r="O37" s="25" t="s">
        <v>818</v>
      </c>
      <c r="P37" s="25" t="s">
        <v>818</v>
      </c>
      <c r="Q37" s="1863"/>
      <c r="R37" s="1864"/>
    </row>
    <row r="38" spans="1:18" ht="14.25" customHeight="1">
      <c r="A38" s="2385">
        <v>9</v>
      </c>
      <c r="B38" s="196" t="s">
        <v>115</v>
      </c>
      <c r="C38" s="657" t="s">
        <v>101</v>
      </c>
      <c r="D38" s="1610"/>
      <c r="E38" s="1610"/>
      <c r="F38" s="1610"/>
      <c r="G38" s="1863"/>
      <c r="H38" s="1863"/>
      <c r="I38" s="82"/>
      <c r="J38" s="82"/>
      <c r="K38" s="82"/>
      <c r="L38" s="892"/>
      <c r="M38" s="892"/>
      <c r="N38" s="25" t="s">
        <v>818</v>
      </c>
      <c r="O38" s="25" t="s">
        <v>818</v>
      </c>
      <c r="P38" s="25" t="s">
        <v>818</v>
      </c>
      <c r="Q38" s="1863"/>
      <c r="R38" s="1864"/>
    </row>
    <row r="39" spans="1:18" ht="14.25" customHeight="1">
      <c r="A39" s="2385"/>
      <c r="B39" s="200" t="s">
        <v>155</v>
      </c>
      <c r="C39" s="660" t="s">
        <v>101</v>
      </c>
      <c r="D39" s="1610"/>
      <c r="E39" s="1610"/>
      <c r="F39" s="1610"/>
      <c r="G39" s="1863"/>
      <c r="H39" s="1863"/>
      <c r="I39" s="82"/>
      <c r="J39" s="82"/>
      <c r="K39" s="82"/>
      <c r="L39" s="892"/>
      <c r="M39" s="892"/>
      <c r="N39" s="25" t="s">
        <v>818</v>
      </c>
      <c r="O39" s="25" t="s">
        <v>818</v>
      </c>
      <c r="P39" s="25" t="s">
        <v>818</v>
      </c>
      <c r="Q39" s="1863"/>
      <c r="R39" s="1864"/>
    </row>
    <row r="40" spans="1:18" ht="14.25" customHeight="1">
      <c r="A40" s="2385"/>
      <c r="B40" s="200" t="s">
        <v>156</v>
      </c>
      <c r="C40" s="660" t="s">
        <v>101</v>
      </c>
      <c r="D40" s="1610"/>
      <c r="E40" s="1610"/>
      <c r="F40" s="1610"/>
      <c r="G40" s="1863"/>
      <c r="H40" s="1863"/>
      <c r="I40" s="82"/>
      <c r="J40" s="82"/>
      <c r="K40" s="82"/>
      <c r="L40" s="892"/>
      <c r="M40" s="892"/>
      <c r="N40" s="25" t="s">
        <v>818</v>
      </c>
      <c r="O40" s="25" t="s">
        <v>818</v>
      </c>
      <c r="P40" s="25" t="s">
        <v>818</v>
      </c>
      <c r="Q40" s="1863"/>
      <c r="R40" s="1864"/>
    </row>
    <row r="41" spans="1:18" ht="14.25" customHeight="1">
      <c r="A41" s="2385"/>
      <c r="B41" s="200" t="s">
        <v>157</v>
      </c>
      <c r="C41" s="660" t="s">
        <v>101</v>
      </c>
      <c r="D41" s="1610"/>
      <c r="E41" s="1610"/>
      <c r="F41" s="1610"/>
      <c r="G41" s="1863"/>
      <c r="H41" s="1863"/>
      <c r="I41" s="82"/>
      <c r="J41" s="82"/>
      <c r="K41" s="82"/>
      <c r="L41" s="892"/>
      <c r="M41" s="892"/>
      <c r="N41" s="25" t="s">
        <v>818</v>
      </c>
      <c r="O41" s="25" t="s">
        <v>818</v>
      </c>
      <c r="P41" s="25" t="s">
        <v>818</v>
      </c>
      <c r="Q41" s="1863"/>
      <c r="R41" s="1864"/>
    </row>
    <row r="42" spans="1:18" ht="14.25" customHeight="1">
      <c r="A42" s="2385"/>
      <c r="B42" s="200" t="s">
        <v>158</v>
      </c>
      <c r="C42" s="660" t="s">
        <v>101</v>
      </c>
      <c r="D42" s="1610"/>
      <c r="E42" s="1610"/>
      <c r="F42" s="1610"/>
      <c r="G42" s="1863"/>
      <c r="H42" s="1863"/>
      <c r="I42" s="82"/>
      <c r="J42" s="82"/>
      <c r="K42" s="82"/>
      <c r="L42" s="892"/>
      <c r="M42" s="892"/>
      <c r="N42" s="25" t="s">
        <v>818</v>
      </c>
      <c r="O42" s="25" t="s">
        <v>818</v>
      </c>
      <c r="P42" s="25" t="s">
        <v>818</v>
      </c>
      <c r="Q42" s="1863"/>
      <c r="R42" s="1864"/>
    </row>
    <row r="43" spans="1:18" ht="14.25" customHeight="1">
      <c r="A43" s="2385">
        <v>10</v>
      </c>
      <c r="B43" s="196" t="s">
        <v>159</v>
      </c>
      <c r="C43" s="653"/>
      <c r="D43" s="1610"/>
      <c r="E43" s="1610"/>
      <c r="F43" s="1610"/>
      <c r="G43" s="1863"/>
      <c r="H43" s="1863"/>
      <c r="I43" s="82"/>
      <c r="J43" s="82"/>
      <c r="K43" s="82"/>
      <c r="L43" s="892"/>
      <c r="M43" s="892"/>
      <c r="N43" s="25" t="s">
        <v>818</v>
      </c>
      <c r="O43" s="25" t="s">
        <v>818</v>
      </c>
      <c r="P43" s="25" t="s">
        <v>818</v>
      </c>
      <c r="Q43" s="1863"/>
      <c r="R43" s="1864"/>
    </row>
    <row r="44" spans="1:18" ht="14.25" customHeight="1">
      <c r="A44" s="2385"/>
      <c r="B44" s="200" t="s">
        <v>116</v>
      </c>
      <c r="C44" s="653" t="s">
        <v>160</v>
      </c>
      <c r="D44" s="1610"/>
      <c r="E44" s="1610"/>
      <c r="F44" s="1610"/>
      <c r="G44" s="1863"/>
      <c r="H44" s="1863"/>
      <c r="I44" s="82"/>
      <c r="J44" s="82"/>
      <c r="K44" s="82"/>
      <c r="L44" s="892"/>
      <c r="M44" s="892"/>
      <c r="N44" s="25" t="s">
        <v>818</v>
      </c>
      <c r="O44" s="25" t="s">
        <v>818</v>
      </c>
      <c r="P44" s="25" t="s">
        <v>818</v>
      </c>
      <c r="Q44" s="1863"/>
      <c r="R44" s="1864"/>
    </row>
    <row r="45" spans="1:18" s="73" customFormat="1" ht="14.25" customHeight="1">
      <c r="A45" s="2385">
        <v>11</v>
      </c>
      <c r="B45" s="196" t="s">
        <v>161</v>
      </c>
      <c r="C45" s="650"/>
      <c r="D45" s="1852"/>
      <c r="E45" s="1852"/>
      <c r="F45" s="1852"/>
      <c r="G45" s="689"/>
      <c r="H45" s="689"/>
      <c r="I45" s="26">
        <v>2.8</v>
      </c>
      <c r="J45" s="26">
        <v>4.2</v>
      </c>
      <c r="K45" s="26">
        <v>6</v>
      </c>
      <c r="L45" s="891"/>
      <c r="M45" s="891"/>
      <c r="N45" s="26">
        <v>2.8</v>
      </c>
      <c r="O45" s="26">
        <v>4.2</v>
      </c>
      <c r="P45" s="26">
        <v>6</v>
      </c>
      <c r="Q45" s="689">
        <v>50.000000000000021</v>
      </c>
      <c r="R45" s="690">
        <v>42.857142857142861</v>
      </c>
    </row>
    <row r="46" spans="1:18" ht="14.25" customHeight="1">
      <c r="A46" s="2385"/>
      <c r="B46" s="200" t="s">
        <v>162</v>
      </c>
      <c r="C46" s="653" t="s">
        <v>163</v>
      </c>
      <c r="D46" s="1406"/>
      <c r="E46" s="1406"/>
      <c r="F46" s="1406"/>
      <c r="G46" s="1863"/>
      <c r="H46" s="1863"/>
      <c r="I46" s="1406">
        <v>2.8</v>
      </c>
      <c r="J46" s="1406">
        <v>4.2</v>
      </c>
      <c r="K46" s="1406">
        <v>6</v>
      </c>
      <c r="L46" s="1863">
        <v>50.000000000000021</v>
      </c>
      <c r="M46" s="1863">
        <v>42.857142857142861</v>
      </c>
      <c r="N46" s="25">
        <v>2.8</v>
      </c>
      <c r="O46" s="25">
        <v>4.2</v>
      </c>
      <c r="P46" s="25">
        <v>6</v>
      </c>
      <c r="Q46" s="1863">
        <v>50.000000000000021</v>
      </c>
      <c r="R46" s="1864">
        <v>42.857142857142861</v>
      </c>
    </row>
    <row r="47" spans="1:18" ht="14.25" customHeight="1">
      <c r="A47" s="2385">
        <v>12</v>
      </c>
      <c r="B47" s="196" t="s">
        <v>164</v>
      </c>
      <c r="C47" s="653"/>
      <c r="D47" s="1610"/>
      <c r="E47" s="1610"/>
      <c r="F47" s="1610"/>
      <c r="G47" s="1863"/>
      <c r="H47" s="1863"/>
      <c r="I47" s="1610"/>
      <c r="J47" s="1610"/>
      <c r="K47" s="1610"/>
      <c r="L47" s="892"/>
      <c r="M47" s="892"/>
      <c r="N47" s="25" t="s">
        <v>818</v>
      </c>
      <c r="O47" s="25" t="s">
        <v>818</v>
      </c>
      <c r="P47" s="25" t="s">
        <v>818</v>
      </c>
      <c r="Q47" s="1863"/>
      <c r="R47" s="1864"/>
    </row>
    <row r="48" spans="1:18" ht="14.25" customHeight="1">
      <c r="A48" s="2385"/>
      <c r="B48" s="200" t="s">
        <v>165</v>
      </c>
      <c r="C48" s="653" t="s">
        <v>41</v>
      </c>
      <c r="D48" s="1610"/>
      <c r="E48" s="1610"/>
      <c r="F48" s="1610"/>
      <c r="G48" s="1863"/>
      <c r="H48" s="1863"/>
      <c r="I48" s="1610"/>
      <c r="J48" s="1610"/>
      <c r="K48" s="1610"/>
      <c r="L48" s="892"/>
      <c r="M48" s="892"/>
      <c r="N48" s="25" t="s">
        <v>818</v>
      </c>
      <c r="O48" s="25" t="s">
        <v>818</v>
      </c>
      <c r="P48" s="25" t="s">
        <v>818</v>
      </c>
      <c r="Q48" s="1863"/>
      <c r="R48" s="1864"/>
    </row>
    <row r="49" spans="1:18" ht="14.25" customHeight="1">
      <c r="A49" s="2385">
        <v>13</v>
      </c>
      <c r="B49" s="196" t="s">
        <v>166</v>
      </c>
      <c r="C49" s="653"/>
      <c r="D49" s="1610"/>
      <c r="E49" s="1610"/>
      <c r="F49" s="1610"/>
      <c r="G49" s="1863"/>
      <c r="H49" s="1863"/>
      <c r="I49" s="1610"/>
      <c r="J49" s="1610"/>
      <c r="K49" s="1610"/>
      <c r="L49" s="892"/>
      <c r="M49" s="892"/>
      <c r="N49" s="25" t="s">
        <v>818</v>
      </c>
      <c r="O49" s="25" t="s">
        <v>818</v>
      </c>
      <c r="P49" s="25" t="s">
        <v>818</v>
      </c>
      <c r="Q49" s="1863"/>
      <c r="R49" s="1864"/>
    </row>
    <row r="50" spans="1:18" ht="14.25" customHeight="1">
      <c r="A50" s="2385"/>
      <c r="B50" s="200" t="s">
        <v>167</v>
      </c>
      <c r="C50" s="660" t="s">
        <v>40</v>
      </c>
      <c r="D50" s="1610"/>
      <c r="E50" s="1610"/>
      <c r="F50" s="1610"/>
      <c r="G50" s="1863"/>
      <c r="H50" s="1863"/>
      <c r="I50" s="1610"/>
      <c r="J50" s="1610"/>
      <c r="K50" s="1610"/>
      <c r="L50" s="892"/>
      <c r="M50" s="892"/>
      <c r="N50" s="25" t="s">
        <v>818</v>
      </c>
      <c r="O50" s="25" t="s">
        <v>818</v>
      </c>
      <c r="P50" s="25" t="s">
        <v>818</v>
      </c>
      <c r="Q50" s="1863"/>
      <c r="R50" s="1864"/>
    </row>
    <row r="51" spans="1:18" ht="14.25" customHeight="1">
      <c r="A51" s="2385"/>
      <c r="B51" s="200" t="s">
        <v>168</v>
      </c>
      <c r="C51" s="660" t="s">
        <v>40</v>
      </c>
      <c r="D51" s="1610"/>
      <c r="E51" s="1610"/>
      <c r="F51" s="1610"/>
      <c r="G51" s="1863"/>
      <c r="H51" s="1863"/>
      <c r="I51" s="1610"/>
      <c r="J51" s="1610"/>
      <c r="K51" s="1610"/>
      <c r="L51" s="892"/>
      <c r="M51" s="892"/>
      <c r="N51" s="25" t="s">
        <v>818</v>
      </c>
      <c r="O51" s="25" t="s">
        <v>818</v>
      </c>
      <c r="P51" s="25" t="s">
        <v>818</v>
      </c>
      <c r="Q51" s="1863"/>
      <c r="R51" s="1864"/>
    </row>
    <row r="52" spans="1:18" ht="14.25" customHeight="1">
      <c r="A52" s="2385">
        <v>14</v>
      </c>
      <c r="B52" s="196" t="s">
        <v>169</v>
      </c>
      <c r="C52" s="653"/>
      <c r="D52" s="1610"/>
      <c r="E52" s="1610"/>
      <c r="F52" s="1610"/>
      <c r="G52" s="1863"/>
      <c r="H52" s="1863"/>
      <c r="I52" s="1610"/>
      <c r="J52" s="1610"/>
      <c r="K52" s="1610"/>
      <c r="L52" s="892"/>
      <c r="M52" s="892"/>
      <c r="N52" s="25" t="s">
        <v>818</v>
      </c>
      <c r="O52" s="25" t="s">
        <v>818</v>
      </c>
      <c r="P52" s="25" t="s">
        <v>818</v>
      </c>
      <c r="Q52" s="1863"/>
      <c r="R52" s="1864"/>
    </row>
    <row r="53" spans="1:18" ht="14.25" customHeight="1">
      <c r="A53" s="2385"/>
      <c r="B53" s="200" t="s">
        <v>170</v>
      </c>
      <c r="C53" s="653" t="s">
        <v>99</v>
      </c>
      <c r="D53" s="1610"/>
      <c r="E53" s="1610"/>
      <c r="F53" s="1610"/>
      <c r="G53" s="1863"/>
      <c r="H53" s="1863"/>
      <c r="I53" s="1610"/>
      <c r="J53" s="1610"/>
      <c r="K53" s="1610"/>
      <c r="L53" s="892"/>
      <c r="M53" s="892"/>
      <c r="N53" s="25" t="s">
        <v>818</v>
      </c>
      <c r="O53" s="25" t="s">
        <v>818</v>
      </c>
      <c r="P53" s="25" t="s">
        <v>818</v>
      </c>
      <c r="Q53" s="1863"/>
      <c r="R53" s="1864"/>
    </row>
    <row r="54" spans="1:18" ht="14.25" customHeight="1">
      <c r="A54" s="2385">
        <v>15</v>
      </c>
      <c r="B54" s="196" t="s">
        <v>171</v>
      </c>
      <c r="C54" s="653"/>
      <c r="D54" s="605">
        <v>2141.8000000000002</v>
      </c>
      <c r="E54" s="605">
        <v>1222.9000000000001</v>
      </c>
      <c r="F54" s="605">
        <v>1389.6</v>
      </c>
      <c r="G54" s="689">
        <v>-42.903165561677092</v>
      </c>
      <c r="H54" s="689">
        <v>13.631531605200742</v>
      </c>
      <c r="I54" s="1610"/>
      <c r="J54" s="1610"/>
      <c r="K54" s="1610"/>
      <c r="L54" s="892"/>
      <c r="M54" s="892"/>
      <c r="N54" s="26">
        <v>2141.8000000000002</v>
      </c>
      <c r="O54" s="26">
        <v>1222.9000000000001</v>
      </c>
      <c r="P54" s="26">
        <v>1389.6</v>
      </c>
      <c r="Q54" s="689">
        <v>-42.903165561677092</v>
      </c>
      <c r="R54" s="690">
        <v>13.631531605200735</v>
      </c>
    </row>
    <row r="55" spans="1:18" ht="14.25" customHeight="1">
      <c r="A55" s="2385"/>
      <c r="B55" s="200" t="s">
        <v>172</v>
      </c>
      <c r="C55" s="660" t="s">
        <v>40</v>
      </c>
      <c r="D55" s="1611">
        <v>2141.8000000000002</v>
      </c>
      <c r="E55" s="1611">
        <v>1222.9000000000001</v>
      </c>
      <c r="F55" s="1611">
        <v>1389.6</v>
      </c>
      <c r="G55" s="1863">
        <v>-42.903165561677092</v>
      </c>
      <c r="H55" s="1863">
        <v>13.631531605200742</v>
      </c>
      <c r="I55" s="1610"/>
      <c r="J55" s="1610"/>
      <c r="K55" s="1610"/>
      <c r="L55" s="892"/>
      <c r="M55" s="892"/>
      <c r="N55" s="25">
        <v>2141.8000000000002</v>
      </c>
      <c r="O55" s="25">
        <v>1222.9000000000001</v>
      </c>
      <c r="P55" s="25">
        <v>1389.6</v>
      </c>
      <c r="Q55" s="1863">
        <v>-42.903165561677092</v>
      </c>
      <c r="R55" s="1864">
        <v>13.631531605200735</v>
      </c>
    </row>
    <row r="56" spans="1:18" ht="14.25" customHeight="1">
      <c r="A56" s="2385">
        <v>16</v>
      </c>
      <c r="B56" s="196" t="s">
        <v>173</v>
      </c>
      <c r="C56" s="653"/>
      <c r="D56" s="605">
        <v>500</v>
      </c>
      <c r="E56" s="605">
        <v>800</v>
      </c>
      <c r="F56" s="605">
        <v>1000</v>
      </c>
      <c r="G56" s="689">
        <v>60.000000000000007</v>
      </c>
      <c r="H56" s="689">
        <v>25</v>
      </c>
      <c r="I56" s="1610"/>
      <c r="J56" s="1610"/>
      <c r="K56" s="1610"/>
      <c r="L56" s="892"/>
      <c r="M56" s="892"/>
      <c r="N56" s="26">
        <v>500</v>
      </c>
      <c r="O56" s="26">
        <v>800</v>
      </c>
      <c r="P56" s="26">
        <v>1000</v>
      </c>
      <c r="Q56" s="689">
        <v>60</v>
      </c>
      <c r="R56" s="690">
        <v>25</v>
      </c>
    </row>
    <row r="57" spans="1:18" ht="14.25" customHeight="1">
      <c r="A57" s="2385"/>
      <c r="B57" s="200" t="s">
        <v>179</v>
      </c>
      <c r="C57" s="653" t="s">
        <v>40</v>
      </c>
      <c r="D57" s="1610"/>
      <c r="E57" s="1610"/>
      <c r="F57" s="1610"/>
      <c r="G57" s="1863"/>
      <c r="H57" s="1863"/>
      <c r="I57" s="1610"/>
      <c r="J57" s="1610"/>
      <c r="K57" s="1610"/>
      <c r="L57" s="892"/>
      <c r="M57" s="892"/>
      <c r="N57" s="25" t="s">
        <v>818</v>
      </c>
      <c r="O57" s="25" t="s">
        <v>818</v>
      </c>
      <c r="P57" s="25" t="s">
        <v>818</v>
      </c>
      <c r="Q57" s="1863"/>
      <c r="R57" s="1864"/>
    </row>
    <row r="58" spans="1:18" ht="14.25" customHeight="1">
      <c r="A58" s="2385"/>
      <c r="B58" s="203" t="s">
        <v>174</v>
      </c>
      <c r="C58" s="653" t="s">
        <v>101</v>
      </c>
      <c r="D58" s="1610"/>
      <c r="E58" s="1610"/>
      <c r="F58" s="1610"/>
      <c r="G58" s="1863"/>
      <c r="H58" s="1863"/>
      <c r="I58" s="1610"/>
      <c r="J58" s="1610"/>
      <c r="K58" s="1610"/>
      <c r="L58" s="892"/>
      <c r="M58" s="892"/>
      <c r="N58" s="25" t="s">
        <v>818</v>
      </c>
      <c r="O58" s="25" t="s">
        <v>818</v>
      </c>
      <c r="P58" s="25" t="s">
        <v>818</v>
      </c>
      <c r="Q58" s="1863"/>
      <c r="R58" s="1864"/>
    </row>
    <row r="59" spans="1:18" ht="14.25" customHeight="1">
      <c r="A59" s="2385"/>
      <c r="B59" s="203" t="s">
        <v>175</v>
      </c>
      <c r="C59" s="653" t="s">
        <v>101</v>
      </c>
      <c r="D59" s="1610"/>
      <c r="E59" s="1610"/>
      <c r="F59" s="1610"/>
      <c r="G59" s="1863"/>
      <c r="H59" s="1863"/>
      <c r="I59" s="1610"/>
      <c r="J59" s="1610"/>
      <c r="K59" s="1610"/>
      <c r="L59" s="891"/>
      <c r="M59" s="891"/>
      <c r="N59" s="25" t="s">
        <v>818</v>
      </c>
      <c r="O59" s="25" t="s">
        <v>818</v>
      </c>
      <c r="P59" s="25" t="s">
        <v>818</v>
      </c>
      <c r="Q59" s="1863"/>
      <c r="R59" s="1864"/>
    </row>
    <row r="60" spans="1:18" ht="14.25" customHeight="1">
      <c r="A60" s="2385"/>
      <c r="B60" s="203" t="s">
        <v>176</v>
      </c>
      <c r="C60" s="653" t="s">
        <v>180</v>
      </c>
      <c r="D60" s="1610"/>
      <c r="E60" s="1610"/>
      <c r="F60" s="1610"/>
      <c r="G60" s="1863"/>
      <c r="H60" s="1863"/>
      <c r="I60" s="1610"/>
      <c r="J60" s="1610"/>
      <c r="K60" s="1610"/>
      <c r="L60" s="891"/>
      <c r="M60" s="891"/>
      <c r="N60" s="25" t="s">
        <v>818</v>
      </c>
      <c r="O60" s="25" t="s">
        <v>818</v>
      </c>
      <c r="P60" s="25" t="s">
        <v>818</v>
      </c>
      <c r="Q60" s="1863"/>
      <c r="R60" s="1864"/>
    </row>
    <row r="61" spans="1:18" ht="14.25" customHeight="1">
      <c r="A61" s="2385"/>
      <c r="B61" s="203" t="s">
        <v>177</v>
      </c>
      <c r="C61" s="653" t="s">
        <v>181</v>
      </c>
      <c r="D61" s="1610"/>
      <c r="E61" s="1610"/>
      <c r="F61" s="1610"/>
      <c r="G61" s="1863"/>
      <c r="H61" s="1863"/>
      <c r="I61" s="1610"/>
      <c r="J61" s="1610"/>
      <c r="K61" s="1610"/>
      <c r="L61" s="892"/>
      <c r="M61" s="892"/>
      <c r="N61" s="25" t="s">
        <v>818</v>
      </c>
      <c r="O61" s="25" t="s">
        <v>818</v>
      </c>
      <c r="P61" s="25" t="s">
        <v>818</v>
      </c>
      <c r="Q61" s="1863"/>
      <c r="R61" s="1864"/>
    </row>
    <row r="62" spans="1:18" ht="14.25" customHeight="1">
      <c r="A62" s="2385"/>
      <c r="B62" s="203" t="s">
        <v>178</v>
      </c>
      <c r="C62" s="653" t="s">
        <v>181</v>
      </c>
      <c r="D62" s="1610"/>
      <c r="E62" s="1610"/>
      <c r="F62" s="1610"/>
      <c r="G62" s="1863"/>
      <c r="H62" s="1863"/>
      <c r="I62" s="1610"/>
      <c r="J62" s="1610"/>
      <c r="K62" s="1610"/>
      <c r="L62" s="892"/>
      <c r="M62" s="892"/>
      <c r="N62" s="25" t="s">
        <v>818</v>
      </c>
      <c r="O62" s="25" t="s">
        <v>818</v>
      </c>
      <c r="P62" s="25" t="s">
        <v>818</v>
      </c>
      <c r="Q62" s="1863"/>
      <c r="R62" s="1864"/>
    </row>
    <row r="63" spans="1:18" ht="14.25" customHeight="1">
      <c r="A63" s="2385"/>
      <c r="B63" s="200" t="s">
        <v>61</v>
      </c>
      <c r="C63" s="653" t="s">
        <v>104</v>
      </c>
      <c r="D63" s="1611">
        <v>500</v>
      </c>
      <c r="E63" s="1611">
        <v>800</v>
      </c>
      <c r="F63" s="1611">
        <v>1000</v>
      </c>
      <c r="G63" s="1863">
        <v>60.000000000000007</v>
      </c>
      <c r="H63" s="1863">
        <v>25</v>
      </c>
      <c r="I63" s="1610"/>
      <c r="J63" s="1610"/>
      <c r="K63" s="1610"/>
      <c r="L63" s="892"/>
      <c r="M63" s="892"/>
      <c r="N63" s="25">
        <v>500</v>
      </c>
      <c r="O63" s="25">
        <v>800</v>
      </c>
      <c r="P63" s="25">
        <v>1000</v>
      </c>
      <c r="Q63" s="1863">
        <v>60</v>
      </c>
      <c r="R63" s="1864">
        <v>25</v>
      </c>
    </row>
    <row r="64" spans="1:18" ht="14.25" customHeight="1">
      <c r="A64" s="2385">
        <v>17</v>
      </c>
      <c r="B64" s="196" t="s">
        <v>182</v>
      </c>
      <c r="C64" s="653"/>
      <c r="D64" s="7"/>
      <c r="E64" s="7"/>
      <c r="F64" s="7"/>
      <c r="G64" s="1863"/>
      <c r="H64" s="1863"/>
      <c r="I64" s="1610"/>
      <c r="J64" s="1610"/>
      <c r="K64" s="1610"/>
      <c r="L64" s="892"/>
      <c r="M64" s="892"/>
      <c r="N64" s="25" t="s">
        <v>818</v>
      </c>
      <c r="O64" s="25" t="s">
        <v>818</v>
      </c>
      <c r="P64" s="25" t="s">
        <v>818</v>
      </c>
      <c r="Q64" s="1863"/>
      <c r="R64" s="1864"/>
    </row>
    <row r="65" spans="1:18" ht="14.25" customHeight="1">
      <c r="A65" s="2385"/>
      <c r="B65" s="204" t="s">
        <v>117</v>
      </c>
      <c r="C65" s="653" t="s">
        <v>183</v>
      </c>
      <c r="D65" s="25"/>
      <c r="E65" s="25"/>
      <c r="F65" s="25"/>
      <c r="G65" s="1863"/>
      <c r="H65" s="1863"/>
      <c r="I65" s="1610"/>
      <c r="J65" s="1610"/>
      <c r="K65" s="1610"/>
      <c r="L65" s="892"/>
      <c r="M65" s="892"/>
      <c r="N65" s="25" t="s">
        <v>818</v>
      </c>
      <c r="O65" s="25" t="s">
        <v>818</v>
      </c>
      <c r="P65" s="25" t="s">
        <v>818</v>
      </c>
      <c r="Q65" s="1863"/>
      <c r="R65" s="1864"/>
    </row>
    <row r="66" spans="1:18" s="73" customFormat="1" ht="14.25" customHeight="1">
      <c r="A66" s="2385">
        <v>18</v>
      </c>
      <c r="B66" s="196" t="s">
        <v>184</v>
      </c>
      <c r="C66" s="650"/>
      <c r="D66" s="26"/>
      <c r="E66" s="26"/>
      <c r="F66" s="26"/>
      <c r="G66" s="689"/>
      <c r="H66" s="689"/>
      <c r="I66" s="605">
        <v>4.3</v>
      </c>
      <c r="J66" s="605">
        <v>4.8</v>
      </c>
      <c r="K66" s="605">
        <v>2.5</v>
      </c>
      <c r="L66" s="891"/>
      <c r="M66" s="891"/>
      <c r="N66" s="26">
        <v>4.3</v>
      </c>
      <c r="O66" s="26">
        <v>4.8</v>
      </c>
      <c r="P66" s="26">
        <v>2.5</v>
      </c>
      <c r="Q66" s="689">
        <v>11.627906976744185</v>
      </c>
      <c r="R66" s="690">
        <v>-47.916666666666664</v>
      </c>
    </row>
    <row r="67" spans="1:18" ht="14.25" customHeight="1">
      <c r="A67" s="2385"/>
      <c r="B67" s="200" t="s">
        <v>62</v>
      </c>
      <c r="C67" s="653" t="s">
        <v>102</v>
      </c>
      <c r="D67" s="25"/>
      <c r="E67" s="25"/>
      <c r="F67" s="25"/>
      <c r="G67" s="1863"/>
      <c r="H67" s="1863"/>
      <c r="I67" s="1406">
        <v>4.3</v>
      </c>
      <c r="J67" s="1406">
        <v>4.8</v>
      </c>
      <c r="K67" s="1406">
        <v>2.5</v>
      </c>
      <c r="L67" s="1863">
        <v>11.627906976744185</v>
      </c>
      <c r="M67" s="1863">
        <v>-47.916666666666664</v>
      </c>
      <c r="N67" s="25">
        <v>4.3</v>
      </c>
      <c r="O67" s="25">
        <v>4.8</v>
      </c>
      <c r="P67" s="25">
        <v>2.5</v>
      </c>
      <c r="Q67" s="1863"/>
      <c r="R67" s="1864"/>
    </row>
    <row r="68" spans="1:18" ht="14.25" customHeight="1">
      <c r="A68" s="2385"/>
      <c r="B68" s="200" t="s">
        <v>185</v>
      </c>
      <c r="C68" s="653" t="s">
        <v>40</v>
      </c>
      <c r="D68" s="25"/>
      <c r="E68" s="25"/>
      <c r="F68" s="25"/>
      <c r="G68" s="1863"/>
      <c r="H68" s="1863"/>
      <c r="I68" s="28"/>
      <c r="J68" s="28"/>
      <c r="K68" s="28"/>
      <c r="L68" s="1863"/>
      <c r="M68" s="1863"/>
      <c r="N68" s="25" t="s">
        <v>818</v>
      </c>
      <c r="O68" s="25" t="s">
        <v>818</v>
      </c>
      <c r="P68" s="25" t="s">
        <v>818</v>
      </c>
      <c r="Q68" s="1863"/>
      <c r="R68" s="1864"/>
    </row>
    <row r="69" spans="1:18" ht="14.25" customHeight="1">
      <c r="A69" s="2385"/>
      <c r="B69" s="200" t="s">
        <v>186</v>
      </c>
      <c r="C69" s="653" t="s">
        <v>40</v>
      </c>
      <c r="D69" s="25"/>
      <c r="E69" s="25"/>
      <c r="F69" s="25"/>
      <c r="G69" s="1863"/>
      <c r="H69" s="1863"/>
      <c r="I69" s="28"/>
      <c r="J69" s="28"/>
      <c r="K69" s="28"/>
      <c r="L69" s="1863"/>
      <c r="M69" s="1863"/>
      <c r="N69" s="25" t="s">
        <v>818</v>
      </c>
      <c r="O69" s="25" t="s">
        <v>818</v>
      </c>
      <c r="P69" s="25" t="s">
        <v>818</v>
      </c>
      <c r="Q69" s="1863"/>
      <c r="R69" s="1864"/>
    </row>
    <row r="70" spans="1:18" ht="14.25" customHeight="1">
      <c r="A70" s="2385"/>
      <c r="B70" s="200" t="s">
        <v>187</v>
      </c>
      <c r="C70" s="653" t="s">
        <v>40</v>
      </c>
      <c r="D70" s="25"/>
      <c r="E70" s="25"/>
      <c r="F70" s="25"/>
      <c r="G70" s="1863"/>
      <c r="H70" s="1863"/>
      <c r="I70" s="28"/>
      <c r="J70" s="28"/>
      <c r="K70" s="28"/>
      <c r="L70" s="1863"/>
      <c r="M70" s="1863"/>
      <c r="N70" s="25" t="s">
        <v>818</v>
      </c>
      <c r="O70" s="25" t="s">
        <v>818</v>
      </c>
      <c r="P70" s="25" t="s">
        <v>818</v>
      </c>
      <c r="Q70" s="1863"/>
      <c r="R70" s="1864"/>
    </row>
    <row r="71" spans="1:18" ht="14.25" customHeight="1">
      <c r="A71" s="2385">
        <v>19</v>
      </c>
      <c r="B71" s="205" t="s">
        <v>188</v>
      </c>
      <c r="C71" s="653"/>
      <c r="D71" s="25"/>
      <c r="E71" s="25"/>
      <c r="F71" s="25"/>
      <c r="G71" s="1863"/>
      <c r="H71" s="1863"/>
      <c r="I71" s="28"/>
      <c r="J71" s="28"/>
      <c r="K71" s="28"/>
      <c r="L71" s="1863"/>
      <c r="M71" s="1863"/>
      <c r="N71" s="25" t="s">
        <v>818</v>
      </c>
      <c r="O71" s="25" t="s">
        <v>818</v>
      </c>
      <c r="P71" s="25" t="s">
        <v>818</v>
      </c>
      <c r="Q71" s="1863"/>
      <c r="R71" s="1864"/>
    </row>
    <row r="72" spans="1:18" ht="14.25" customHeight="1">
      <c r="A72" s="2385"/>
      <c r="B72" s="200" t="s">
        <v>189</v>
      </c>
      <c r="C72" s="653" t="s">
        <v>104</v>
      </c>
      <c r="D72" s="25"/>
      <c r="E72" s="25"/>
      <c r="F72" s="25"/>
      <c r="G72" s="1863"/>
      <c r="H72" s="1863"/>
      <c r="I72" s="28"/>
      <c r="J72" s="28"/>
      <c r="K72" s="28"/>
      <c r="L72" s="1863"/>
      <c r="M72" s="1863"/>
      <c r="N72" s="25" t="s">
        <v>818</v>
      </c>
      <c r="O72" s="25" t="s">
        <v>818</v>
      </c>
      <c r="P72" s="25" t="s">
        <v>818</v>
      </c>
      <c r="Q72" s="1863"/>
      <c r="R72" s="1864"/>
    </row>
    <row r="73" spans="1:18" ht="14.25" customHeight="1">
      <c r="A73" s="2385"/>
      <c r="B73" s="200" t="s">
        <v>190</v>
      </c>
      <c r="C73" s="653" t="s">
        <v>104</v>
      </c>
      <c r="D73" s="25"/>
      <c r="E73" s="25"/>
      <c r="F73" s="25"/>
      <c r="G73" s="1863"/>
      <c r="H73" s="1863"/>
      <c r="I73" s="28"/>
      <c r="J73" s="28"/>
      <c r="K73" s="28"/>
      <c r="L73" s="1863"/>
      <c r="M73" s="1863"/>
      <c r="N73" s="25" t="s">
        <v>818</v>
      </c>
      <c r="O73" s="25" t="s">
        <v>818</v>
      </c>
      <c r="P73" s="25" t="s">
        <v>818</v>
      </c>
      <c r="Q73" s="1863"/>
      <c r="R73" s="1864"/>
    </row>
    <row r="74" spans="1:18" ht="14.25" customHeight="1">
      <c r="A74" s="2385"/>
      <c r="B74" s="200" t="s">
        <v>191</v>
      </c>
      <c r="C74" s="653" t="s">
        <v>41</v>
      </c>
      <c r="D74" s="25"/>
      <c r="E74" s="25"/>
      <c r="F74" s="25"/>
      <c r="G74" s="1863"/>
      <c r="H74" s="1863"/>
      <c r="I74" s="28"/>
      <c r="J74" s="28"/>
      <c r="K74" s="28"/>
      <c r="L74" s="1863"/>
      <c r="M74" s="1863"/>
      <c r="N74" s="25" t="s">
        <v>818</v>
      </c>
      <c r="O74" s="25" t="s">
        <v>818</v>
      </c>
      <c r="P74" s="25" t="s">
        <v>818</v>
      </c>
      <c r="Q74" s="1863"/>
      <c r="R74" s="1864"/>
    </row>
    <row r="75" spans="1:18" ht="14.25" customHeight="1">
      <c r="A75" s="2385">
        <v>20</v>
      </c>
      <c r="B75" s="205" t="s">
        <v>192</v>
      </c>
      <c r="C75" s="653"/>
      <c r="D75" s="25"/>
      <c r="E75" s="25"/>
      <c r="F75" s="25"/>
      <c r="G75" s="1863"/>
      <c r="H75" s="1863"/>
      <c r="I75" s="28"/>
      <c r="J75" s="28"/>
      <c r="K75" s="28"/>
      <c r="L75" s="1863"/>
      <c r="M75" s="1863"/>
      <c r="N75" s="25" t="s">
        <v>818</v>
      </c>
      <c r="O75" s="25" t="s">
        <v>818</v>
      </c>
      <c r="P75" s="25" t="s">
        <v>818</v>
      </c>
      <c r="Q75" s="1863"/>
      <c r="R75" s="1864"/>
    </row>
    <row r="76" spans="1:18" ht="14.25" customHeight="1">
      <c r="A76" s="2385"/>
      <c r="B76" s="200" t="s">
        <v>118</v>
      </c>
      <c r="C76" s="653" t="s">
        <v>104</v>
      </c>
      <c r="D76" s="25"/>
      <c r="E76" s="25"/>
      <c r="F76" s="25"/>
      <c r="G76" s="1863"/>
      <c r="H76" s="1863"/>
      <c r="I76" s="28"/>
      <c r="J76" s="28"/>
      <c r="K76" s="28"/>
      <c r="L76" s="1863"/>
      <c r="M76" s="1863"/>
      <c r="N76" s="25" t="s">
        <v>818</v>
      </c>
      <c r="O76" s="25" t="s">
        <v>818</v>
      </c>
      <c r="P76" s="25" t="s">
        <v>818</v>
      </c>
      <c r="Q76" s="1863"/>
      <c r="R76" s="1864"/>
    </row>
    <row r="77" spans="1:18" ht="14.25" customHeight="1">
      <c r="A77" s="2385"/>
      <c r="B77" s="200" t="s">
        <v>193</v>
      </c>
      <c r="C77" s="653" t="s">
        <v>101</v>
      </c>
      <c r="D77" s="25"/>
      <c r="E77" s="25"/>
      <c r="F77" s="25"/>
      <c r="G77" s="1863"/>
      <c r="H77" s="1863"/>
      <c r="I77" s="28"/>
      <c r="J77" s="28"/>
      <c r="K77" s="28"/>
      <c r="L77" s="1863"/>
      <c r="M77" s="1863"/>
      <c r="N77" s="25" t="s">
        <v>818</v>
      </c>
      <c r="O77" s="25" t="s">
        <v>818</v>
      </c>
      <c r="P77" s="25" t="s">
        <v>818</v>
      </c>
      <c r="Q77" s="1863"/>
      <c r="R77" s="1864"/>
    </row>
    <row r="78" spans="1:18" ht="14.25" customHeight="1">
      <c r="A78" s="2385">
        <v>21</v>
      </c>
      <c r="B78" s="205" t="s">
        <v>194</v>
      </c>
      <c r="C78" s="653"/>
      <c r="D78" s="25"/>
      <c r="E78" s="25"/>
      <c r="F78" s="25"/>
      <c r="G78" s="1863"/>
      <c r="H78" s="1863"/>
      <c r="I78" s="28"/>
      <c r="J78" s="28"/>
      <c r="K78" s="28"/>
      <c r="L78" s="1863"/>
      <c r="M78" s="1863"/>
      <c r="N78" s="25" t="s">
        <v>818</v>
      </c>
      <c r="O78" s="25" t="s">
        <v>818</v>
      </c>
      <c r="P78" s="25" t="s">
        <v>818</v>
      </c>
      <c r="Q78" s="1863"/>
      <c r="R78" s="1864"/>
    </row>
    <row r="79" spans="1:18" ht="14.25" customHeight="1">
      <c r="A79" s="2385"/>
      <c r="B79" s="200" t="s">
        <v>195</v>
      </c>
      <c r="C79" s="653" t="s">
        <v>40</v>
      </c>
      <c r="D79" s="25"/>
      <c r="E79" s="25"/>
      <c r="F79" s="25"/>
      <c r="G79" s="1863"/>
      <c r="H79" s="1863"/>
      <c r="I79" s="28"/>
      <c r="J79" s="28"/>
      <c r="K79" s="28"/>
      <c r="L79" s="1863"/>
      <c r="M79" s="1863"/>
      <c r="N79" s="25" t="s">
        <v>818</v>
      </c>
      <c r="O79" s="25" t="s">
        <v>818</v>
      </c>
      <c r="P79" s="25" t="s">
        <v>818</v>
      </c>
      <c r="Q79" s="1863"/>
      <c r="R79" s="1864"/>
    </row>
    <row r="80" spans="1:18" ht="14.25" customHeight="1">
      <c r="A80" s="2385">
        <v>22</v>
      </c>
      <c r="B80" s="196" t="s">
        <v>197</v>
      </c>
      <c r="C80" s="653"/>
      <c r="D80" s="25"/>
      <c r="E80" s="25"/>
      <c r="F80" s="25"/>
      <c r="G80" s="1863"/>
      <c r="H80" s="1863"/>
      <c r="I80" s="28"/>
      <c r="J80" s="28"/>
      <c r="K80" s="28"/>
      <c r="L80" s="1863"/>
      <c r="M80" s="1863"/>
      <c r="N80" s="25" t="s">
        <v>818</v>
      </c>
      <c r="O80" s="25" t="s">
        <v>818</v>
      </c>
      <c r="P80" s="25" t="s">
        <v>818</v>
      </c>
      <c r="Q80" s="1863"/>
      <c r="R80" s="1864"/>
    </row>
    <row r="81" spans="1:18" ht="14.25" customHeight="1">
      <c r="A81" s="2385"/>
      <c r="B81" s="200" t="s">
        <v>196</v>
      </c>
      <c r="C81" s="653" t="s">
        <v>104</v>
      </c>
      <c r="D81" s="25"/>
      <c r="E81" s="25"/>
      <c r="F81" s="25"/>
      <c r="G81" s="1863"/>
      <c r="H81" s="1863"/>
      <c r="I81" s="28"/>
      <c r="J81" s="28"/>
      <c r="K81" s="28"/>
      <c r="L81" s="1863"/>
      <c r="M81" s="1863"/>
      <c r="N81" s="25" t="s">
        <v>818</v>
      </c>
      <c r="O81" s="25" t="s">
        <v>818</v>
      </c>
      <c r="P81" s="25" t="s">
        <v>818</v>
      </c>
      <c r="Q81" s="1863"/>
      <c r="R81" s="1864"/>
    </row>
    <row r="82" spans="1:18" ht="14.25" customHeight="1">
      <c r="A82" s="2385">
        <v>23</v>
      </c>
      <c r="B82" s="196" t="s">
        <v>198</v>
      </c>
      <c r="C82" s="653"/>
      <c r="D82" s="25"/>
      <c r="E82" s="25"/>
      <c r="F82" s="25"/>
      <c r="G82" s="1863"/>
      <c r="H82" s="1863"/>
      <c r="I82" s="28"/>
      <c r="J82" s="28"/>
      <c r="K82" s="28"/>
      <c r="L82" s="1863"/>
      <c r="M82" s="1863"/>
      <c r="N82" s="25" t="s">
        <v>818</v>
      </c>
      <c r="O82" s="25" t="s">
        <v>818</v>
      </c>
      <c r="P82" s="25" t="s">
        <v>818</v>
      </c>
      <c r="Q82" s="1863"/>
      <c r="R82" s="1864"/>
    </row>
    <row r="83" spans="1:18" ht="14.25" customHeight="1">
      <c r="A83" s="2385"/>
      <c r="B83" s="200" t="s">
        <v>199</v>
      </c>
      <c r="C83" s="653" t="s">
        <v>41</v>
      </c>
      <c r="D83" s="25"/>
      <c r="E83" s="25"/>
      <c r="F83" s="25"/>
      <c r="G83" s="1863"/>
      <c r="H83" s="1863"/>
      <c r="I83" s="28"/>
      <c r="J83" s="28"/>
      <c r="K83" s="28"/>
      <c r="L83" s="1863"/>
      <c r="M83" s="1863"/>
      <c r="N83" s="25" t="s">
        <v>818</v>
      </c>
      <c r="O83" s="25" t="s">
        <v>818</v>
      </c>
      <c r="P83" s="25" t="s">
        <v>818</v>
      </c>
      <c r="Q83" s="1863"/>
      <c r="R83" s="1864"/>
    </row>
    <row r="84" spans="1:18" ht="14.25" customHeight="1">
      <c r="A84" s="2039">
        <v>24</v>
      </c>
      <c r="B84" s="196" t="s">
        <v>360</v>
      </c>
      <c r="C84" s="653"/>
      <c r="D84" s="25"/>
      <c r="E84" s="25"/>
      <c r="F84" s="25"/>
      <c r="G84" s="1863"/>
      <c r="H84" s="1863"/>
      <c r="I84" s="28"/>
      <c r="J84" s="28"/>
      <c r="K84" s="28"/>
      <c r="L84" s="1863"/>
      <c r="M84" s="1863"/>
      <c r="N84" s="25" t="s">
        <v>818</v>
      </c>
      <c r="O84" s="25" t="s">
        <v>818</v>
      </c>
      <c r="P84" s="25" t="s">
        <v>818</v>
      </c>
      <c r="Q84" s="1863"/>
      <c r="R84" s="1864"/>
    </row>
    <row r="85" spans="1:18" ht="14.25" customHeight="1">
      <c r="A85" s="2039"/>
      <c r="B85" s="200" t="s">
        <v>361</v>
      </c>
      <c r="C85" s="653" t="s">
        <v>362</v>
      </c>
      <c r="D85" s="25"/>
      <c r="E85" s="25"/>
      <c r="F85" s="25"/>
      <c r="G85" s="1863"/>
      <c r="H85" s="1863"/>
      <c r="I85" s="28"/>
      <c r="J85" s="28"/>
      <c r="K85" s="28"/>
      <c r="L85" s="1863"/>
      <c r="M85" s="1863"/>
      <c r="N85" s="25" t="s">
        <v>818</v>
      </c>
      <c r="O85" s="25" t="s">
        <v>818</v>
      </c>
      <c r="P85" s="25" t="s">
        <v>818</v>
      </c>
      <c r="Q85" s="1863"/>
      <c r="R85" s="1864"/>
    </row>
    <row r="86" spans="1:18" ht="14.25" customHeight="1">
      <c r="A86" s="2039">
        <v>25</v>
      </c>
      <c r="B86" s="196" t="s">
        <v>363</v>
      </c>
      <c r="C86" s="650" t="s">
        <v>406</v>
      </c>
      <c r="D86" s="25"/>
      <c r="E86" s="25"/>
      <c r="F86" s="25"/>
      <c r="G86" s="1863"/>
      <c r="H86" s="1863"/>
      <c r="I86" s="28"/>
      <c r="J86" s="28"/>
      <c r="K86" s="28"/>
      <c r="L86" s="1863"/>
      <c r="M86" s="1863"/>
      <c r="N86" s="25" t="s">
        <v>818</v>
      </c>
      <c r="O86" s="25" t="s">
        <v>818</v>
      </c>
      <c r="P86" s="25" t="s">
        <v>818</v>
      </c>
      <c r="Q86" s="1863"/>
      <c r="R86" s="1864"/>
    </row>
    <row r="87" spans="1:18" ht="14.25" customHeight="1">
      <c r="A87" s="2039"/>
      <c r="B87" s="200" t="s">
        <v>364</v>
      </c>
      <c r="C87" s="653" t="s">
        <v>406</v>
      </c>
      <c r="D87" s="25"/>
      <c r="E87" s="25"/>
      <c r="F87" s="25"/>
      <c r="G87" s="1863"/>
      <c r="H87" s="1863"/>
      <c r="I87" s="28"/>
      <c r="J87" s="28"/>
      <c r="K87" s="28"/>
      <c r="L87" s="1863"/>
      <c r="M87" s="1863"/>
      <c r="N87" s="25" t="s">
        <v>818</v>
      </c>
      <c r="O87" s="25" t="s">
        <v>818</v>
      </c>
      <c r="P87" s="25" t="s">
        <v>818</v>
      </c>
      <c r="Q87" s="1863"/>
      <c r="R87" s="1864"/>
    </row>
    <row r="88" spans="1:18" ht="14.25" customHeight="1" thickBot="1">
      <c r="A88" s="2040"/>
      <c r="B88" s="206" t="s">
        <v>365</v>
      </c>
      <c r="C88" s="266" t="s">
        <v>406</v>
      </c>
      <c r="D88" s="134"/>
      <c r="E88" s="134"/>
      <c r="F88" s="134"/>
      <c r="G88" s="693"/>
      <c r="H88" s="693"/>
      <c r="I88" s="86"/>
      <c r="J88" s="86"/>
      <c r="K88" s="86"/>
      <c r="L88" s="693"/>
      <c r="M88" s="693"/>
      <c r="N88" s="134" t="s">
        <v>818</v>
      </c>
      <c r="O88" s="134" t="s">
        <v>818</v>
      </c>
      <c r="P88" s="134" t="s">
        <v>818</v>
      </c>
      <c r="Q88" s="693"/>
      <c r="R88" s="694"/>
    </row>
    <row r="89" spans="1:18" ht="15.75" thickTop="1">
      <c r="A89" s="2321" t="s">
        <v>324</v>
      </c>
      <c r="B89" s="2321"/>
      <c r="C89" s="2321"/>
      <c r="D89" s="2321"/>
      <c r="E89" s="2321"/>
      <c r="F89" s="2321"/>
      <c r="G89" s="2321"/>
      <c r="H89" s="2321"/>
      <c r="I89" s="2321"/>
      <c r="J89" s="2321"/>
      <c r="K89" s="2321"/>
      <c r="L89" s="2321"/>
      <c r="M89" s="2321"/>
    </row>
    <row r="90" spans="1:18" ht="15">
      <c r="A90" s="2321" t="s">
        <v>422</v>
      </c>
      <c r="B90" s="2321"/>
      <c r="C90" s="2321"/>
      <c r="D90" s="2321"/>
      <c r="E90" s="2321"/>
      <c r="F90" s="2321"/>
      <c r="G90" s="2321"/>
      <c r="H90" s="2321"/>
      <c r="I90" s="2321"/>
      <c r="J90" s="2321"/>
      <c r="K90" s="2321"/>
      <c r="L90" s="2321"/>
      <c r="M90" s="2321"/>
      <c r="N90" s="2321"/>
      <c r="O90" s="2321"/>
      <c r="P90" s="2321"/>
      <c r="Q90" s="2321"/>
      <c r="R90" s="2321"/>
    </row>
    <row r="92" spans="1:18" ht="15">
      <c r="E92" s="158"/>
    </row>
  </sheetData>
  <mergeCells count="39">
    <mergeCell ref="A1:R1"/>
    <mergeCell ref="A2:R2"/>
    <mergeCell ref="A4:A6"/>
    <mergeCell ref="B4:B6"/>
    <mergeCell ref="G5:G6"/>
    <mergeCell ref="C4:C6"/>
    <mergeCell ref="D4:H4"/>
    <mergeCell ref="I4:M4"/>
    <mergeCell ref="H5:H6"/>
    <mergeCell ref="M5:M6"/>
    <mergeCell ref="L5:L6"/>
    <mergeCell ref="A52:A53"/>
    <mergeCell ref="A54:A55"/>
    <mergeCell ref="A7:A10"/>
    <mergeCell ref="A11:A12"/>
    <mergeCell ref="A13:A16"/>
    <mergeCell ref="A17:A23"/>
    <mergeCell ref="A24:A27"/>
    <mergeCell ref="A28:A29"/>
    <mergeCell ref="A30:A32"/>
    <mergeCell ref="A35:A37"/>
    <mergeCell ref="A38:A42"/>
    <mergeCell ref="A43:A44"/>
    <mergeCell ref="A90:R90"/>
    <mergeCell ref="A89:M89"/>
    <mergeCell ref="N4:R4"/>
    <mergeCell ref="Q5:Q6"/>
    <mergeCell ref="R5:R6"/>
    <mergeCell ref="A78:A79"/>
    <mergeCell ref="A80:A81"/>
    <mergeCell ref="A82:A83"/>
    <mergeCell ref="A56:A63"/>
    <mergeCell ref="A64:A65"/>
    <mergeCell ref="A66:A70"/>
    <mergeCell ref="A71:A74"/>
    <mergeCell ref="A75:A77"/>
    <mergeCell ref="A45:A46"/>
    <mergeCell ref="A47:A48"/>
    <mergeCell ref="A49:A51"/>
  </mergeCells>
  <hyperlinks>
    <hyperlink ref="C6"/>
    <hyperlink ref="H6"/>
    <hyperlink ref="M6"/>
  </hyperlinks>
  <printOptions horizontalCentered="1"/>
  <pageMargins left="0.19685039370078741" right="0.19685039370078741" top="0.78740157480314965" bottom="0.19685039370078741" header="0" footer="0"/>
  <pageSetup paperSize="9" scale="4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"/>
  <sheetViews>
    <sheetView view="pageBreakPreview" zoomScale="87" zoomScaleSheetLayoutView="87" workbookViewId="0">
      <selection activeCell="A2" sqref="A2:XFD2"/>
    </sheetView>
  </sheetViews>
  <sheetFormatPr defaultColWidth="9.140625" defaultRowHeight="12.75"/>
  <cols>
    <col min="1" max="1" width="29.140625" style="51" customWidth="1"/>
    <col min="2" max="2" width="12.140625" style="51" customWidth="1"/>
    <col min="3" max="3" width="13" style="51" customWidth="1"/>
    <col min="4" max="4" width="13.7109375" style="51" bestFit="1" customWidth="1"/>
    <col min="5" max="5" width="12.7109375" style="51" bestFit="1" customWidth="1"/>
    <col min="6" max="6" width="12.28515625" style="51" bestFit="1" customWidth="1"/>
    <col min="7" max="16384" width="9.140625" style="51"/>
  </cols>
  <sheetData>
    <row r="1" spans="1:6" ht="18">
      <c r="A1" s="2348" t="s">
        <v>295</v>
      </c>
      <c r="B1" s="2348"/>
      <c r="C1" s="2348"/>
      <c r="D1" s="2348"/>
      <c r="E1" s="2348"/>
      <c r="F1" s="2348"/>
    </row>
    <row r="2" spans="1:6" s="2724" customFormat="1" ht="20.25">
      <c r="A2" s="2759" t="s">
        <v>832</v>
      </c>
      <c r="B2" s="2759"/>
      <c r="C2" s="2759"/>
      <c r="D2" s="2759"/>
      <c r="E2" s="2759"/>
      <c r="F2" s="2759"/>
    </row>
    <row r="3" spans="1:6" ht="18">
      <c r="A3" s="2217"/>
      <c r="B3" s="2217"/>
      <c r="C3" s="2217"/>
      <c r="D3" s="2217"/>
      <c r="E3" s="2217"/>
      <c r="F3" s="2217"/>
    </row>
    <row r="4" spans="1:6" ht="18.75" thickBot="1">
      <c r="A4" s="52"/>
      <c r="B4" s="52"/>
      <c r="C4" s="52"/>
      <c r="D4" s="52"/>
      <c r="E4" s="52"/>
      <c r="F4" s="151" t="s">
        <v>317</v>
      </c>
    </row>
    <row r="5" spans="1:6" s="1064" customFormat="1" ht="18.75" thickTop="1">
      <c r="A5" s="2356" t="s">
        <v>81</v>
      </c>
      <c r="B5" s="2351" t="s">
        <v>82</v>
      </c>
      <c r="C5" s="2351"/>
      <c r="D5" s="2351"/>
      <c r="E5" s="2351"/>
      <c r="F5" s="2360"/>
    </row>
    <row r="6" spans="1:6" s="1064" customFormat="1" ht="18.75" customHeight="1">
      <c r="A6" s="2357"/>
      <c r="B6" s="1872" t="s">
        <v>87</v>
      </c>
      <c r="C6" s="1872" t="s">
        <v>90</v>
      </c>
      <c r="D6" s="1872" t="s">
        <v>91</v>
      </c>
      <c r="E6" s="2358" t="s">
        <v>340</v>
      </c>
      <c r="F6" s="2359"/>
    </row>
    <row r="7" spans="1:6" s="1064" customFormat="1" ht="29.25" customHeight="1">
      <c r="A7" s="2357"/>
      <c r="B7" s="1232" t="s">
        <v>717</v>
      </c>
      <c r="C7" s="1232" t="s">
        <v>730</v>
      </c>
      <c r="D7" s="1232" t="s">
        <v>739</v>
      </c>
      <c r="E7" s="1232" t="s">
        <v>728</v>
      </c>
      <c r="F7" s="1308" t="s">
        <v>740</v>
      </c>
    </row>
    <row r="8" spans="1:6" ht="21" customHeight="1">
      <c r="A8" s="22" t="s">
        <v>311</v>
      </c>
      <c r="B8" s="777">
        <v>3534.9249881299993</v>
      </c>
      <c r="C8" s="777">
        <v>4828.5187267800011</v>
      </c>
      <c r="D8" s="777">
        <v>8664.20634685</v>
      </c>
      <c r="E8" s="707">
        <v>36.594658811538807</v>
      </c>
      <c r="F8" s="708">
        <v>79.438184609214687</v>
      </c>
    </row>
    <row r="9" spans="1:6" ht="30.75" customHeight="1">
      <c r="A9" s="96" t="s">
        <v>367</v>
      </c>
      <c r="B9" s="777">
        <v>295593.91945802385</v>
      </c>
      <c r="C9" s="777">
        <v>368046.07642764039</v>
      </c>
      <c r="D9" s="777">
        <v>465123.21556044125</v>
      </c>
      <c r="E9" s="707">
        <v>24.510706141201652</v>
      </c>
      <c r="F9" s="708">
        <v>26.376354850745628</v>
      </c>
    </row>
    <row r="10" spans="1:6" ht="21" customHeight="1">
      <c r="A10" s="96" t="s">
        <v>83</v>
      </c>
      <c r="B10" s="777">
        <v>204319.94820776075</v>
      </c>
      <c r="C10" s="777">
        <v>242712.24856717128</v>
      </c>
      <c r="D10" s="777">
        <v>293717.78859281598</v>
      </c>
      <c r="E10" s="707">
        <v>18.790284891992854</v>
      </c>
      <c r="F10" s="708">
        <v>21.014819122953639</v>
      </c>
    </row>
    <row r="11" spans="1:6" ht="21" customHeight="1">
      <c r="A11" s="96" t="s">
        <v>368</v>
      </c>
      <c r="B11" s="777">
        <v>62839.453637060018</v>
      </c>
      <c r="C11" s="777">
        <v>86459.737725754036</v>
      </c>
      <c r="D11" s="777">
        <v>118805.42095834248</v>
      </c>
      <c r="E11" s="707">
        <v>37.588302764560922</v>
      </c>
      <c r="F11" s="708">
        <v>37.411266889551911</v>
      </c>
    </row>
    <row r="12" spans="1:6" ht="21" customHeight="1">
      <c r="A12" s="208" t="s">
        <v>84</v>
      </c>
      <c r="B12" s="777">
        <v>24701.765041110993</v>
      </c>
      <c r="C12" s="777">
        <v>30490.983649483001</v>
      </c>
      <c r="D12" s="777">
        <v>37365.526555887503</v>
      </c>
      <c r="E12" s="707">
        <v>23.436457268284471</v>
      </c>
      <c r="F12" s="708">
        <v>22.546149987919677</v>
      </c>
    </row>
    <row r="13" spans="1:6" ht="21" customHeight="1">
      <c r="A13" s="96" t="s">
        <v>369</v>
      </c>
      <c r="B13" s="777">
        <v>66406.090941877992</v>
      </c>
      <c r="C13" s="777">
        <v>89364.663285421542</v>
      </c>
      <c r="D13" s="777">
        <v>120893.03298820503</v>
      </c>
      <c r="E13" s="707">
        <v>34.572991751070049</v>
      </c>
      <c r="F13" s="708">
        <v>35.280577964116645</v>
      </c>
    </row>
    <row r="14" spans="1:6" s="113" customFormat="1" ht="21" customHeight="1" thickBot="1">
      <c r="A14" s="1874" t="s">
        <v>85</v>
      </c>
      <c r="B14" s="778">
        <v>657396.10227396339</v>
      </c>
      <c r="C14" s="778">
        <v>821902.22838225018</v>
      </c>
      <c r="D14" s="778">
        <v>1044569.1910025422</v>
      </c>
      <c r="E14" s="709">
        <v>25.023897394470779</v>
      </c>
      <c r="F14" s="710">
        <v>27.091660653915881</v>
      </c>
    </row>
    <row r="15" spans="1:6" ht="15.75" thickTop="1">
      <c r="A15" s="2369" t="s">
        <v>410</v>
      </c>
      <c r="B15" s="2369"/>
    </row>
    <row r="16" spans="1:6" ht="16.5" customHeight="1">
      <c r="A16" s="154" t="s">
        <v>326</v>
      </c>
      <c r="B16" s="3"/>
      <c r="C16" s="3"/>
      <c r="D16" s="3"/>
      <c r="E16" s="3"/>
      <c r="F16" s="3"/>
    </row>
    <row r="17" spans="1:6" ht="14.25">
      <c r="A17" s="345" t="s">
        <v>447</v>
      </c>
      <c r="F17" s="64"/>
    </row>
    <row r="18" spans="1:6" ht="14.25">
      <c r="A18" s="2312" t="s">
        <v>815</v>
      </c>
      <c r="B18" s="2312"/>
      <c r="C18" s="2312"/>
      <c r="D18" s="2312"/>
      <c r="E18" s="2312"/>
    </row>
  </sheetData>
  <mergeCells count="7">
    <mergeCell ref="A18:E18"/>
    <mergeCell ref="A15:B15"/>
    <mergeCell ref="A1:F1"/>
    <mergeCell ref="A2:F2"/>
    <mergeCell ref="A5:A7"/>
    <mergeCell ref="B5:F5"/>
    <mergeCell ref="E6:F6"/>
  </mergeCells>
  <printOptions horizontalCentered="1"/>
  <pageMargins left="0.59055118110236227" right="0" top="0.78740157480314965" bottom="0" header="0" footer="0"/>
  <pageSetup paperSize="9" orientation="portrait" r:id="rId1"/>
</worksheet>
</file>

<file path=xl/worksheets/sheet1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3"/>
  <sheetViews>
    <sheetView view="pageBreakPreview" zoomScale="70" zoomScaleSheetLayoutView="70" workbookViewId="0">
      <pane xSplit="1" topLeftCell="B1" activePane="topRight" state="frozen"/>
      <selection activeCell="O18" sqref="O18"/>
      <selection pane="topRight" activeCell="N8" sqref="N8"/>
    </sheetView>
  </sheetViews>
  <sheetFormatPr defaultColWidth="11.7109375" defaultRowHeight="12.75"/>
  <cols>
    <col min="1" max="1" width="28.5703125" style="49" customWidth="1"/>
    <col min="2" max="2" width="11.7109375" style="49" customWidth="1"/>
    <col min="3" max="3" width="11.42578125" style="49" customWidth="1"/>
    <col min="4" max="4" width="10.7109375" style="49" customWidth="1"/>
    <col min="5" max="5" width="12.5703125" style="835" customWidth="1"/>
    <col min="6" max="6" width="13.28515625" style="835" customWidth="1"/>
    <col min="7" max="9" width="10.7109375" style="49" customWidth="1"/>
    <col min="10" max="10" width="12.85546875" style="835" customWidth="1"/>
    <col min="11" max="11" width="13.28515625" style="835" customWidth="1"/>
    <col min="12" max="14" width="10.7109375" style="49" customWidth="1"/>
    <col min="15" max="15" width="13.42578125" style="835" customWidth="1"/>
    <col min="16" max="16" width="13.28515625" style="835" customWidth="1"/>
    <col min="17" max="19" width="10.7109375" style="49" customWidth="1"/>
    <col min="20" max="20" width="13.42578125" style="835" customWidth="1"/>
    <col min="21" max="21" width="13.28515625" style="835" customWidth="1"/>
    <col min="22" max="241" width="8.7109375" style="49" customWidth="1"/>
    <col min="242" max="242" width="27.42578125" style="49" customWidth="1"/>
    <col min="243" max="243" width="11.7109375" style="49" bestFit="1" customWidth="1"/>
    <col min="244" max="244" width="11.7109375" style="49" customWidth="1"/>
    <col min="245" max="246" width="11.85546875" style="49" customWidth="1"/>
    <col min="247" max="247" width="12.5703125" style="49" customWidth="1"/>
    <col min="248" max="248" width="13.28515625" style="49" customWidth="1"/>
    <col min="249" max="249" width="11.7109375" style="49" bestFit="1" customWidth="1"/>
    <col min="250" max="250" width="11.7109375" style="49" customWidth="1"/>
    <col min="251" max="252" width="11.85546875" style="49" customWidth="1"/>
    <col min="253" max="253" width="12.28515625" style="49" customWidth="1"/>
    <col min="254" max="254" width="13.28515625" style="49" customWidth="1"/>
    <col min="255" max="255" width="11.7109375" style="49" bestFit="1" customWidth="1"/>
    <col min="256" max="16384" width="11.7109375" style="49"/>
  </cols>
  <sheetData>
    <row r="1" spans="1:34" s="1950" customFormat="1" ht="33">
      <c r="A1" s="1949" t="s">
        <v>307</v>
      </c>
      <c r="B1" s="1949"/>
      <c r="C1" s="1949"/>
      <c r="D1" s="1949"/>
      <c r="E1" s="1949"/>
      <c r="F1" s="1949"/>
      <c r="G1" s="1949"/>
      <c r="H1" s="1949"/>
      <c r="I1" s="1949"/>
      <c r="J1" s="1949"/>
      <c r="K1" s="1949"/>
      <c r="L1" s="1949"/>
      <c r="M1" s="1949"/>
      <c r="N1" s="1949"/>
      <c r="O1" s="1949"/>
      <c r="P1" s="1949"/>
      <c r="Q1" s="1949"/>
      <c r="R1" s="1963"/>
      <c r="S1" s="1963"/>
      <c r="T1" s="1963"/>
      <c r="U1" s="1963"/>
    </row>
    <row r="2" spans="1:34" s="1952" customFormat="1" ht="34.5">
      <c r="A2" s="1951" t="s">
        <v>825</v>
      </c>
      <c r="B2" s="1951"/>
      <c r="C2" s="1951"/>
      <c r="D2" s="1951"/>
      <c r="E2" s="1951"/>
      <c r="F2" s="1951"/>
      <c r="G2" s="1951"/>
      <c r="H2" s="1951"/>
      <c r="I2" s="1951"/>
      <c r="J2" s="1951"/>
      <c r="K2" s="1951"/>
      <c r="L2" s="1951"/>
      <c r="M2" s="1951"/>
      <c r="N2" s="1951"/>
      <c r="O2" s="1951"/>
      <c r="P2" s="1951"/>
      <c r="Q2" s="1951"/>
      <c r="R2" s="1964"/>
      <c r="S2" s="1964"/>
      <c r="T2" s="1964"/>
      <c r="U2" s="1964"/>
    </row>
    <row r="3" spans="1:34" ht="18.75" customHeight="1" thickBot="1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2557"/>
      <c r="P3" s="2557"/>
      <c r="Q3" s="183"/>
      <c r="R3" s="183"/>
      <c r="S3" s="183"/>
      <c r="T3" s="2557" t="s">
        <v>322</v>
      </c>
      <c r="U3" s="2557"/>
    </row>
    <row r="4" spans="1:34" s="1054" customFormat="1" ht="15.75" customHeight="1" thickTop="1">
      <c r="A4" s="2547" t="s">
        <v>81</v>
      </c>
      <c r="B4" s="2584" t="s">
        <v>269</v>
      </c>
      <c r="C4" s="2584"/>
      <c r="D4" s="2584"/>
      <c r="E4" s="2584"/>
      <c r="F4" s="2584"/>
      <c r="G4" s="2584" t="s">
        <v>399</v>
      </c>
      <c r="H4" s="2584"/>
      <c r="I4" s="2584"/>
      <c r="J4" s="2584"/>
      <c r="K4" s="2584"/>
      <c r="L4" s="2584" t="s">
        <v>403</v>
      </c>
      <c r="M4" s="2584"/>
      <c r="N4" s="2584"/>
      <c r="O4" s="2584"/>
      <c r="P4" s="2584"/>
      <c r="Q4" s="2584" t="s">
        <v>400</v>
      </c>
      <c r="R4" s="2584"/>
      <c r="S4" s="2584"/>
      <c r="T4" s="2584"/>
      <c r="U4" s="2585"/>
      <c r="V4" s="1058"/>
    </row>
    <row r="5" spans="1:34" s="1213" customFormat="1" ht="15.75" customHeight="1">
      <c r="A5" s="2548"/>
      <c r="B5" s="2038" t="s">
        <v>87</v>
      </c>
      <c r="C5" s="2038" t="s">
        <v>90</v>
      </c>
      <c r="D5" s="2038" t="s">
        <v>91</v>
      </c>
      <c r="E5" s="2358" t="s">
        <v>340</v>
      </c>
      <c r="F5" s="2358"/>
      <c r="G5" s="2038" t="s">
        <v>87</v>
      </c>
      <c r="H5" s="2038" t="s">
        <v>90</v>
      </c>
      <c r="I5" s="2038" t="s">
        <v>91</v>
      </c>
      <c r="J5" s="2358" t="s">
        <v>340</v>
      </c>
      <c r="K5" s="2358"/>
      <c r="L5" s="2038" t="s">
        <v>87</v>
      </c>
      <c r="M5" s="2038" t="s">
        <v>90</v>
      </c>
      <c r="N5" s="2038" t="s">
        <v>91</v>
      </c>
      <c r="O5" s="2358" t="s">
        <v>340</v>
      </c>
      <c r="P5" s="2358"/>
      <c r="Q5" s="2038" t="s">
        <v>87</v>
      </c>
      <c r="R5" s="2038" t="s">
        <v>90</v>
      </c>
      <c r="S5" s="2038" t="s">
        <v>91</v>
      </c>
      <c r="T5" s="2358" t="s">
        <v>340</v>
      </c>
      <c r="U5" s="2359"/>
      <c r="V5" s="1212"/>
      <c r="W5" s="1212"/>
      <c r="X5" s="1212"/>
      <c r="Y5" s="1212"/>
      <c r="Z5" s="1212"/>
      <c r="AA5" s="1212"/>
      <c r="AB5" s="1212"/>
      <c r="AC5" s="1212"/>
      <c r="AD5" s="1212"/>
      <c r="AE5" s="1212"/>
      <c r="AF5" s="1212"/>
      <c r="AG5" s="1212"/>
      <c r="AH5" s="1212"/>
    </row>
    <row r="6" spans="1:34" s="1215" customFormat="1" ht="30" customHeight="1">
      <c r="A6" s="2548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308" t="str">
        <f t="shared" si="2"/>
        <v>cf=j=@)&amp;%÷&amp;^</v>
      </c>
      <c r="V6" s="1214"/>
      <c r="W6" s="1214"/>
      <c r="X6" s="1214"/>
      <c r="Y6" s="1214"/>
      <c r="Z6" s="1214"/>
      <c r="AA6" s="1214"/>
      <c r="AB6" s="1214"/>
      <c r="AC6" s="1214"/>
      <c r="AD6" s="1214"/>
      <c r="AE6" s="1214"/>
      <c r="AF6" s="1214"/>
      <c r="AG6" s="1214"/>
      <c r="AH6" s="1214"/>
    </row>
    <row r="7" spans="1:34" ht="19.5" customHeight="1">
      <c r="A7" s="22" t="s">
        <v>311</v>
      </c>
      <c r="B7" s="1480">
        <v>46.348006779999999</v>
      </c>
      <c r="C7" s="1480">
        <v>42.440497980000004</v>
      </c>
      <c r="D7" s="1480">
        <v>73.380535080000001</v>
      </c>
      <c r="E7" s="782">
        <v>-8.4308022533692935</v>
      </c>
      <c r="F7" s="782">
        <v>72.902153774398272</v>
      </c>
      <c r="G7" s="1480">
        <v>0</v>
      </c>
      <c r="H7" s="1480">
        <v>0</v>
      </c>
      <c r="I7" s="1480">
        <v>12.811580450000001</v>
      </c>
      <c r="J7" s="782" t="s">
        <v>818</v>
      </c>
      <c r="K7" s="782" t="s">
        <v>818</v>
      </c>
      <c r="L7" s="1480">
        <v>0</v>
      </c>
      <c r="M7" s="1480">
        <v>0</v>
      </c>
      <c r="N7" s="1480">
        <v>16.670000000000002</v>
      </c>
      <c r="O7" s="782"/>
      <c r="P7" s="782"/>
      <c r="Q7" s="1480">
        <v>0</v>
      </c>
      <c r="R7" s="1480">
        <v>0</v>
      </c>
      <c r="S7" s="1480">
        <v>1.20930395</v>
      </c>
      <c r="T7" s="782"/>
      <c r="U7" s="783"/>
    </row>
    <row r="8" spans="1:34" ht="30.75" customHeight="1">
      <c r="A8" s="96" t="s">
        <v>367</v>
      </c>
      <c r="B8" s="1480">
        <v>6476.786595139999</v>
      </c>
      <c r="C8" s="1480">
        <v>6887.8373025200008</v>
      </c>
      <c r="D8" s="1480">
        <v>7939.8345518585002</v>
      </c>
      <c r="E8" s="782">
        <v>6.3465223277302698</v>
      </c>
      <c r="F8" s="782">
        <v>15.273259270418777</v>
      </c>
      <c r="G8" s="1480">
        <v>1043.3306091499996</v>
      </c>
      <c r="H8" s="1480">
        <v>1437.2927853900001</v>
      </c>
      <c r="I8" s="1480">
        <v>1340.4845160300001</v>
      </c>
      <c r="J8" s="782">
        <v>37.760051587191612</v>
      </c>
      <c r="K8" s="782">
        <v>-6.7354592149943642</v>
      </c>
      <c r="L8" s="1480">
        <v>31.801158430000001</v>
      </c>
      <c r="M8" s="1480">
        <v>121.11001836999999</v>
      </c>
      <c r="N8" s="1480">
        <v>194.98440252999998</v>
      </c>
      <c r="O8" s="782">
        <v>280.83524107017877</v>
      </c>
      <c r="P8" s="782">
        <v>60.997748290573554</v>
      </c>
      <c r="Q8" s="1480">
        <v>12.06</v>
      </c>
      <c r="R8" s="1480">
        <v>9.8004898499999999</v>
      </c>
      <c r="S8" s="1480">
        <v>32.352026119999998</v>
      </c>
      <c r="T8" s="782">
        <v>-18.735573383084585</v>
      </c>
      <c r="U8" s="783">
        <v>230.10621525208762</v>
      </c>
    </row>
    <row r="9" spans="1:34" ht="19.5" customHeight="1">
      <c r="A9" s="96" t="s">
        <v>83</v>
      </c>
      <c r="B9" s="1480">
        <v>2994.3543328500009</v>
      </c>
      <c r="C9" s="1480">
        <v>3988.6022429000004</v>
      </c>
      <c r="D9" s="1480">
        <v>4657.6854882999996</v>
      </c>
      <c r="E9" s="782">
        <v>33.204083402637337</v>
      </c>
      <c r="F9" s="782">
        <v>16.774880137296606</v>
      </c>
      <c r="G9" s="1480">
        <v>809.89236428000027</v>
      </c>
      <c r="H9" s="1480">
        <v>1198.4346465900003</v>
      </c>
      <c r="I9" s="1480">
        <v>1578.7192653899999</v>
      </c>
      <c r="J9" s="782">
        <v>47.974558033451359</v>
      </c>
      <c r="K9" s="782">
        <v>31.731777772117425</v>
      </c>
      <c r="L9" s="1480">
        <v>151.83782970999999</v>
      </c>
      <c r="M9" s="1480">
        <v>285.17688559999999</v>
      </c>
      <c r="N9" s="1480">
        <v>348.91089832</v>
      </c>
      <c r="O9" s="782">
        <v>87.816755642957105</v>
      </c>
      <c r="P9" s="782">
        <v>22.348940583282669</v>
      </c>
      <c r="Q9" s="1480">
        <v>82.033634190000001</v>
      </c>
      <c r="R9" s="1480">
        <v>108.51268300999999</v>
      </c>
      <c r="S9" s="1480">
        <v>121.24086170999999</v>
      </c>
      <c r="T9" s="782">
        <v>32.278283269361509</v>
      </c>
      <c r="U9" s="783">
        <v>11.729669147363197</v>
      </c>
    </row>
    <row r="10" spans="1:34" ht="19.5" customHeight="1">
      <c r="A10" s="96" t="s">
        <v>368</v>
      </c>
      <c r="B10" s="1480">
        <v>37.654649930000005</v>
      </c>
      <c r="C10" s="1480">
        <v>30.565195639999999</v>
      </c>
      <c r="D10" s="1480">
        <v>57.763168040000004</v>
      </c>
      <c r="E10" s="782">
        <v>-18.827566590525478</v>
      </c>
      <c r="F10" s="782">
        <v>88.983472313871346</v>
      </c>
      <c r="G10" s="1480">
        <v>6.7004710700000008</v>
      </c>
      <c r="H10" s="1480">
        <v>8.0740355800000003</v>
      </c>
      <c r="I10" s="1480">
        <v>9.8196677700000006</v>
      </c>
      <c r="J10" s="782">
        <v>20.499521535879111</v>
      </c>
      <c r="K10" s="782">
        <v>21.620318274594467</v>
      </c>
      <c r="L10" s="1480">
        <v>0</v>
      </c>
      <c r="M10" s="1480">
        <v>0</v>
      </c>
      <c r="N10" s="1480">
        <v>2.7</v>
      </c>
      <c r="O10" s="782" t="e">
        <v>#DIV/0!</v>
      </c>
      <c r="P10" s="782"/>
      <c r="Q10" s="1480">
        <v>2</v>
      </c>
      <c r="R10" s="1480">
        <v>1.35</v>
      </c>
      <c r="S10" s="1480">
        <v>1.98</v>
      </c>
      <c r="T10" s="782"/>
      <c r="U10" s="783">
        <v>46.666666666666657</v>
      </c>
    </row>
    <row r="11" spans="1:34" ht="19.5" customHeight="1">
      <c r="A11" s="208" t="s">
        <v>84</v>
      </c>
      <c r="B11" s="1480">
        <v>344.55411626999995</v>
      </c>
      <c r="C11" s="1480">
        <v>449.20808409000006</v>
      </c>
      <c r="D11" s="1480">
        <v>545.95151658999987</v>
      </c>
      <c r="E11" s="782">
        <v>30.373738950775163</v>
      </c>
      <c r="F11" s="782">
        <v>21.536440666686005</v>
      </c>
      <c r="G11" s="1480">
        <v>90.217821119999996</v>
      </c>
      <c r="H11" s="1480">
        <v>158.79010895000002</v>
      </c>
      <c r="I11" s="1480">
        <v>149.01318343</v>
      </c>
      <c r="J11" s="782">
        <v>76.007474996310378</v>
      </c>
      <c r="K11" s="782">
        <v>-6.1571376105539315</v>
      </c>
      <c r="L11" s="1480">
        <v>17.433009810000001</v>
      </c>
      <c r="M11" s="1480">
        <v>118.78761060000001</v>
      </c>
      <c r="N11" s="1480">
        <v>131.41252342999999</v>
      </c>
      <c r="O11" s="782">
        <v>581.39473272056853</v>
      </c>
      <c r="P11" s="782">
        <v>10.628139387795699</v>
      </c>
      <c r="Q11" s="1480">
        <v>1.41</v>
      </c>
      <c r="R11" s="1480">
        <v>5.4032567199999999</v>
      </c>
      <c r="S11" s="1480">
        <v>4.3807568100000003</v>
      </c>
      <c r="T11" s="782">
        <v>283.20969645390073</v>
      </c>
      <c r="U11" s="783">
        <v>-18.923770662519985</v>
      </c>
    </row>
    <row r="12" spans="1:34" ht="19.5" customHeight="1">
      <c r="A12" s="96" t="s">
        <v>369</v>
      </c>
      <c r="B12" s="1480">
        <v>697.17032163999988</v>
      </c>
      <c r="C12" s="1480">
        <v>928.82204139000009</v>
      </c>
      <c r="D12" s="1480">
        <v>1040.835973</v>
      </c>
      <c r="E12" s="782">
        <v>33.227421271328723</v>
      </c>
      <c r="F12" s="782">
        <v>12.059783964899111</v>
      </c>
      <c r="G12" s="1480">
        <v>202.71278897000002</v>
      </c>
      <c r="H12" s="1480">
        <v>222.85563581999997</v>
      </c>
      <c r="I12" s="1480">
        <v>204.73708237999995</v>
      </c>
      <c r="J12" s="782">
        <v>9.9366433427054091</v>
      </c>
      <c r="K12" s="782">
        <v>-8.1301751123917398</v>
      </c>
      <c r="L12" s="1480">
        <v>88.954599020000003</v>
      </c>
      <c r="M12" s="1480">
        <v>74.982723179999994</v>
      </c>
      <c r="N12" s="1480">
        <v>149.11685781</v>
      </c>
      <c r="O12" s="782">
        <v>-15.706749278762601</v>
      </c>
      <c r="P12" s="782">
        <v>98.868287901517107</v>
      </c>
      <c r="Q12" s="1480">
        <v>84.944480540000001</v>
      </c>
      <c r="R12" s="1480">
        <v>92.750468609999984</v>
      </c>
      <c r="S12" s="1480">
        <v>89.170621609999998</v>
      </c>
      <c r="T12" s="782">
        <v>9.189517694824417</v>
      </c>
      <c r="U12" s="783">
        <v>-3.8596538148530897</v>
      </c>
    </row>
    <row r="13" spans="1:34" s="188" customFormat="1" ht="19.5" customHeight="1" thickBot="1">
      <c r="A13" s="186" t="s">
        <v>82</v>
      </c>
      <c r="B13" s="1111">
        <v>10596.86802261</v>
      </c>
      <c r="C13" s="1111">
        <v>12327.47536452</v>
      </c>
      <c r="D13" s="1111">
        <v>14315.4512328685</v>
      </c>
      <c r="E13" s="849">
        <v>16.331309762634476</v>
      </c>
      <c r="F13" s="849">
        <v>16.126382812089332</v>
      </c>
      <c r="G13" s="1111">
        <v>2152.85405459</v>
      </c>
      <c r="H13" s="1111">
        <v>3025.4472123300002</v>
      </c>
      <c r="I13" s="1111">
        <v>3295.5852954499996</v>
      </c>
      <c r="J13" s="849">
        <v>40.531923465949063</v>
      </c>
      <c r="K13" s="849">
        <v>8.9288645334504793</v>
      </c>
      <c r="L13" s="1111">
        <v>290.02659696999996</v>
      </c>
      <c r="M13" s="1111">
        <v>600.05723775000001</v>
      </c>
      <c r="N13" s="1111">
        <v>843.79468208999992</v>
      </c>
      <c r="O13" s="849">
        <v>106.89731356330375</v>
      </c>
      <c r="P13" s="849">
        <v>40.619032486622132</v>
      </c>
      <c r="Q13" s="1111">
        <v>182.44811472999999</v>
      </c>
      <c r="R13" s="1111">
        <v>217.81689818999996</v>
      </c>
      <c r="S13" s="1111">
        <v>250.3335702</v>
      </c>
      <c r="T13" s="849">
        <v>19.385666720832532</v>
      </c>
      <c r="U13" s="2009">
        <v>14.928443238428628</v>
      </c>
    </row>
    <row r="14" spans="1:34" ht="17.25" customHeight="1" thickTop="1" thickBot="1">
      <c r="A14" s="189"/>
      <c r="P14" s="961"/>
      <c r="U14" s="961"/>
    </row>
    <row r="15" spans="1:34" s="1054" customFormat="1" ht="15.75" customHeight="1" thickTop="1">
      <c r="A15" s="2552" t="s">
        <v>81</v>
      </c>
      <c r="B15" s="2584" t="s">
        <v>701</v>
      </c>
      <c r="C15" s="2584"/>
      <c r="D15" s="2584"/>
      <c r="E15" s="2584"/>
      <c r="F15" s="2584"/>
      <c r="G15" s="2584" t="s">
        <v>696</v>
      </c>
      <c r="H15" s="2584"/>
      <c r="I15" s="2584"/>
      <c r="J15" s="2584"/>
      <c r="K15" s="2584"/>
      <c r="L15" s="2584" t="s">
        <v>697</v>
      </c>
      <c r="M15" s="2584"/>
      <c r="N15" s="2584"/>
      <c r="O15" s="2584"/>
      <c r="P15" s="2584"/>
      <c r="Q15" s="2584" t="s">
        <v>82</v>
      </c>
      <c r="R15" s="2584"/>
      <c r="S15" s="2584"/>
      <c r="T15" s="2584"/>
      <c r="U15" s="2585"/>
    </row>
    <row r="16" spans="1:34" s="1213" customFormat="1" ht="15.75" customHeight="1">
      <c r="A16" s="2553"/>
      <c r="B16" s="2038" t="s">
        <v>87</v>
      </c>
      <c r="C16" s="2038" t="s">
        <v>90</v>
      </c>
      <c r="D16" s="2038" t="s">
        <v>91</v>
      </c>
      <c r="E16" s="2358" t="s">
        <v>340</v>
      </c>
      <c r="F16" s="2358"/>
      <c r="G16" s="2038" t="s">
        <v>87</v>
      </c>
      <c r="H16" s="2038" t="s">
        <v>90</v>
      </c>
      <c r="I16" s="2038" t="s">
        <v>91</v>
      </c>
      <c r="J16" s="2358" t="s">
        <v>340</v>
      </c>
      <c r="K16" s="2358"/>
      <c r="L16" s="2038" t="s">
        <v>87</v>
      </c>
      <c r="M16" s="2038" t="s">
        <v>90</v>
      </c>
      <c r="N16" s="2038" t="s">
        <v>91</v>
      </c>
      <c r="O16" s="2358" t="s">
        <v>340</v>
      </c>
      <c r="P16" s="2358"/>
      <c r="Q16" s="2038" t="s">
        <v>87</v>
      </c>
      <c r="R16" s="2038" t="s">
        <v>90</v>
      </c>
      <c r="S16" s="2038" t="s">
        <v>91</v>
      </c>
      <c r="T16" s="2358" t="s">
        <v>340</v>
      </c>
      <c r="U16" s="2359"/>
    </row>
    <row r="17" spans="1:21" s="1213" customFormat="1" ht="30">
      <c r="A17" s="2553"/>
      <c r="B17" s="1232" t="str">
        <f>B6</f>
        <v xml:space="preserve">@)&amp;$
c;f/ d;fGt </v>
      </c>
      <c r="C17" s="1232" t="str">
        <f t="shared" ref="C17:F17" si="3">C6</f>
        <v xml:space="preserve">@)&amp;%
c;f/ d;fGt </v>
      </c>
      <c r="D17" s="1232" t="str">
        <f t="shared" si="3"/>
        <v xml:space="preserve">@)&amp;^
c;f/ d;fGt </v>
      </c>
      <c r="E17" s="1232" t="str">
        <f t="shared" si="3"/>
        <v>cf=j=@)&amp;$÷&amp;%</v>
      </c>
      <c r="F17" s="1232" t="str">
        <f t="shared" si="3"/>
        <v>cf=j=@)&amp;%÷&amp;^</v>
      </c>
      <c r="G17" s="1232" t="str">
        <f>B6</f>
        <v xml:space="preserve">@)&amp;$
c;f/ d;fGt </v>
      </c>
      <c r="H17" s="1232" t="str">
        <f t="shared" ref="H17:K17" si="4">C6</f>
        <v xml:space="preserve">@)&amp;%
c;f/ d;fGt </v>
      </c>
      <c r="I17" s="1232" t="str">
        <f t="shared" si="4"/>
        <v xml:space="preserve">@)&amp;^
c;f/ d;fGt </v>
      </c>
      <c r="J17" s="1232" t="str">
        <f t="shared" si="4"/>
        <v>cf=j=@)&amp;$÷&amp;%</v>
      </c>
      <c r="K17" s="1232" t="str">
        <f t="shared" si="4"/>
        <v>cf=j=@)&amp;%÷&amp;^</v>
      </c>
      <c r="L17" s="1232" t="str">
        <f>B6</f>
        <v xml:space="preserve">@)&amp;$
c;f/ d;fGt </v>
      </c>
      <c r="M17" s="1232" t="str">
        <f t="shared" ref="M17:P17" si="5">C6</f>
        <v xml:space="preserve">@)&amp;%
c;f/ d;fGt </v>
      </c>
      <c r="N17" s="1232" t="str">
        <f t="shared" si="5"/>
        <v xml:space="preserve">@)&amp;^
c;f/ d;fGt </v>
      </c>
      <c r="O17" s="1232" t="str">
        <f t="shared" si="5"/>
        <v>cf=j=@)&amp;$÷&amp;%</v>
      </c>
      <c r="P17" s="1232" t="str">
        <f t="shared" si="5"/>
        <v>cf=j=@)&amp;%÷&amp;^</v>
      </c>
      <c r="Q17" s="1232" t="str">
        <f>B6</f>
        <v xml:space="preserve">@)&amp;$
c;f/ d;fGt </v>
      </c>
      <c r="R17" s="1232" t="str">
        <f t="shared" ref="R17:U17" si="6">C6</f>
        <v xml:space="preserve">@)&amp;%
c;f/ d;fGt </v>
      </c>
      <c r="S17" s="1232" t="str">
        <f t="shared" si="6"/>
        <v xml:space="preserve">@)&amp;^
c;f/ d;fGt </v>
      </c>
      <c r="T17" s="1232" t="str">
        <f t="shared" si="6"/>
        <v>cf=j=@)&amp;$÷&amp;%</v>
      </c>
      <c r="U17" s="1308" t="str">
        <f t="shared" si="6"/>
        <v>cf=j=@)&amp;%÷&amp;^</v>
      </c>
    </row>
    <row r="18" spans="1:21" ht="19.5" customHeight="1">
      <c r="A18" s="22" t="s">
        <v>311</v>
      </c>
      <c r="B18" s="674">
        <v>0</v>
      </c>
      <c r="C18" s="674">
        <v>0</v>
      </c>
      <c r="D18" s="674">
        <v>10.78</v>
      </c>
      <c r="E18" s="1863"/>
      <c r="F18" s="1863"/>
      <c r="G18" s="674">
        <v>0.6</v>
      </c>
      <c r="H18" s="674">
        <v>0</v>
      </c>
      <c r="I18" s="674">
        <v>2.56</v>
      </c>
      <c r="J18" s="1863"/>
      <c r="K18" s="1863"/>
      <c r="L18" s="674">
        <v>0</v>
      </c>
      <c r="M18" s="674">
        <v>0</v>
      </c>
      <c r="N18" s="674">
        <v>5.8956261399999992</v>
      </c>
      <c r="O18" s="1863"/>
      <c r="P18" s="1863"/>
      <c r="Q18" s="674">
        <v>46.94800678</v>
      </c>
      <c r="R18" s="674">
        <v>42.440497980000004</v>
      </c>
      <c r="S18" s="674">
        <v>123.30704562000001</v>
      </c>
      <c r="T18" s="1863">
        <v>-9.6010653255682143</v>
      </c>
      <c r="U18" s="1864">
        <v>190.54099619214691</v>
      </c>
    </row>
    <row r="19" spans="1:21" ht="30.75" customHeight="1">
      <c r="A19" s="96" t="s">
        <v>367</v>
      </c>
      <c r="B19" s="674">
        <v>4.5280959900000006</v>
      </c>
      <c r="C19" s="674">
        <v>16.52424289</v>
      </c>
      <c r="D19" s="674">
        <v>25.666471559999998</v>
      </c>
      <c r="E19" s="1863">
        <v>264.92695663900884</v>
      </c>
      <c r="F19" s="1863">
        <v>55.326157639165501</v>
      </c>
      <c r="G19" s="674">
        <v>7.37952984</v>
      </c>
      <c r="H19" s="674">
        <v>93.373826080000001</v>
      </c>
      <c r="I19" s="674">
        <v>47.960114930000003</v>
      </c>
      <c r="J19" s="1863"/>
      <c r="K19" s="1863">
        <v>-48.636446696626564</v>
      </c>
      <c r="L19" s="674">
        <v>11.889813180000001</v>
      </c>
      <c r="M19" s="674">
        <v>15.627551100000002</v>
      </c>
      <c r="N19" s="674">
        <v>25.089216099999998</v>
      </c>
      <c r="O19" s="1863">
        <v>31.436473083423152</v>
      </c>
      <c r="P19" s="1863">
        <v>60.544770831048481</v>
      </c>
      <c r="Q19" s="674">
        <v>7587.7758017299993</v>
      </c>
      <c r="R19" s="674">
        <v>8581.5662162000026</v>
      </c>
      <c r="S19" s="674">
        <v>9606.3712991284992</v>
      </c>
      <c r="T19" s="1863">
        <v>13.097255907896226</v>
      </c>
      <c r="U19" s="1864">
        <v>11.941935272769939</v>
      </c>
    </row>
    <row r="20" spans="1:21" ht="19.5" customHeight="1">
      <c r="A20" s="96" t="s">
        <v>83</v>
      </c>
      <c r="B20" s="674">
        <v>106.43892238000001</v>
      </c>
      <c r="C20" s="674">
        <v>107.9790067</v>
      </c>
      <c r="D20" s="674">
        <v>85.274115419999987</v>
      </c>
      <c r="E20" s="1863">
        <v>1.4469183692988707</v>
      </c>
      <c r="F20" s="1863">
        <v>-21.027134786562186</v>
      </c>
      <c r="G20" s="674">
        <v>10.68</v>
      </c>
      <c r="H20" s="674">
        <v>25.897148749999996</v>
      </c>
      <c r="I20" s="674">
        <v>30.64921829</v>
      </c>
      <c r="J20" s="1863">
        <v>142.48266619850182</v>
      </c>
      <c r="K20" s="1863">
        <v>18.349778911471887</v>
      </c>
      <c r="L20" s="674">
        <v>10.444048240000001</v>
      </c>
      <c r="M20" s="674">
        <v>26.525495230000001</v>
      </c>
      <c r="N20" s="674">
        <v>45.325530789999995</v>
      </c>
      <c r="O20" s="1863">
        <v>153.97714200906449</v>
      </c>
      <c r="P20" s="1863">
        <v>70.875342371506008</v>
      </c>
      <c r="Q20" s="674">
        <v>4165.6811316500007</v>
      </c>
      <c r="R20" s="674">
        <v>5741.1281087800007</v>
      </c>
      <c r="S20" s="674">
        <v>6867.8053782200004</v>
      </c>
      <c r="T20" s="1863">
        <v>37.819672877985624</v>
      </c>
      <c r="U20" s="1864">
        <v>19.624666931172527</v>
      </c>
    </row>
    <row r="21" spans="1:21" ht="19.5" customHeight="1">
      <c r="A21" s="96" t="s">
        <v>368</v>
      </c>
      <c r="B21" s="674">
        <v>0.6</v>
      </c>
      <c r="C21" s="674">
        <v>0.79900000000000004</v>
      </c>
      <c r="D21" s="674">
        <v>0</v>
      </c>
      <c r="E21" s="1863"/>
      <c r="F21" s="1863"/>
      <c r="G21" s="674">
        <v>1.4500000000000002</v>
      </c>
      <c r="H21" s="674">
        <v>1.2712000000000001</v>
      </c>
      <c r="I21" s="674">
        <v>0.36</v>
      </c>
      <c r="J21" s="1863">
        <v>-12.331034482758625</v>
      </c>
      <c r="K21" s="1863">
        <v>-71.680302076777849</v>
      </c>
      <c r="L21" s="674">
        <v>0</v>
      </c>
      <c r="M21" s="674">
        <v>0</v>
      </c>
      <c r="N21" s="674">
        <v>0.06</v>
      </c>
      <c r="O21" s="1863"/>
      <c r="P21" s="1863"/>
      <c r="Q21" s="674">
        <v>48.405121000000008</v>
      </c>
      <c r="R21" s="674">
        <v>42.05943122</v>
      </c>
      <c r="S21" s="674">
        <v>72.682835810000014</v>
      </c>
      <c r="T21" s="1863">
        <v>-13.10954223211219</v>
      </c>
      <c r="U21" s="1864">
        <v>72.809840032829669</v>
      </c>
    </row>
    <row r="22" spans="1:21" ht="19.5" customHeight="1">
      <c r="A22" s="96" t="s">
        <v>84</v>
      </c>
      <c r="B22" s="674">
        <v>8.5786154499999991</v>
      </c>
      <c r="C22" s="674">
        <v>28.171188189999995</v>
      </c>
      <c r="D22" s="674">
        <v>32.277149639999998</v>
      </c>
      <c r="E22" s="1863">
        <v>228.38851856915909</v>
      </c>
      <c r="F22" s="1863">
        <v>14.575038235190618</v>
      </c>
      <c r="G22" s="674">
        <v>1.05</v>
      </c>
      <c r="H22" s="674">
        <v>7.1929224500000002</v>
      </c>
      <c r="I22" s="674">
        <v>5.6181356999999998</v>
      </c>
      <c r="J22" s="1863"/>
      <c r="K22" s="1863">
        <v>-21.893559411307166</v>
      </c>
      <c r="L22" s="674">
        <v>1.5</v>
      </c>
      <c r="M22" s="674">
        <v>5.821083240000001</v>
      </c>
      <c r="N22" s="674">
        <v>24.968879980000001</v>
      </c>
      <c r="O22" s="1863"/>
      <c r="P22" s="1863">
        <v>328.93872069075576</v>
      </c>
      <c r="Q22" s="674">
        <v>464.74356264999994</v>
      </c>
      <c r="R22" s="674">
        <v>773.37425423999991</v>
      </c>
      <c r="S22" s="674">
        <v>893.62214557999982</v>
      </c>
      <c r="T22" s="1863">
        <v>66.40881475155166</v>
      </c>
      <c r="U22" s="1864">
        <v>15.548473547023917</v>
      </c>
    </row>
    <row r="23" spans="1:21" ht="19.5" customHeight="1">
      <c r="A23" s="96" t="s">
        <v>369</v>
      </c>
      <c r="B23" s="674">
        <v>34.553311219999998</v>
      </c>
      <c r="C23" s="674">
        <v>31.208875880000001</v>
      </c>
      <c r="D23" s="674">
        <v>43.285573749999998</v>
      </c>
      <c r="E23" s="1863">
        <v>-9.679058885865004</v>
      </c>
      <c r="F23" s="1863">
        <v>38.696356499463889</v>
      </c>
      <c r="G23" s="674">
        <v>17.310999000000002</v>
      </c>
      <c r="H23" s="674">
        <v>35.79466188</v>
      </c>
      <c r="I23" s="674">
        <v>22.05371259</v>
      </c>
      <c r="J23" s="1863">
        <v>106.77409709283671</v>
      </c>
      <c r="K23" s="1863">
        <v>-38.388263970940464</v>
      </c>
      <c r="L23" s="674">
        <v>9.6260069999999995</v>
      </c>
      <c r="M23" s="674">
        <v>34.263008790000001</v>
      </c>
      <c r="N23" s="674">
        <v>45.529150789999996</v>
      </c>
      <c r="O23" s="1863">
        <v>255.9420722424158</v>
      </c>
      <c r="P23" s="1863">
        <v>32.881356301925621</v>
      </c>
      <c r="Q23" s="674">
        <v>1135.2725073900001</v>
      </c>
      <c r="R23" s="674">
        <v>1420.6774155500002</v>
      </c>
      <c r="S23" s="674">
        <v>1594.7289719299997</v>
      </c>
      <c r="T23" s="1863">
        <v>25.139770962669388</v>
      </c>
      <c r="U23" s="1864">
        <v>12.251307332327599</v>
      </c>
    </row>
    <row r="24" spans="1:21" s="188" customFormat="1" ht="19.5" customHeight="1" thickBot="1">
      <c r="A24" s="186" t="s">
        <v>82</v>
      </c>
      <c r="B24" s="776">
        <v>154.69894504000001</v>
      </c>
      <c r="C24" s="776">
        <v>184.68231365999998</v>
      </c>
      <c r="D24" s="776">
        <v>197.28331036999998</v>
      </c>
      <c r="E24" s="774">
        <v>19.381753774886604</v>
      </c>
      <c r="F24" s="774">
        <v>6.8230663024930749</v>
      </c>
      <c r="G24" s="776">
        <v>38.47052884</v>
      </c>
      <c r="H24" s="776">
        <v>163.52975916</v>
      </c>
      <c r="I24" s="776">
        <v>109.20118151</v>
      </c>
      <c r="J24" s="774">
        <v>325.07801189873112</v>
      </c>
      <c r="K24" s="774">
        <v>-33.222440936174863</v>
      </c>
      <c r="L24" s="776">
        <v>33.459868419999999</v>
      </c>
      <c r="M24" s="776">
        <v>82.237138360000003</v>
      </c>
      <c r="N24" s="882">
        <v>146.86840379999998</v>
      </c>
      <c r="O24" s="774">
        <v>145.7784272422432</v>
      </c>
      <c r="P24" s="774">
        <v>78.591335653085565</v>
      </c>
      <c r="Q24" s="776">
        <v>13448.826131199998</v>
      </c>
      <c r="R24" s="776">
        <v>16601.245923970004</v>
      </c>
      <c r="S24" s="882">
        <v>19158.517676288498</v>
      </c>
      <c r="T24" s="774">
        <v>23.44011114439715</v>
      </c>
      <c r="U24" s="775">
        <v>15.404095355434322</v>
      </c>
    </row>
    <row r="25" spans="1:21" ht="15.75" thickTop="1">
      <c r="A25" s="2549" t="str">
        <f>'[7]Tab 5'!A43:P43</f>
        <v>&gt;f]t M cWoog If]qsf a}+s tyf ljQLo ;+:yf .</v>
      </c>
      <c r="B25" s="2549"/>
      <c r="C25" s="2549"/>
      <c r="D25" s="2549"/>
      <c r="E25" s="2549"/>
      <c r="F25" s="2549"/>
      <c r="G25" s="2549"/>
      <c r="H25" s="2549"/>
      <c r="I25" s="2549"/>
      <c r="J25" s="2549"/>
      <c r="K25" s="2549"/>
      <c r="L25" s="2549"/>
      <c r="M25" s="2549"/>
      <c r="N25" s="2549"/>
      <c r="O25" s="2549"/>
      <c r="P25" s="2549"/>
    </row>
    <row r="26" spans="1:21">
      <c r="A26" s="2550" t="s">
        <v>330</v>
      </c>
      <c r="B26" s="2551"/>
      <c r="C26" s="2551"/>
      <c r="D26" s="2551"/>
      <c r="E26" s="2551"/>
      <c r="F26" s="2551"/>
    </row>
    <row r="27" spans="1:21" ht="14.25">
      <c r="A27" s="512" t="s">
        <v>532</v>
      </c>
    </row>
    <row r="33" ht="14.25" customHeight="1"/>
  </sheetData>
  <mergeCells count="22">
    <mergeCell ref="T3:U3"/>
    <mergeCell ref="Q4:U4"/>
    <mergeCell ref="T5:U5"/>
    <mergeCell ref="L4:P4"/>
    <mergeCell ref="A26:F26"/>
    <mergeCell ref="J16:K16"/>
    <mergeCell ref="O16:P16"/>
    <mergeCell ref="A25:P25"/>
    <mergeCell ref="Q15:U15"/>
    <mergeCell ref="T16:U16"/>
    <mergeCell ref="O3:P3"/>
    <mergeCell ref="A15:A17"/>
    <mergeCell ref="B15:F15"/>
    <mergeCell ref="G15:K15"/>
    <mergeCell ref="L15:P15"/>
    <mergeCell ref="E16:F16"/>
    <mergeCell ref="A4:A6"/>
    <mergeCell ref="J5:K5"/>
    <mergeCell ref="E5:F5"/>
    <mergeCell ref="O5:P5"/>
    <mergeCell ref="B4:F4"/>
    <mergeCell ref="G4:K4"/>
  </mergeCells>
  <printOptions horizontalCentered="1"/>
  <pageMargins left="0.39370078740157483" right="0.39370078740157483" top="0.78740157480314965" bottom="0.19685039370078741" header="0" footer="0"/>
  <pageSetup paperSize="9" scale="53" orientation="landscape" r:id="rId1"/>
</worksheet>
</file>

<file path=xl/worksheets/sheet1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F22"/>
  <sheetViews>
    <sheetView view="pageBreakPreview" zoomScale="70" zoomScaleSheetLayoutView="70" workbookViewId="0">
      <selection sqref="A1:XFD1"/>
    </sheetView>
  </sheetViews>
  <sheetFormatPr defaultColWidth="12.85546875" defaultRowHeight="12.75"/>
  <cols>
    <col min="1" max="1" width="26.5703125" customWidth="1"/>
    <col min="2" max="3" width="14.5703125" customWidth="1"/>
    <col min="4" max="4" width="13.5703125" customWidth="1"/>
    <col min="5" max="5" width="12.7109375" customWidth="1"/>
    <col min="6" max="6" width="12.7109375" style="838" customWidth="1"/>
    <col min="7" max="7" width="14.5703125" style="838" customWidth="1"/>
    <col min="8" max="8" width="14.5703125" customWidth="1"/>
    <col min="9" max="9" width="13.5703125" customWidth="1"/>
    <col min="10" max="11" width="12.7109375" style="838" customWidth="1"/>
    <col min="12" max="13" width="14.5703125" customWidth="1"/>
    <col min="14" max="14" width="13.7109375" customWidth="1"/>
    <col min="15" max="16" width="12.7109375" style="838" customWidth="1"/>
    <col min="17" max="18" width="14.5703125" customWidth="1"/>
    <col min="19" max="19" width="13.7109375" customWidth="1"/>
    <col min="20" max="21" width="12.7109375" style="838" customWidth="1"/>
    <col min="22" max="246" width="8.7109375" customWidth="1"/>
    <col min="247" max="247" width="33.140625" bestFit="1" customWidth="1"/>
    <col min="248" max="248" width="13.140625" customWidth="1"/>
    <col min="249" max="249" width="12.85546875" customWidth="1"/>
    <col min="250" max="250" width="13.42578125" customWidth="1"/>
    <col min="251" max="251" width="12.7109375" customWidth="1"/>
    <col min="252" max="252" width="12.85546875" customWidth="1"/>
    <col min="253" max="253" width="13.140625" customWidth="1"/>
    <col min="254" max="254" width="12.85546875" customWidth="1"/>
    <col min="255" max="255" width="14" customWidth="1"/>
  </cols>
  <sheetData>
    <row r="1" spans="1:188" s="1883" customFormat="1" ht="30">
      <c r="A1" s="2126" t="s">
        <v>308</v>
      </c>
      <c r="B1" s="2126"/>
      <c r="C1" s="2126"/>
      <c r="D1" s="2126"/>
      <c r="E1" s="2126"/>
      <c r="F1" s="2126"/>
      <c r="G1" s="2126"/>
      <c r="H1" s="2126"/>
      <c r="I1" s="2126"/>
      <c r="J1" s="2126"/>
      <c r="K1" s="2126"/>
      <c r="L1" s="2126"/>
      <c r="M1" s="2126"/>
      <c r="N1" s="2126"/>
      <c r="O1" s="2126"/>
      <c r="P1" s="2126"/>
      <c r="Q1" s="2127"/>
      <c r="R1" s="2127"/>
      <c r="S1" s="2127"/>
      <c r="T1" s="2128"/>
      <c r="U1" s="2128"/>
    </row>
    <row r="2" spans="1:188" ht="33.75" thickBot="1">
      <c r="A2" s="1938" t="s">
        <v>92</v>
      </c>
      <c r="B2" s="1938"/>
      <c r="C2" s="1938"/>
      <c r="D2" s="1938"/>
      <c r="E2" s="1938"/>
      <c r="F2" s="1938"/>
      <c r="G2" s="1938"/>
      <c r="H2" s="1938"/>
      <c r="I2" s="1938"/>
      <c r="J2" s="1938"/>
      <c r="K2" s="1938"/>
      <c r="L2" s="1938"/>
      <c r="M2" s="1938"/>
      <c r="N2" s="1938"/>
      <c r="O2" s="1938"/>
      <c r="P2" s="1938"/>
      <c r="Q2" s="1939"/>
      <c r="R2" s="1939"/>
      <c r="S2" s="1939"/>
      <c r="T2" s="1940"/>
      <c r="U2" s="1940"/>
    </row>
    <row r="3" spans="1:188" s="1054" customFormat="1" ht="16.5" customHeight="1" thickTop="1">
      <c r="A3" s="2315" t="s">
        <v>81</v>
      </c>
      <c r="B3" s="2584" t="s">
        <v>398</v>
      </c>
      <c r="C3" s="2584"/>
      <c r="D3" s="2584"/>
      <c r="E3" s="2584"/>
      <c r="F3" s="2584"/>
      <c r="G3" s="2584" t="s">
        <v>399</v>
      </c>
      <c r="H3" s="2584"/>
      <c r="I3" s="2584"/>
      <c r="J3" s="2584"/>
      <c r="K3" s="2584"/>
      <c r="L3" s="2584" t="s">
        <v>270</v>
      </c>
      <c r="M3" s="2584"/>
      <c r="N3" s="2584"/>
      <c r="O3" s="2584"/>
      <c r="P3" s="2584"/>
      <c r="Q3" s="2584" t="s">
        <v>400</v>
      </c>
      <c r="R3" s="2584"/>
      <c r="S3" s="2584"/>
      <c r="T3" s="2584"/>
      <c r="U3" s="2585"/>
      <c r="V3" s="1055"/>
      <c r="W3" s="1055"/>
      <c r="X3" s="1055"/>
      <c r="Y3" s="1055"/>
      <c r="Z3" s="1055"/>
      <c r="AA3" s="1055"/>
      <c r="AB3" s="1055"/>
      <c r="AC3" s="1055"/>
      <c r="AD3" s="1055"/>
      <c r="AE3" s="1055"/>
      <c r="AF3" s="1055"/>
      <c r="AG3" s="1055"/>
      <c r="AH3" s="1056"/>
      <c r="AI3" s="1056"/>
      <c r="AJ3" s="1056"/>
      <c r="AK3" s="1056"/>
      <c r="AL3" s="1056"/>
      <c r="AM3" s="1056"/>
      <c r="AN3" s="1056"/>
      <c r="AO3" s="1056"/>
      <c r="AP3" s="1056"/>
      <c r="AQ3" s="1056"/>
      <c r="AR3" s="1056"/>
      <c r="AS3" s="1056"/>
      <c r="AT3" s="1056"/>
      <c r="AU3" s="1056"/>
      <c r="AV3" s="1056"/>
      <c r="AW3" s="1056"/>
      <c r="AX3" s="1056"/>
      <c r="AY3" s="1056"/>
      <c r="AZ3" s="1056"/>
      <c r="BA3" s="1056"/>
      <c r="BB3" s="1056"/>
      <c r="BC3" s="1056"/>
      <c r="BD3" s="1056"/>
      <c r="BE3" s="1056"/>
      <c r="BF3" s="1056"/>
      <c r="BG3" s="1056"/>
      <c r="BH3" s="1056"/>
      <c r="BI3" s="1056"/>
      <c r="BJ3" s="1056"/>
      <c r="BK3" s="1056"/>
      <c r="BL3" s="1056"/>
      <c r="BM3" s="1056"/>
      <c r="BN3" s="1056"/>
      <c r="BO3" s="1056"/>
      <c r="BP3" s="1056"/>
      <c r="BQ3" s="1056"/>
      <c r="BR3" s="1056"/>
      <c r="BS3" s="1056"/>
      <c r="BT3" s="1056"/>
      <c r="BU3" s="1056"/>
      <c r="BV3" s="1056"/>
      <c r="BW3" s="1056"/>
      <c r="BX3" s="1056"/>
      <c r="BY3" s="1056"/>
      <c r="BZ3" s="1056"/>
      <c r="CA3" s="1056"/>
      <c r="CB3" s="1056"/>
      <c r="CC3" s="1056"/>
      <c r="CD3" s="1056"/>
      <c r="CE3" s="1056"/>
      <c r="CF3" s="1056"/>
      <c r="CG3" s="1056"/>
      <c r="CH3" s="1056"/>
      <c r="CI3" s="1056"/>
      <c r="CJ3" s="1056"/>
      <c r="CK3" s="1056"/>
      <c r="CL3" s="1056"/>
      <c r="CM3" s="1056"/>
      <c r="CN3" s="1056"/>
      <c r="CO3" s="1056"/>
      <c r="CP3" s="1056"/>
      <c r="CQ3" s="1056"/>
      <c r="CR3" s="1056"/>
      <c r="CS3" s="1056"/>
      <c r="CT3" s="1056"/>
      <c r="CU3" s="1056"/>
      <c r="CV3" s="1056"/>
      <c r="CW3" s="1056"/>
      <c r="CX3" s="1056"/>
      <c r="CY3" s="1056"/>
      <c r="CZ3" s="1056"/>
      <c r="DA3" s="1056"/>
      <c r="DB3" s="1056"/>
      <c r="DC3" s="1056"/>
      <c r="DD3" s="1056"/>
      <c r="DE3" s="1056"/>
      <c r="DF3" s="1056"/>
      <c r="DG3" s="1056"/>
      <c r="DH3" s="1056"/>
      <c r="DI3" s="1056"/>
      <c r="DJ3" s="1056"/>
      <c r="DK3" s="1056"/>
      <c r="DL3" s="1056"/>
      <c r="DM3" s="1056"/>
      <c r="DN3" s="1056"/>
      <c r="DO3" s="1056"/>
      <c r="DP3" s="1056"/>
      <c r="DQ3" s="1056"/>
      <c r="DR3" s="1056"/>
      <c r="DS3" s="1056"/>
      <c r="DT3" s="1056"/>
      <c r="DU3" s="1056"/>
      <c r="DV3" s="1056"/>
      <c r="DW3" s="1056"/>
      <c r="DX3" s="1056"/>
      <c r="DY3" s="1056"/>
      <c r="DZ3" s="1056"/>
      <c r="EA3" s="1056"/>
      <c r="EB3" s="1056"/>
      <c r="EC3" s="1056"/>
      <c r="ED3" s="1056"/>
      <c r="EE3" s="1056"/>
      <c r="EF3" s="1056"/>
      <c r="EG3" s="1056"/>
      <c r="EH3" s="1056"/>
      <c r="EI3" s="1056"/>
      <c r="EJ3" s="1056"/>
      <c r="EK3" s="1056"/>
      <c r="EL3" s="1056"/>
      <c r="EM3" s="1056"/>
      <c r="EN3" s="1056"/>
      <c r="EO3" s="1056"/>
      <c r="EP3" s="1056"/>
      <c r="EQ3" s="1056"/>
      <c r="ER3" s="1056"/>
      <c r="ES3" s="1056"/>
      <c r="ET3" s="1056"/>
      <c r="EU3" s="1056"/>
      <c r="EV3" s="1056"/>
      <c r="EW3" s="1056"/>
      <c r="EX3" s="1056"/>
      <c r="EY3" s="1056"/>
      <c r="EZ3" s="1056"/>
      <c r="FA3" s="1056"/>
      <c r="FB3" s="1056"/>
      <c r="FC3" s="1056"/>
      <c r="FD3" s="1056"/>
      <c r="FE3" s="1056"/>
      <c r="FF3" s="1056"/>
      <c r="FG3" s="1056"/>
      <c r="FH3" s="1056"/>
      <c r="FI3" s="1056"/>
      <c r="FJ3" s="1056"/>
      <c r="FK3" s="1056"/>
      <c r="FL3" s="1056"/>
      <c r="FM3" s="1056"/>
      <c r="FN3" s="1056"/>
      <c r="FO3" s="1056"/>
      <c r="FP3" s="1056"/>
      <c r="FQ3" s="1056"/>
      <c r="FR3" s="1056"/>
      <c r="FS3" s="1056"/>
      <c r="FT3" s="1056"/>
      <c r="FU3" s="1056"/>
      <c r="FV3" s="1056"/>
      <c r="FW3" s="1056"/>
      <c r="FX3" s="1056"/>
      <c r="FY3" s="1056"/>
      <c r="FZ3" s="1056"/>
      <c r="GA3" s="1056"/>
      <c r="GB3" s="1056"/>
      <c r="GC3" s="1056"/>
      <c r="GD3" s="1056"/>
      <c r="GE3" s="1056"/>
      <c r="GF3" s="1056"/>
    </row>
    <row r="4" spans="1:188" s="1054" customFormat="1" ht="18" customHeight="1">
      <c r="A4" s="2316"/>
      <c r="B4" s="1060" t="s">
        <v>87</v>
      </c>
      <c r="C4" s="1060" t="s">
        <v>90</v>
      </c>
      <c r="D4" s="1060" t="s">
        <v>91</v>
      </c>
      <c r="E4" s="2322" t="s">
        <v>88</v>
      </c>
      <c r="F4" s="2322" t="s">
        <v>89</v>
      </c>
      <c r="G4" s="1060" t="s">
        <v>87</v>
      </c>
      <c r="H4" s="1060" t="s">
        <v>90</v>
      </c>
      <c r="I4" s="1060" t="s">
        <v>91</v>
      </c>
      <c r="J4" s="2322" t="s">
        <v>88</v>
      </c>
      <c r="K4" s="2322" t="s">
        <v>89</v>
      </c>
      <c r="L4" s="1060" t="s">
        <v>87</v>
      </c>
      <c r="M4" s="1060" t="s">
        <v>90</v>
      </c>
      <c r="N4" s="1060" t="s">
        <v>91</v>
      </c>
      <c r="O4" s="2322" t="s">
        <v>88</v>
      </c>
      <c r="P4" s="2322" t="s">
        <v>89</v>
      </c>
      <c r="Q4" s="1060" t="s">
        <v>87</v>
      </c>
      <c r="R4" s="1060" t="s">
        <v>90</v>
      </c>
      <c r="S4" s="1060" t="s">
        <v>91</v>
      </c>
      <c r="T4" s="2322" t="s">
        <v>88</v>
      </c>
      <c r="U4" s="2331" t="s">
        <v>89</v>
      </c>
      <c r="V4" s="1055"/>
      <c r="W4" s="1055"/>
      <c r="X4" s="1055"/>
      <c r="Y4" s="1055"/>
      <c r="Z4" s="1055"/>
      <c r="AA4" s="1055"/>
      <c r="AB4" s="1055"/>
      <c r="AC4" s="1055"/>
      <c r="AD4" s="1055"/>
      <c r="AE4" s="1055"/>
      <c r="AF4" s="1055"/>
      <c r="AG4" s="1055"/>
      <c r="AH4" s="1056"/>
      <c r="AI4" s="1056"/>
      <c r="AJ4" s="1056"/>
      <c r="AK4" s="1056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</row>
    <row r="5" spans="1:188" s="1054" customFormat="1" ht="29.25" customHeight="1">
      <c r="A5" s="2316"/>
      <c r="B5" s="2036" t="s">
        <v>669</v>
      </c>
      <c r="C5" s="2036" t="s">
        <v>725</v>
      </c>
      <c r="D5" s="2036" t="s">
        <v>737</v>
      </c>
      <c r="E5" s="2322"/>
      <c r="F5" s="2322"/>
      <c r="G5" s="2036" t="str">
        <f>B5</f>
        <v xml:space="preserve">cf=j= @)&amp;#÷&amp;$
-;fpg–c;f/_                </v>
      </c>
      <c r="H5" s="2036" t="str">
        <f t="shared" ref="H5:I5" si="0">C5</f>
        <v xml:space="preserve">cf=j= @)&amp;$÷&amp;%
-;fpg–c;f/_                </v>
      </c>
      <c r="I5" s="2036" t="str">
        <f t="shared" si="0"/>
        <v xml:space="preserve">cf=j= @)&amp;%÷&amp;^
-;fpg–c;f/_                </v>
      </c>
      <c r="J5" s="2322"/>
      <c r="K5" s="2322"/>
      <c r="L5" s="2036" t="str">
        <f>B5</f>
        <v xml:space="preserve">cf=j= @)&amp;#÷&amp;$
-;fpg–c;f/_                </v>
      </c>
      <c r="M5" s="2036" t="str">
        <f t="shared" ref="M5:N5" si="1">C5</f>
        <v xml:space="preserve">cf=j= @)&amp;$÷&amp;%
-;fpg–c;f/_                </v>
      </c>
      <c r="N5" s="2036" t="str">
        <f t="shared" si="1"/>
        <v xml:space="preserve">cf=j= @)&amp;%÷&amp;^
-;fpg–c;f/_                </v>
      </c>
      <c r="O5" s="2322"/>
      <c r="P5" s="2322"/>
      <c r="Q5" s="2036" t="str">
        <f>B5</f>
        <v xml:space="preserve">cf=j= @)&amp;#÷&amp;$
-;fpg–c;f/_                </v>
      </c>
      <c r="R5" s="2036" t="str">
        <f t="shared" ref="R5:S5" si="2">C5</f>
        <v xml:space="preserve">cf=j= @)&amp;$÷&amp;%
-;fpg–c;f/_                </v>
      </c>
      <c r="S5" s="2036" t="str">
        <f t="shared" si="2"/>
        <v xml:space="preserve">cf=j= @)&amp;%÷&amp;^
-;fpg–c;f/_                </v>
      </c>
      <c r="T5" s="2322"/>
      <c r="U5" s="2331"/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5"/>
      <c r="AH5" s="1056"/>
      <c r="AI5" s="1056"/>
      <c r="AJ5" s="1056"/>
      <c r="AK5" s="1056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</row>
    <row r="6" spans="1:188" ht="18" customHeight="1">
      <c r="A6" s="130" t="s">
        <v>735</v>
      </c>
      <c r="B6" s="676">
        <v>7</v>
      </c>
      <c r="C6" s="676">
        <v>8</v>
      </c>
      <c r="D6" s="676">
        <v>8</v>
      </c>
      <c r="E6" s="606">
        <v>14.285714285714285</v>
      </c>
      <c r="F6" s="606">
        <v>0</v>
      </c>
      <c r="G6" s="676">
        <v>5</v>
      </c>
      <c r="H6" s="676">
        <v>5</v>
      </c>
      <c r="I6" s="676">
        <v>5</v>
      </c>
      <c r="J6" s="606">
        <v>0</v>
      </c>
      <c r="K6" s="1601">
        <v>0</v>
      </c>
      <c r="L6" s="614">
        <v>8</v>
      </c>
      <c r="M6" s="676">
        <v>8</v>
      </c>
      <c r="N6" s="676">
        <v>8</v>
      </c>
      <c r="O6" s="607">
        <v>0</v>
      </c>
      <c r="P6" s="607">
        <v>0</v>
      </c>
      <c r="Q6" s="614">
        <v>9</v>
      </c>
      <c r="R6" s="614">
        <v>9</v>
      </c>
      <c r="S6" s="614">
        <v>11</v>
      </c>
      <c r="T6" s="1601">
        <v>0</v>
      </c>
      <c r="U6" s="2263">
        <v>22.222222222222221</v>
      </c>
    </row>
    <row r="7" spans="1:188" ht="18" customHeight="1">
      <c r="A7" s="130" t="s">
        <v>736</v>
      </c>
      <c r="B7" s="614">
        <v>320</v>
      </c>
      <c r="C7" s="614">
        <v>352</v>
      </c>
      <c r="D7" s="614">
        <v>308</v>
      </c>
      <c r="E7" s="606">
        <v>10</v>
      </c>
      <c r="F7" s="606">
        <v>-12.5</v>
      </c>
      <c r="G7" s="614">
        <v>170</v>
      </c>
      <c r="H7" s="614">
        <v>190</v>
      </c>
      <c r="I7" s="614">
        <v>248</v>
      </c>
      <c r="J7" s="606">
        <v>11.76470588235294</v>
      </c>
      <c r="K7" s="1601">
        <v>30.526315789473685</v>
      </c>
      <c r="L7" s="614">
        <v>175</v>
      </c>
      <c r="M7" s="614">
        <v>175</v>
      </c>
      <c r="N7" s="614">
        <v>175</v>
      </c>
      <c r="O7" s="607">
        <v>0</v>
      </c>
      <c r="P7" s="607">
        <v>0</v>
      </c>
      <c r="Q7" s="614">
        <v>250</v>
      </c>
      <c r="R7" s="614">
        <v>300</v>
      </c>
      <c r="S7" s="614">
        <v>350</v>
      </c>
      <c r="T7" s="1601">
        <v>20</v>
      </c>
      <c r="U7" s="2263">
        <v>16.666666666666664</v>
      </c>
    </row>
    <row r="8" spans="1:188" s="73" customFormat="1" ht="18" customHeight="1">
      <c r="A8" s="115" t="s">
        <v>93</v>
      </c>
      <c r="B8" s="614"/>
      <c r="C8" s="614"/>
      <c r="D8" s="614"/>
      <c r="E8" s="606"/>
      <c r="F8" s="606"/>
      <c r="G8" s="614"/>
      <c r="H8" s="614"/>
      <c r="I8" s="614"/>
      <c r="J8" s="606"/>
      <c r="K8" s="1601"/>
      <c r="L8" s="614"/>
      <c r="M8" s="614"/>
      <c r="N8" s="614"/>
      <c r="O8" s="607"/>
      <c r="P8" s="607"/>
      <c r="Q8" s="614"/>
      <c r="R8" s="614"/>
      <c r="S8" s="614"/>
      <c r="T8" s="1601"/>
      <c r="U8" s="2263"/>
    </row>
    <row r="9" spans="1:188" ht="18" customHeight="1">
      <c r="A9" s="130" t="s">
        <v>94</v>
      </c>
      <c r="B9" s="614"/>
      <c r="C9" s="614"/>
      <c r="D9" s="614"/>
      <c r="E9" s="606"/>
      <c r="F9" s="606"/>
      <c r="G9" s="614"/>
      <c r="H9" s="614"/>
      <c r="I9" s="614"/>
      <c r="J9" s="606"/>
      <c r="K9" s="1601" t="s">
        <v>732</v>
      </c>
      <c r="L9" s="614"/>
      <c r="M9" s="614"/>
      <c r="N9" s="614"/>
      <c r="O9" s="607"/>
      <c r="P9" s="607"/>
      <c r="Q9" s="614"/>
      <c r="R9" s="614"/>
      <c r="S9" s="614"/>
      <c r="T9" s="1601"/>
      <c r="U9" s="2263"/>
    </row>
    <row r="10" spans="1:188" ht="18" customHeight="1" thickBot="1">
      <c r="A10" s="131" t="s">
        <v>95</v>
      </c>
      <c r="B10" s="2264"/>
      <c r="C10" s="2264"/>
      <c r="D10" s="2264"/>
      <c r="E10" s="92"/>
      <c r="F10" s="92"/>
      <c r="G10" s="2264"/>
      <c r="H10" s="2264"/>
      <c r="I10" s="2264"/>
      <c r="J10" s="92"/>
      <c r="K10" s="2265"/>
      <c r="L10" s="545"/>
      <c r="M10" s="545"/>
      <c r="N10" s="545"/>
      <c r="O10" s="693"/>
      <c r="P10" s="693"/>
      <c r="Q10" s="545"/>
      <c r="R10" s="545"/>
      <c r="S10" s="545"/>
      <c r="T10" s="693"/>
      <c r="U10" s="694"/>
    </row>
    <row r="11" spans="1:188" ht="14.25" thickTop="1" thickBot="1"/>
    <row r="12" spans="1:188" s="1054" customFormat="1" ht="15.75" customHeight="1" thickTop="1">
      <c r="A12" s="2315" t="s">
        <v>81</v>
      </c>
      <c r="B12" s="2584" t="s">
        <v>401</v>
      </c>
      <c r="C12" s="2584"/>
      <c r="D12" s="2584"/>
      <c r="E12" s="2584"/>
      <c r="F12" s="2584"/>
      <c r="G12" s="2584" t="s">
        <v>696</v>
      </c>
      <c r="H12" s="2584"/>
      <c r="I12" s="2584"/>
      <c r="J12" s="2584"/>
      <c r="K12" s="2584"/>
      <c r="L12" s="2584" t="s">
        <v>697</v>
      </c>
      <c r="M12" s="2584"/>
      <c r="N12" s="2584"/>
      <c r="O12" s="2584"/>
      <c r="P12" s="2584"/>
      <c r="Q12" s="2584" t="s">
        <v>82</v>
      </c>
      <c r="R12" s="2584"/>
      <c r="S12" s="2584"/>
      <c r="T12" s="2584"/>
      <c r="U12" s="2585"/>
      <c r="V12" s="1056"/>
      <c r="W12" s="1056"/>
      <c r="X12" s="1056"/>
      <c r="Y12" s="1056"/>
      <c r="Z12" s="1056"/>
      <c r="AA12" s="1056"/>
      <c r="AB12" s="1056"/>
      <c r="AC12" s="1056"/>
      <c r="AD12" s="1056"/>
      <c r="AE12" s="1056"/>
      <c r="AF12" s="1056"/>
      <c r="AG12" s="1056"/>
      <c r="AH12" s="1056"/>
      <c r="AI12" s="1056"/>
      <c r="AJ12" s="1056"/>
      <c r="AK12" s="1056"/>
      <c r="AL12" s="1056"/>
      <c r="AM12" s="1056"/>
      <c r="AN12" s="1056"/>
      <c r="AO12" s="1056"/>
      <c r="AP12" s="1056"/>
      <c r="AQ12" s="1056"/>
      <c r="AR12" s="1056"/>
      <c r="AS12" s="1056"/>
      <c r="AT12" s="1056"/>
      <c r="AU12" s="1056"/>
      <c r="AV12" s="1056"/>
      <c r="AW12" s="1056"/>
      <c r="AX12" s="1056"/>
      <c r="AY12" s="1056"/>
      <c r="AZ12" s="1056"/>
      <c r="BA12" s="1056"/>
      <c r="BB12" s="1056"/>
      <c r="BC12" s="1056"/>
      <c r="BD12" s="1056"/>
      <c r="BE12" s="1056"/>
      <c r="BF12" s="1056"/>
      <c r="BG12" s="1056"/>
      <c r="BH12" s="1056"/>
      <c r="BI12" s="1056"/>
      <c r="BJ12" s="1056"/>
      <c r="BK12" s="1056"/>
      <c r="BL12" s="1056"/>
      <c r="BM12" s="1056"/>
      <c r="BN12" s="1056"/>
      <c r="BO12" s="1056"/>
      <c r="BP12" s="1056"/>
      <c r="BQ12" s="1056"/>
      <c r="BR12" s="1056"/>
      <c r="BS12" s="1056"/>
      <c r="BT12" s="1056"/>
      <c r="BU12" s="1056"/>
      <c r="BV12" s="1056"/>
      <c r="BW12" s="1056"/>
      <c r="BX12" s="1056"/>
      <c r="BY12" s="1056"/>
      <c r="BZ12" s="1056"/>
      <c r="CA12" s="1056"/>
      <c r="CB12" s="1056"/>
      <c r="CC12" s="1056"/>
      <c r="CD12" s="1056"/>
      <c r="CE12" s="1056"/>
      <c r="CF12" s="1056"/>
      <c r="CG12" s="1056"/>
      <c r="CH12" s="1056"/>
      <c r="CI12" s="1056"/>
      <c r="CJ12" s="1056"/>
      <c r="CK12" s="1056"/>
      <c r="CL12" s="1056"/>
      <c r="CM12" s="1056"/>
      <c r="CN12" s="1056"/>
      <c r="CO12" s="1056"/>
      <c r="CP12" s="1056"/>
      <c r="CQ12" s="1056"/>
      <c r="CR12" s="1056"/>
      <c r="CS12" s="1056"/>
      <c r="CT12" s="1056"/>
      <c r="CU12" s="1056"/>
      <c r="CV12" s="1056"/>
      <c r="CW12" s="1056"/>
      <c r="CX12" s="1056"/>
      <c r="CY12" s="1056"/>
      <c r="CZ12" s="1056"/>
      <c r="DA12" s="1056"/>
      <c r="DB12" s="1056"/>
      <c r="DC12" s="1056"/>
      <c r="DD12" s="1056"/>
      <c r="DE12" s="1056"/>
      <c r="DF12" s="1056"/>
      <c r="DG12" s="1056"/>
      <c r="DH12" s="1056"/>
      <c r="DI12" s="1056"/>
      <c r="DJ12" s="1056"/>
      <c r="DK12" s="1056"/>
      <c r="DL12" s="1056"/>
      <c r="DM12" s="1056"/>
      <c r="DN12" s="1056"/>
      <c r="DO12" s="1056"/>
      <c r="DP12" s="1056"/>
      <c r="DQ12" s="1056"/>
      <c r="DR12" s="1056"/>
      <c r="DS12" s="1056"/>
      <c r="DT12" s="1056"/>
      <c r="DU12" s="1056"/>
      <c r="DV12" s="1056"/>
      <c r="DW12" s="1056"/>
      <c r="DX12" s="1056"/>
      <c r="DY12" s="1056"/>
      <c r="DZ12" s="1056"/>
      <c r="EA12" s="1056"/>
      <c r="EB12" s="1056"/>
      <c r="EC12" s="1056"/>
      <c r="ED12" s="1056"/>
      <c r="EE12" s="1056"/>
      <c r="EF12" s="1056"/>
      <c r="EG12" s="1056"/>
      <c r="EH12" s="1056"/>
      <c r="EI12" s="1056"/>
      <c r="EJ12" s="1056"/>
      <c r="EK12" s="1056"/>
      <c r="EL12" s="1056"/>
      <c r="EM12" s="1056"/>
      <c r="EN12" s="1056"/>
      <c r="EO12" s="1056"/>
      <c r="EP12" s="1056"/>
      <c r="EQ12" s="1056"/>
      <c r="ER12" s="1056"/>
      <c r="ES12" s="1056"/>
      <c r="ET12" s="1056"/>
      <c r="EU12" s="1056"/>
      <c r="EV12" s="1056"/>
      <c r="EW12" s="1056"/>
      <c r="EX12" s="1056"/>
      <c r="EY12" s="1056"/>
      <c r="EZ12" s="1056"/>
      <c r="FA12" s="1056"/>
      <c r="FB12" s="1056"/>
      <c r="FC12" s="1056"/>
      <c r="FD12" s="1056"/>
      <c r="FE12" s="1056"/>
      <c r="FF12" s="1056"/>
      <c r="FG12" s="1056"/>
      <c r="FH12" s="1056"/>
      <c r="FI12" s="1056"/>
      <c r="FJ12" s="1056"/>
      <c r="FK12" s="1056"/>
      <c r="FL12" s="1056"/>
      <c r="FM12" s="1056"/>
      <c r="FN12" s="1056"/>
      <c r="FO12" s="1056"/>
      <c r="FP12" s="1056"/>
      <c r="FQ12" s="1056"/>
      <c r="FR12" s="1056"/>
      <c r="FS12" s="1056"/>
      <c r="FT12" s="1056"/>
      <c r="FU12" s="1056"/>
      <c r="FV12" s="1056"/>
      <c r="FW12" s="1056"/>
      <c r="FX12" s="1056"/>
      <c r="FY12" s="1056"/>
      <c r="FZ12" s="1056"/>
      <c r="GA12" s="1056"/>
      <c r="GB12" s="1056"/>
      <c r="GC12" s="1056"/>
      <c r="GD12" s="1056"/>
      <c r="GE12" s="1056"/>
      <c r="GF12" s="1056"/>
    </row>
    <row r="13" spans="1:188" s="1054" customFormat="1" ht="17.25" customHeight="1">
      <c r="A13" s="2316"/>
      <c r="B13" s="1060" t="s">
        <v>87</v>
      </c>
      <c r="C13" s="1060" t="s">
        <v>90</v>
      </c>
      <c r="D13" s="1060" t="s">
        <v>91</v>
      </c>
      <c r="E13" s="2322" t="s">
        <v>88</v>
      </c>
      <c r="F13" s="2322" t="s">
        <v>89</v>
      </c>
      <c r="G13" s="1060" t="s">
        <v>87</v>
      </c>
      <c r="H13" s="1060" t="s">
        <v>90</v>
      </c>
      <c r="I13" s="1060" t="s">
        <v>91</v>
      </c>
      <c r="J13" s="2322" t="s">
        <v>88</v>
      </c>
      <c r="K13" s="2322" t="s">
        <v>89</v>
      </c>
      <c r="L13" s="1060" t="s">
        <v>87</v>
      </c>
      <c r="M13" s="1060" t="s">
        <v>90</v>
      </c>
      <c r="N13" s="1060" t="s">
        <v>91</v>
      </c>
      <c r="O13" s="2322" t="s">
        <v>88</v>
      </c>
      <c r="P13" s="2322" t="s">
        <v>89</v>
      </c>
      <c r="Q13" s="1060" t="s">
        <v>87</v>
      </c>
      <c r="R13" s="1060" t="s">
        <v>90</v>
      </c>
      <c r="S13" s="1060" t="s">
        <v>91</v>
      </c>
      <c r="T13" s="2322" t="s">
        <v>88</v>
      </c>
      <c r="U13" s="2331" t="s">
        <v>89</v>
      </c>
      <c r="V13" s="1056"/>
      <c r="W13" s="1056"/>
      <c r="X13" s="1056"/>
      <c r="Y13" s="1056"/>
      <c r="Z13" s="1056"/>
      <c r="AA13" s="1056"/>
      <c r="AB13" s="1056"/>
      <c r="AC13" s="1056"/>
      <c r="AD13" s="1056"/>
      <c r="AE13" s="1056"/>
      <c r="AF13" s="1056"/>
      <c r="AG13" s="1056"/>
      <c r="AH13" s="1056"/>
      <c r="AI13" s="1056"/>
      <c r="AJ13" s="1056"/>
      <c r="AK13" s="1056"/>
      <c r="AL13" s="1056"/>
      <c r="AM13" s="1056"/>
      <c r="AN13" s="1056"/>
      <c r="AO13" s="1056"/>
      <c r="AP13" s="1056"/>
      <c r="AQ13" s="1056"/>
      <c r="AR13" s="1056"/>
      <c r="AS13" s="1056"/>
      <c r="AT13" s="1056"/>
      <c r="AU13" s="1056"/>
      <c r="AV13" s="1056"/>
      <c r="AW13" s="1056"/>
      <c r="AX13" s="1056"/>
      <c r="AY13" s="1056"/>
      <c r="AZ13" s="1056"/>
      <c r="BA13" s="1056"/>
      <c r="BB13" s="1056"/>
      <c r="BC13" s="1056"/>
      <c r="BD13" s="1056"/>
      <c r="BE13" s="1056"/>
      <c r="BF13" s="1056"/>
      <c r="BG13" s="1056"/>
      <c r="BH13" s="1056"/>
      <c r="BI13" s="1056"/>
      <c r="BJ13" s="1056"/>
      <c r="BK13" s="1056"/>
      <c r="BL13" s="1056"/>
      <c r="BM13" s="1056"/>
      <c r="BN13" s="1056"/>
      <c r="BO13" s="1056"/>
      <c r="BP13" s="1056"/>
      <c r="BQ13" s="1056"/>
      <c r="BR13" s="1056"/>
      <c r="BS13" s="1056"/>
      <c r="BT13" s="1056"/>
      <c r="BU13" s="1056"/>
      <c r="BV13" s="1056"/>
      <c r="BW13" s="1056"/>
      <c r="BX13" s="1056"/>
      <c r="BY13" s="1056"/>
      <c r="BZ13" s="1056"/>
      <c r="CA13" s="1056"/>
      <c r="CB13" s="1056"/>
      <c r="CC13" s="1056"/>
      <c r="CD13" s="1056"/>
      <c r="CE13" s="1056"/>
      <c r="CF13" s="1056"/>
      <c r="CG13" s="1056"/>
      <c r="CH13" s="1056"/>
      <c r="CI13" s="1056"/>
      <c r="CJ13" s="1056"/>
      <c r="CK13" s="1056"/>
      <c r="CL13" s="1056"/>
      <c r="CM13" s="1056"/>
      <c r="CN13" s="1056"/>
      <c r="CO13" s="1056"/>
      <c r="CP13" s="1056"/>
      <c r="CQ13" s="1056"/>
      <c r="CR13" s="1056"/>
      <c r="CS13" s="1056"/>
      <c r="CT13" s="1056"/>
      <c r="CU13" s="1056"/>
      <c r="CV13" s="1056"/>
      <c r="CW13" s="1056"/>
      <c r="CX13" s="1056"/>
      <c r="CY13" s="1056"/>
      <c r="CZ13" s="1056"/>
      <c r="DA13" s="1056"/>
      <c r="DB13" s="1056"/>
      <c r="DC13" s="1056"/>
      <c r="DD13" s="1056"/>
      <c r="DE13" s="1056"/>
      <c r="DF13" s="1056"/>
      <c r="DG13" s="1056"/>
      <c r="DH13" s="1056"/>
      <c r="DI13" s="1056"/>
      <c r="DJ13" s="1056"/>
      <c r="DK13" s="1056"/>
      <c r="DL13" s="1056"/>
      <c r="DM13" s="1056"/>
      <c r="DN13" s="1056"/>
      <c r="DO13" s="1056"/>
      <c r="DP13" s="1056"/>
      <c r="DQ13" s="1056"/>
      <c r="DR13" s="1056"/>
      <c r="DS13" s="1056"/>
      <c r="DT13" s="1056"/>
      <c r="DU13" s="1056"/>
      <c r="DV13" s="1056"/>
      <c r="DW13" s="1056"/>
      <c r="DX13" s="1056"/>
      <c r="DY13" s="1056"/>
      <c r="DZ13" s="1056"/>
      <c r="EA13" s="1056"/>
      <c r="EB13" s="1056"/>
      <c r="EC13" s="1056"/>
      <c r="ED13" s="1056"/>
      <c r="EE13" s="1056"/>
      <c r="EF13" s="1056"/>
      <c r="EG13" s="1056"/>
      <c r="EH13" s="1056"/>
      <c r="EI13" s="1056"/>
      <c r="EJ13" s="1056"/>
      <c r="EK13" s="1056"/>
      <c r="EL13" s="1056"/>
      <c r="EM13" s="1056"/>
      <c r="EN13" s="1056"/>
      <c r="EO13" s="1056"/>
      <c r="EP13" s="1056"/>
      <c r="EQ13" s="1056"/>
      <c r="ER13" s="1056"/>
      <c r="ES13" s="1056"/>
      <c r="ET13" s="1056"/>
      <c r="EU13" s="1056"/>
      <c r="EV13" s="1056"/>
      <c r="EW13" s="1056"/>
      <c r="EX13" s="1056"/>
      <c r="EY13" s="1056"/>
      <c r="EZ13" s="1056"/>
      <c r="FA13" s="1056"/>
      <c r="FB13" s="1056"/>
      <c r="FC13" s="1056"/>
      <c r="FD13" s="1056"/>
      <c r="FE13" s="1056"/>
      <c r="FF13" s="1056"/>
      <c r="FG13" s="1056"/>
      <c r="FH13" s="1056"/>
      <c r="FI13" s="1056"/>
      <c r="FJ13" s="1056"/>
      <c r="FK13" s="1056"/>
      <c r="FL13" s="1056"/>
      <c r="FM13" s="1056"/>
      <c r="FN13" s="1056"/>
      <c r="FO13" s="1056"/>
      <c r="FP13" s="1056"/>
      <c r="FQ13" s="1056"/>
      <c r="FR13" s="1056"/>
      <c r="FS13" s="1056"/>
      <c r="FT13" s="1056"/>
      <c r="FU13" s="1056"/>
      <c r="FV13" s="1056"/>
      <c r="FW13" s="1056"/>
      <c r="FX13" s="1056"/>
      <c r="FY13" s="1056"/>
      <c r="FZ13" s="1056"/>
      <c r="GA13" s="1056"/>
      <c r="GB13" s="1056"/>
      <c r="GC13" s="1056"/>
      <c r="GD13" s="1056"/>
      <c r="GE13" s="1056"/>
      <c r="GF13" s="1056"/>
    </row>
    <row r="14" spans="1:188" s="1054" customFormat="1" ht="29.25" customHeight="1">
      <c r="A14" s="2316"/>
      <c r="B14" s="2036" t="str">
        <f>B5</f>
        <v xml:space="preserve">cf=j= @)&amp;#÷&amp;$
-;fpg–c;f/_                </v>
      </c>
      <c r="C14" s="2036" t="str">
        <f t="shared" ref="C14:D14" si="3">C5</f>
        <v xml:space="preserve">cf=j= @)&amp;$÷&amp;%
-;fpg–c;f/_                </v>
      </c>
      <c r="D14" s="2036" t="str">
        <f t="shared" si="3"/>
        <v xml:space="preserve">cf=j= @)&amp;%÷&amp;^
-;fpg–c;f/_                </v>
      </c>
      <c r="E14" s="2322"/>
      <c r="F14" s="2322"/>
      <c r="G14" s="2036" t="str">
        <f>B5</f>
        <v xml:space="preserve">cf=j= @)&amp;#÷&amp;$
-;fpg–c;f/_                </v>
      </c>
      <c r="H14" s="2036" t="str">
        <f t="shared" ref="H14:I14" si="4">C5</f>
        <v xml:space="preserve">cf=j= @)&amp;$÷&amp;%
-;fpg–c;f/_                </v>
      </c>
      <c r="I14" s="2036" t="str">
        <f t="shared" si="4"/>
        <v xml:space="preserve">cf=j= @)&amp;%÷&amp;^
-;fpg–c;f/_                </v>
      </c>
      <c r="J14" s="2322"/>
      <c r="K14" s="2322"/>
      <c r="L14" s="2036" t="str">
        <f>B5</f>
        <v xml:space="preserve">cf=j= @)&amp;#÷&amp;$
-;fpg–c;f/_                </v>
      </c>
      <c r="M14" s="2036" t="str">
        <f t="shared" ref="M14:N14" si="5">C5</f>
        <v xml:space="preserve">cf=j= @)&amp;$÷&amp;%
-;fpg–c;f/_                </v>
      </c>
      <c r="N14" s="2036" t="str">
        <f t="shared" si="5"/>
        <v xml:space="preserve">cf=j= @)&amp;%÷&amp;^
-;fpg–c;f/_                </v>
      </c>
      <c r="O14" s="2322"/>
      <c r="P14" s="2322"/>
      <c r="Q14" s="2036" t="str">
        <f>B5</f>
        <v xml:space="preserve">cf=j= @)&amp;#÷&amp;$
-;fpg–c;f/_                </v>
      </c>
      <c r="R14" s="2036" t="str">
        <f t="shared" ref="R14:S14" si="6">C5</f>
        <v xml:space="preserve">cf=j= @)&amp;$÷&amp;%
-;fpg–c;f/_                </v>
      </c>
      <c r="S14" s="2036" t="str">
        <f t="shared" si="6"/>
        <v xml:space="preserve">cf=j= @)&amp;%÷&amp;^
-;fpg–c;f/_                </v>
      </c>
      <c r="T14" s="2322"/>
      <c r="U14" s="2331"/>
    </row>
    <row r="15" spans="1:188" ht="18" customHeight="1">
      <c r="A15" s="130" t="s">
        <v>735</v>
      </c>
      <c r="B15" s="614">
        <v>3</v>
      </c>
      <c r="C15" s="614">
        <v>5</v>
      </c>
      <c r="D15" s="614">
        <v>5</v>
      </c>
      <c r="E15" s="583">
        <v>66.666666666666657</v>
      </c>
      <c r="F15" s="782">
        <v>0</v>
      </c>
      <c r="G15" s="1612">
        <v>3</v>
      </c>
      <c r="H15" s="614">
        <v>3</v>
      </c>
      <c r="I15" s="614">
        <v>3</v>
      </c>
      <c r="J15" s="782">
        <v>0</v>
      </c>
      <c r="K15" s="782">
        <v>0</v>
      </c>
      <c r="L15" s="614">
        <v>3</v>
      </c>
      <c r="M15" s="614">
        <v>3</v>
      </c>
      <c r="N15" s="614">
        <v>3</v>
      </c>
      <c r="O15" s="782">
        <v>0</v>
      </c>
      <c r="P15" s="782">
        <v>0</v>
      </c>
      <c r="Q15" s="570">
        <v>38</v>
      </c>
      <c r="R15" s="570">
        <v>41</v>
      </c>
      <c r="S15" s="570">
        <v>43</v>
      </c>
      <c r="T15" s="782">
        <v>7.8947368421052602</v>
      </c>
      <c r="U15" s="783">
        <v>4.8780487804878021</v>
      </c>
    </row>
    <row r="16" spans="1:188" ht="18" customHeight="1">
      <c r="A16" s="130" t="s">
        <v>736</v>
      </c>
      <c r="B16" s="614">
        <v>77</v>
      </c>
      <c r="C16" s="614">
        <v>98</v>
      </c>
      <c r="D16" s="614">
        <v>98</v>
      </c>
      <c r="E16" s="583">
        <v>27.27272727272727</v>
      </c>
      <c r="F16" s="782">
        <v>0</v>
      </c>
      <c r="G16" s="1612">
        <v>81</v>
      </c>
      <c r="H16" s="614">
        <v>98</v>
      </c>
      <c r="I16" s="614">
        <v>87</v>
      </c>
      <c r="J16" s="782">
        <v>20.987654320987652</v>
      </c>
      <c r="K16" s="782">
        <v>-11.224489795918368</v>
      </c>
      <c r="L16" s="614">
        <v>43</v>
      </c>
      <c r="M16" s="614">
        <v>58</v>
      </c>
      <c r="N16" s="614">
        <v>80</v>
      </c>
      <c r="O16" s="782">
        <v>34.883720930232556</v>
      </c>
      <c r="P16" s="782">
        <v>37.931034482758633</v>
      </c>
      <c r="Q16" s="570">
        <v>1116</v>
      </c>
      <c r="R16" s="570">
        <v>1271</v>
      </c>
      <c r="S16" s="570">
        <v>1346</v>
      </c>
      <c r="T16" s="782">
        <v>13.888888888888886</v>
      </c>
      <c r="U16" s="783">
        <v>5.9008654602675108</v>
      </c>
    </row>
    <row r="17" spans="1:21" s="73" customFormat="1" ht="18" customHeight="1">
      <c r="A17" s="115" t="s">
        <v>93</v>
      </c>
      <c r="B17" s="567"/>
      <c r="C17" s="567"/>
      <c r="D17" s="567"/>
      <c r="E17" s="624"/>
      <c r="F17" s="847"/>
      <c r="G17" s="567"/>
      <c r="H17" s="567"/>
      <c r="I17" s="567"/>
      <c r="J17" s="847"/>
      <c r="K17" s="847"/>
      <c r="L17" s="625"/>
      <c r="M17" s="625"/>
      <c r="N17" s="625"/>
      <c r="O17" s="847"/>
      <c r="P17" s="847"/>
      <c r="Q17" s="625"/>
      <c r="R17" s="625"/>
      <c r="S17" s="625"/>
      <c r="T17" s="847"/>
      <c r="U17" s="850"/>
    </row>
    <row r="18" spans="1:21" ht="18" customHeight="1">
      <c r="A18" s="130" t="s">
        <v>94</v>
      </c>
      <c r="B18" s="626"/>
      <c r="C18" s="626"/>
      <c r="D18" s="626"/>
      <c r="E18" s="583"/>
      <c r="F18" s="782"/>
      <c r="G18" s="569"/>
      <c r="H18" s="627"/>
      <c r="I18" s="627"/>
      <c r="J18" s="782"/>
      <c r="K18" s="782"/>
      <c r="L18" s="570"/>
      <c r="M18" s="570"/>
      <c r="N18" s="570"/>
      <c r="O18" s="782"/>
      <c r="P18" s="782"/>
      <c r="Q18" s="570"/>
      <c r="R18" s="570"/>
      <c r="S18" s="570"/>
      <c r="T18" s="782"/>
      <c r="U18" s="783"/>
    </row>
    <row r="19" spans="1:21" ht="18" customHeight="1" thickBot="1">
      <c r="A19" s="131" t="s">
        <v>95</v>
      </c>
      <c r="B19" s="543"/>
      <c r="C19" s="543"/>
      <c r="D19" s="543"/>
      <c r="E19" s="95"/>
      <c r="F19" s="848"/>
      <c r="G19" s="18"/>
      <c r="H19" s="544"/>
      <c r="I19" s="544"/>
      <c r="J19" s="848"/>
      <c r="K19" s="848"/>
      <c r="L19" s="328"/>
      <c r="M19" s="328"/>
      <c r="N19" s="328"/>
      <c r="O19" s="848"/>
      <c r="P19" s="848"/>
      <c r="Q19" s="328"/>
      <c r="R19" s="328"/>
      <c r="S19" s="328"/>
      <c r="T19" s="848"/>
      <c r="U19" s="851"/>
    </row>
    <row r="20" spans="1:21" ht="20.25" customHeight="1" thickTop="1">
      <c r="A20" s="2321" t="s">
        <v>704</v>
      </c>
      <c r="B20" s="2321"/>
      <c r="C20" s="2321"/>
      <c r="D20" s="2321"/>
      <c r="E20" s="2321"/>
      <c r="F20" s="2321"/>
      <c r="G20" s="2321"/>
      <c r="H20" s="2321"/>
      <c r="I20" s="2321"/>
      <c r="J20" s="2321"/>
      <c r="K20" s="2321"/>
      <c r="L20" s="2321"/>
      <c r="M20" s="2321"/>
      <c r="N20" s="2321"/>
      <c r="O20" s="2321"/>
      <c r="P20" s="2321"/>
    </row>
    <row r="21" spans="1:21" ht="20.25" customHeight="1">
      <c r="A21" s="2312"/>
      <c r="B21" s="2329"/>
      <c r="C21" s="2329"/>
      <c r="D21" s="2329"/>
      <c r="E21" s="2329"/>
      <c r="F21" s="2329"/>
      <c r="G21" s="2329"/>
      <c r="H21" s="2329"/>
      <c r="I21" s="2329"/>
      <c r="J21" s="2329"/>
      <c r="K21" s="2329"/>
      <c r="L21" s="2329"/>
      <c r="M21" s="2329"/>
      <c r="N21" s="2329"/>
      <c r="O21" s="2329"/>
      <c r="P21" s="2329"/>
    </row>
    <row r="22" spans="1:21" ht="18" customHeight="1"/>
  </sheetData>
  <mergeCells count="28">
    <mergeCell ref="A3:A5"/>
    <mergeCell ref="B3:F3"/>
    <mergeCell ref="G3:K3"/>
    <mergeCell ref="T13:T14"/>
    <mergeCell ref="U13:U14"/>
    <mergeCell ref="O13:O14"/>
    <mergeCell ref="P13:P14"/>
    <mergeCell ref="Q12:U12"/>
    <mergeCell ref="Q3:U3"/>
    <mergeCell ref="T4:T5"/>
    <mergeCell ref="U4:U5"/>
    <mergeCell ref="B12:F12"/>
    <mergeCell ref="G12:K12"/>
    <mergeCell ref="J4:J5"/>
    <mergeCell ref="K4:K5"/>
    <mergeCell ref="O4:O5"/>
    <mergeCell ref="P4:P5"/>
    <mergeCell ref="L3:P3"/>
    <mergeCell ref="E4:E5"/>
    <mergeCell ref="F4:F5"/>
    <mergeCell ref="A20:P20"/>
    <mergeCell ref="K13:K14"/>
    <mergeCell ref="A21:P21"/>
    <mergeCell ref="L12:P12"/>
    <mergeCell ref="E13:E14"/>
    <mergeCell ref="F13:F14"/>
    <mergeCell ref="J13:J14"/>
    <mergeCell ref="A12:A14"/>
  </mergeCells>
  <hyperlinks>
    <hyperlink ref="B16"/>
    <hyperlink ref="G5"/>
    <hyperlink ref="L5"/>
    <hyperlink ref="Q5"/>
    <hyperlink ref="G14"/>
    <hyperlink ref="L14"/>
    <hyperlink ref="B14"/>
    <hyperlink ref="Q14"/>
    <hyperlink ref="B5" display="cf=j= @)&amp;#÷&amp;$&#10;-;fpg–c;f/_                "/>
    <hyperlink ref="H5:I5"/>
    <hyperlink ref="M5:N5"/>
    <hyperlink ref="R5:S5"/>
    <hyperlink ref="C14:D14"/>
    <hyperlink ref="H14:I14"/>
    <hyperlink ref="M14:N14"/>
    <hyperlink ref="R14:S14"/>
  </hyperlinks>
  <printOptions horizontalCentered="1"/>
  <pageMargins left="0.39370078740157483" right="0.39370078740157483" top="0.78740157480314965" bottom="0.39370078740157483" header="0" footer="0"/>
  <pageSetup paperSize="9" scale="47" orientation="landscape" r:id="rId1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E23"/>
  <sheetViews>
    <sheetView view="pageBreakPreview" zoomScale="70" zoomScaleSheetLayoutView="70" workbookViewId="0">
      <pane xSplit="1" ySplit="1" topLeftCell="B2" activePane="bottomRight" state="frozen"/>
      <selection activeCell="A2" sqref="A2:I2"/>
      <selection pane="topRight" activeCell="A2" sqref="A2:I2"/>
      <selection pane="bottomLeft" activeCell="A2" sqref="A2:I2"/>
      <selection pane="bottomRight" activeCell="A10" sqref="A10:U15"/>
    </sheetView>
  </sheetViews>
  <sheetFormatPr defaultColWidth="13.5703125" defaultRowHeight="12.75"/>
  <cols>
    <col min="1" max="1" width="22.85546875" customWidth="1"/>
    <col min="2" max="3" width="13.85546875" customWidth="1"/>
    <col min="4" max="4" width="13.42578125" customWidth="1"/>
    <col min="5" max="6" width="12.7109375" style="838" customWidth="1"/>
    <col min="7" max="8" width="13.85546875" customWidth="1"/>
    <col min="9" max="9" width="13" customWidth="1"/>
    <col min="10" max="11" width="12.7109375" style="838" customWidth="1"/>
    <col min="12" max="13" width="13.85546875" customWidth="1"/>
    <col min="14" max="14" width="13.140625" customWidth="1"/>
    <col min="15" max="16" width="12.7109375" style="838" customWidth="1"/>
    <col min="17" max="18" width="13.85546875" customWidth="1"/>
    <col min="19" max="19" width="13.140625" customWidth="1"/>
    <col min="20" max="21" width="12.7109375" style="838" customWidth="1"/>
    <col min="22" max="245" width="8.7109375" customWidth="1"/>
    <col min="246" max="246" width="22.85546875" customWidth="1"/>
    <col min="247" max="247" width="13.140625" customWidth="1"/>
    <col min="248" max="248" width="13.28515625" customWidth="1"/>
    <col min="249" max="249" width="13" customWidth="1"/>
    <col min="250" max="250" width="12.5703125" customWidth="1"/>
    <col min="251" max="251" width="13.5703125" customWidth="1"/>
    <col min="252" max="252" width="13.140625" customWidth="1"/>
    <col min="253" max="253" width="13.28515625" customWidth="1"/>
    <col min="254" max="254" width="13" customWidth="1"/>
    <col min="255" max="255" width="12.5703125" customWidth="1"/>
  </cols>
  <sheetData>
    <row r="1" spans="1:187" s="1895" customFormat="1" ht="33">
      <c r="A1" s="1938" t="s">
        <v>309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1939"/>
      <c r="R1" s="1939"/>
      <c r="S1" s="1939"/>
      <c r="T1" s="1940"/>
      <c r="U1" s="1940"/>
    </row>
    <row r="2" spans="1:187" s="1894" customFormat="1" ht="35.25" thickBot="1">
      <c r="A2" s="1969" t="s">
        <v>416</v>
      </c>
      <c r="B2" s="1969"/>
      <c r="C2" s="1969"/>
      <c r="D2" s="1969"/>
      <c r="E2" s="1969"/>
      <c r="F2" s="1969"/>
      <c r="G2" s="1969"/>
      <c r="H2" s="1969"/>
      <c r="I2" s="1969"/>
      <c r="J2" s="1969"/>
      <c r="K2" s="1969"/>
      <c r="L2" s="1969"/>
      <c r="M2" s="1969"/>
      <c r="N2" s="1969"/>
      <c r="O2" s="1969"/>
      <c r="P2" s="1969"/>
      <c r="Q2" s="1942"/>
      <c r="R2" s="1942"/>
      <c r="S2" s="1942"/>
      <c r="T2" s="1943"/>
      <c r="U2" s="1943"/>
    </row>
    <row r="3" spans="1:187" s="1054" customFormat="1" ht="18.75" customHeight="1" thickTop="1">
      <c r="A3" s="2315" t="s">
        <v>81</v>
      </c>
      <c r="B3" s="2584" t="s">
        <v>398</v>
      </c>
      <c r="C3" s="2584"/>
      <c r="D3" s="2584"/>
      <c r="E3" s="2584"/>
      <c r="F3" s="2584"/>
      <c r="G3" s="2584" t="s">
        <v>399</v>
      </c>
      <c r="H3" s="2584"/>
      <c r="I3" s="2584"/>
      <c r="J3" s="2584"/>
      <c r="K3" s="2584"/>
      <c r="L3" s="2584" t="s">
        <v>270</v>
      </c>
      <c r="M3" s="2584"/>
      <c r="N3" s="2584"/>
      <c r="O3" s="2584"/>
      <c r="P3" s="2584"/>
      <c r="Q3" s="2584" t="s">
        <v>400</v>
      </c>
      <c r="R3" s="2584"/>
      <c r="S3" s="2584"/>
      <c r="T3" s="2584"/>
      <c r="U3" s="2585"/>
      <c r="V3" s="1055"/>
      <c r="W3" s="1055"/>
      <c r="X3" s="1055"/>
      <c r="Y3" s="1055"/>
      <c r="Z3" s="1055"/>
      <c r="AA3" s="1055"/>
      <c r="AB3" s="1055"/>
      <c r="AC3" s="1055"/>
      <c r="AD3" s="1055"/>
      <c r="AE3" s="1055"/>
      <c r="AF3" s="1055"/>
      <c r="AG3" s="1056"/>
      <c r="AH3" s="1056"/>
      <c r="AI3" s="1056"/>
      <c r="AJ3" s="1056"/>
      <c r="AK3" s="1056"/>
      <c r="AL3" s="1056"/>
      <c r="AM3" s="1056"/>
      <c r="AN3" s="1056"/>
      <c r="AO3" s="1056"/>
      <c r="AP3" s="1056"/>
      <c r="AQ3" s="1056"/>
      <c r="AR3" s="1056"/>
      <c r="AS3" s="1056"/>
      <c r="AT3" s="1056"/>
      <c r="AU3" s="1056"/>
      <c r="AV3" s="1056"/>
      <c r="AW3" s="1056"/>
      <c r="AX3" s="1056"/>
      <c r="AY3" s="1056"/>
      <c r="AZ3" s="1056"/>
      <c r="BA3" s="1056"/>
      <c r="BB3" s="1056"/>
      <c r="BC3" s="1056"/>
      <c r="BD3" s="1056"/>
      <c r="BE3" s="1056"/>
      <c r="BF3" s="1056"/>
      <c r="BG3" s="1056"/>
      <c r="BH3" s="1056"/>
      <c r="BI3" s="1056"/>
      <c r="BJ3" s="1056"/>
      <c r="BK3" s="1056"/>
      <c r="BL3" s="1056"/>
      <c r="BM3" s="1056"/>
      <c r="BN3" s="1056"/>
      <c r="BO3" s="1056"/>
      <c r="BP3" s="1056"/>
      <c r="BQ3" s="1056"/>
      <c r="BR3" s="1056"/>
      <c r="BS3" s="1056"/>
      <c r="BT3" s="1056"/>
      <c r="BU3" s="1056"/>
      <c r="BV3" s="1056"/>
      <c r="BW3" s="1056"/>
      <c r="BX3" s="1056"/>
      <c r="BY3" s="1056"/>
      <c r="BZ3" s="1056"/>
      <c r="CA3" s="1056"/>
      <c r="CB3" s="1056"/>
      <c r="CC3" s="1056"/>
      <c r="CD3" s="1056"/>
      <c r="CE3" s="1056"/>
      <c r="CF3" s="1056"/>
      <c r="CG3" s="1056"/>
      <c r="CH3" s="1056"/>
      <c r="CI3" s="1056"/>
      <c r="CJ3" s="1056"/>
      <c r="CK3" s="1056"/>
      <c r="CL3" s="1056"/>
      <c r="CM3" s="1056"/>
      <c r="CN3" s="1056"/>
      <c r="CO3" s="1056"/>
      <c r="CP3" s="1056"/>
      <c r="CQ3" s="1056"/>
      <c r="CR3" s="1056"/>
      <c r="CS3" s="1056"/>
      <c r="CT3" s="1056"/>
      <c r="CU3" s="1056"/>
      <c r="CV3" s="1056"/>
      <c r="CW3" s="1056"/>
      <c r="CX3" s="1056"/>
      <c r="CY3" s="1056"/>
      <c r="CZ3" s="1056"/>
      <c r="DA3" s="1056"/>
      <c r="DB3" s="1056"/>
      <c r="DC3" s="1056"/>
      <c r="DD3" s="1056"/>
      <c r="DE3" s="1056"/>
      <c r="DF3" s="1056"/>
      <c r="DG3" s="1056"/>
      <c r="DH3" s="1056"/>
      <c r="DI3" s="1056"/>
      <c r="DJ3" s="1056"/>
      <c r="DK3" s="1056"/>
      <c r="DL3" s="1056"/>
      <c r="DM3" s="1056"/>
      <c r="DN3" s="1056"/>
      <c r="DO3" s="1056"/>
      <c r="DP3" s="1056"/>
      <c r="DQ3" s="1056"/>
      <c r="DR3" s="1056"/>
      <c r="DS3" s="1056"/>
      <c r="DT3" s="1056"/>
      <c r="DU3" s="1056"/>
      <c r="DV3" s="1056"/>
      <c r="DW3" s="1056"/>
      <c r="DX3" s="1056"/>
      <c r="DY3" s="1056"/>
      <c r="DZ3" s="1056"/>
      <c r="EA3" s="1056"/>
      <c r="EB3" s="1056"/>
      <c r="EC3" s="1056"/>
      <c r="ED3" s="1056"/>
      <c r="EE3" s="1056"/>
      <c r="EF3" s="1056"/>
      <c r="EG3" s="1056"/>
      <c r="EH3" s="1056"/>
      <c r="EI3" s="1056"/>
      <c r="EJ3" s="1056"/>
      <c r="EK3" s="1056"/>
      <c r="EL3" s="1056"/>
      <c r="EM3" s="1056"/>
      <c r="EN3" s="1056"/>
      <c r="EO3" s="1056"/>
      <c r="EP3" s="1056"/>
      <c r="EQ3" s="1056"/>
      <c r="ER3" s="1056"/>
      <c r="ES3" s="1056"/>
      <c r="ET3" s="1056"/>
      <c r="EU3" s="1056"/>
      <c r="EV3" s="1056"/>
      <c r="EW3" s="1056"/>
      <c r="EX3" s="1056"/>
      <c r="EY3" s="1056"/>
      <c r="EZ3" s="1056"/>
      <c r="FA3" s="1056"/>
      <c r="FB3" s="1056"/>
      <c r="FC3" s="1056"/>
      <c r="FD3" s="1056"/>
      <c r="FE3" s="1056"/>
      <c r="FF3" s="1056"/>
      <c r="FG3" s="1056"/>
      <c r="FH3" s="1056"/>
      <c r="FI3" s="1056"/>
      <c r="FJ3" s="1056"/>
      <c r="FK3" s="1056"/>
      <c r="FL3" s="1056"/>
      <c r="FM3" s="1056"/>
      <c r="FN3" s="1056"/>
      <c r="FO3" s="1056"/>
      <c r="FP3" s="1056"/>
      <c r="FQ3" s="1056"/>
      <c r="FR3" s="1056"/>
      <c r="FS3" s="1056"/>
      <c r="FT3" s="1056"/>
      <c r="FU3" s="1056"/>
      <c r="FV3" s="1056"/>
      <c r="FW3" s="1056"/>
      <c r="FX3" s="1056"/>
      <c r="FY3" s="1056"/>
      <c r="FZ3" s="1056"/>
      <c r="GA3" s="1056"/>
      <c r="GB3" s="1056"/>
      <c r="GC3" s="1056"/>
      <c r="GD3" s="1056"/>
      <c r="GE3" s="1056"/>
    </row>
    <row r="4" spans="1:187" s="1054" customFormat="1" ht="18.75" customHeight="1">
      <c r="A4" s="2316"/>
      <c r="B4" s="1060" t="s">
        <v>87</v>
      </c>
      <c r="C4" s="1060" t="s">
        <v>90</v>
      </c>
      <c r="D4" s="1060" t="s">
        <v>91</v>
      </c>
      <c r="E4" s="2322" t="s">
        <v>88</v>
      </c>
      <c r="F4" s="2322" t="s">
        <v>89</v>
      </c>
      <c r="G4" s="1060" t="s">
        <v>87</v>
      </c>
      <c r="H4" s="1060" t="s">
        <v>90</v>
      </c>
      <c r="I4" s="1060" t="s">
        <v>91</v>
      </c>
      <c r="J4" s="2322" t="s">
        <v>88</v>
      </c>
      <c r="K4" s="2322" t="s">
        <v>89</v>
      </c>
      <c r="L4" s="1060" t="s">
        <v>87</v>
      </c>
      <c r="M4" s="1060" t="s">
        <v>90</v>
      </c>
      <c r="N4" s="1060" t="s">
        <v>91</v>
      </c>
      <c r="O4" s="2322" t="s">
        <v>88</v>
      </c>
      <c r="P4" s="2322" t="s">
        <v>89</v>
      </c>
      <c r="Q4" s="1060" t="s">
        <v>87</v>
      </c>
      <c r="R4" s="1060" t="s">
        <v>90</v>
      </c>
      <c r="S4" s="1060" t="s">
        <v>91</v>
      </c>
      <c r="T4" s="2322" t="s">
        <v>88</v>
      </c>
      <c r="U4" s="2331" t="s">
        <v>89</v>
      </c>
      <c r="V4" s="1055"/>
      <c r="W4" s="1055"/>
      <c r="X4" s="1055"/>
      <c r="Y4" s="1055"/>
      <c r="Z4" s="1055"/>
      <c r="AA4" s="1055"/>
      <c r="AB4" s="1055"/>
      <c r="AC4" s="1055"/>
      <c r="AD4" s="1055"/>
      <c r="AE4" s="1055"/>
      <c r="AF4" s="1055"/>
      <c r="AG4" s="1056"/>
      <c r="AH4" s="1056"/>
      <c r="AI4" s="1056"/>
      <c r="AJ4" s="1056"/>
      <c r="AK4" s="1056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</row>
    <row r="5" spans="1:187" s="1054" customFormat="1" ht="31.5" customHeight="1">
      <c r="A5" s="2316"/>
      <c r="B5" s="2036" t="s">
        <v>669</v>
      </c>
      <c r="C5" s="2036" t="s">
        <v>725</v>
      </c>
      <c r="D5" s="2036" t="s">
        <v>737</v>
      </c>
      <c r="E5" s="2322"/>
      <c r="F5" s="2322"/>
      <c r="G5" s="2036" t="str">
        <f>B5</f>
        <v xml:space="preserve">cf=j= @)&amp;#÷&amp;$
-;fpg–c;f/_                </v>
      </c>
      <c r="H5" s="2036" t="str">
        <f t="shared" ref="H5:I5" si="0">C5</f>
        <v xml:space="preserve">cf=j= @)&amp;$÷&amp;%
-;fpg–c;f/_                </v>
      </c>
      <c r="I5" s="2036" t="str">
        <f t="shared" si="0"/>
        <v xml:space="preserve">cf=j= @)&amp;%÷&amp;^
-;fpg–c;f/_                </v>
      </c>
      <c r="J5" s="2322"/>
      <c r="K5" s="2322"/>
      <c r="L5" s="2036" t="str">
        <f>B5</f>
        <v xml:space="preserve">cf=j= @)&amp;#÷&amp;$
-;fpg–c;f/_                </v>
      </c>
      <c r="M5" s="2036" t="str">
        <f t="shared" ref="M5:N5" si="1">C5</f>
        <v xml:space="preserve">cf=j= @)&amp;$÷&amp;%
-;fpg–c;f/_                </v>
      </c>
      <c r="N5" s="2036" t="str">
        <f t="shared" si="1"/>
        <v xml:space="preserve">cf=j= @)&amp;%÷&amp;^
-;fpg–c;f/_                </v>
      </c>
      <c r="O5" s="2322"/>
      <c r="P5" s="2322"/>
      <c r="Q5" s="2036" t="str">
        <f>B5</f>
        <v xml:space="preserve">cf=j= @)&amp;#÷&amp;$
-;fpg–c;f/_                </v>
      </c>
      <c r="R5" s="2036" t="str">
        <f t="shared" ref="R5:S5" si="2">C5</f>
        <v xml:space="preserve">cf=j= @)&amp;$÷&amp;%
-;fpg–c;f/_                </v>
      </c>
      <c r="S5" s="2036" t="str">
        <f t="shared" si="2"/>
        <v xml:space="preserve">cf=j= @)&amp;%÷&amp;^
-;fpg–c;f/_                </v>
      </c>
      <c r="T5" s="2322"/>
      <c r="U5" s="2331"/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6"/>
      <c r="AH5" s="1056"/>
      <c r="AI5" s="1056"/>
      <c r="AJ5" s="1056"/>
      <c r="AK5" s="1056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</row>
    <row r="6" spans="1:187" ht="24.75" customHeight="1">
      <c r="A6" s="98" t="s">
        <v>370</v>
      </c>
      <c r="B6" s="676">
        <v>13249</v>
      </c>
      <c r="C6" s="676">
        <v>20075</v>
      </c>
      <c r="D6" s="676">
        <v>21703</v>
      </c>
      <c r="E6" s="606">
        <v>51.520869499584876</v>
      </c>
      <c r="F6" s="606">
        <v>8.1095890410958873</v>
      </c>
      <c r="G6" s="606">
        <v>7159</v>
      </c>
      <c r="H6" s="606">
        <v>4946</v>
      </c>
      <c r="I6" s="606">
        <v>4973</v>
      </c>
      <c r="J6" s="606">
        <v>-30.912138566838941</v>
      </c>
      <c r="K6" s="606">
        <v>0.54589567327132382</v>
      </c>
      <c r="L6" s="606">
        <v>1056</v>
      </c>
      <c r="M6" s="606">
        <v>783</v>
      </c>
      <c r="N6" s="606">
        <v>1540</v>
      </c>
      <c r="O6" s="606">
        <v>-25.85227272727273</v>
      </c>
      <c r="P6" s="606">
        <v>96.679438058748417</v>
      </c>
      <c r="Q6" s="606">
        <v>768</v>
      </c>
      <c r="R6" s="606">
        <v>797</v>
      </c>
      <c r="S6" s="606">
        <v>740</v>
      </c>
      <c r="T6" s="606">
        <v>3.7760416666666665</v>
      </c>
      <c r="U6" s="2269">
        <v>-7.1518193224592181</v>
      </c>
    </row>
    <row r="7" spans="1:187" ht="24.75" customHeight="1">
      <c r="A7" s="98" t="s">
        <v>371</v>
      </c>
      <c r="B7" s="676">
        <v>1749</v>
      </c>
      <c r="C7" s="676">
        <v>1592</v>
      </c>
      <c r="D7" s="676">
        <v>1825</v>
      </c>
      <c r="E7" s="606">
        <v>-8.9765580331618064</v>
      </c>
      <c r="F7" s="606">
        <v>14.635678391959805</v>
      </c>
      <c r="G7" s="606">
        <v>257</v>
      </c>
      <c r="H7" s="606">
        <v>234</v>
      </c>
      <c r="I7" s="606">
        <v>847</v>
      </c>
      <c r="J7" s="606">
        <v>-8.9494163424124515</v>
      </c>
      <c r="K7" s="606">
        <v>261.96581196581195</v>
      </c>
      <c r="L7" s="606">
        <v>28</v>
      </c>
      <c r="M7" s="606">
        <v>76</v>
      </c>
      <c r="N7" s="606">
        <v>36</v>
      </c>
      <c r="O7" s="606">
        <v>171.42857142857142</v>
      </c>
      <c r="P7" s="606">
        <v>-52.631578947368432</v>
      </c>
      <c r="Q7" s="606">
        <v>14</v>
      </c>
      <c r="R7" s="606">
        <v>14</v>
      </c>
      <c r="S7" s="606">
        <v>11</v>
      </c>
      <c r="T7" s="606"/>
      <c r="U7" s="2269">
        <v>-21.428571428571431</v>
      </c>
    </row>
    <row r="8" spans="1:187" ht="30" customHeight="1" thickBot="1">
      <c r="A8" s="99" t="s">
        <v>372</v>
      </c>
      <c r="B8" s="95">
        <v>283.363</v>
      </c>
      <c r="C8" s="95">
        <v>439.98</v>
      </c>
      <c r="D8" s="95">
        <v>1873</v>
      </c>
      <c r="E8" s="95">
        <v>55.270801057301064</v>
      </c>
      <c r="F8" s="92">
        <v>325.70116823491981</v>
      </c>
      <c r="G8" s="95">
        <v>103.52</v>
      </c>
      <c r="H8" s="95">
        <v>122.1</v>
      </c>
      <c r="I8" s="95">
        <v>132.41</v>
      </c>
      <c r="J8" s="95">
        <v>17.948222565687789</v>
      </c>
      <c r="K8" s="92">
        <v>8.4438984438984566</v>
      </c>
      <c r="L8" s="95">
        <v>9.81</v>
      </c>
      <c r="M8" s="95">
        <v>9.6999999999999993</v>
      </c>
      <c r="N8" s="95">
        <v>14.56</v>
      </c>
      <c r="O8" s="95">
        <v>-1.1213047910295739</v>
      </c>
      <c r="P8" s="92">
        <v>50.103092783505176</v>
      </c>
      <c r="Q8" s="95">
        <v>5.9569999999999999</v>
      </c>
      <c r="R8" s="95">
        <v>5.681</v>
      </c>
      <c r="S8" s="95">
        <v>4.21</v>
      </c>
      <c r="T8" s="95">
        <v>-4.6332046332046302</v>
      </c>
      <c r="U8" s="2270">
        <v>-25.893328639324064</v>
      </c>
    </row>
    <row r="9" spans="1:187" ht="16.5" thickTop="1" thickBot="1">
      <c r="A9" s="75"/>
      <c r="B9" s="75"/>
      <c r="C9" s="75"/>
      <c r="D9" s="75"/>
      <c r="E9" s="902"/>
      <c r="F9" s="902"/>
      <c r="G9" s="75"/>
      <c r="H9" s="75"/>
      <c r="I9" s="75"/>
      <c r="J9" s="885"/>
      <c r="K9" s="885"/>
      <c r="P9" s="902"/>
      <c r="U9" s="902"/>
    </row>
    <row r="10" spans="1:187" s="1054" customFormat="1" ht="18.75" customHeight="1" thickTop="1">
      <c r="A10" s="2315" t="s">
        <v>81</v>
      </c>
      <c r="B10" s="2584" t="s">
        <v>401</v>
      </c>
      <c r="C10" s="2584"/>
      <c r="D10" s="2584"/>
      <c r="E10" s="2584"/>
      <c r="F10" s="2584"/>
      <c r="G10" s="2584" t="s">
        <v>696</v>
      </c>
      <c r="H10" s="2584"/>
      <c r="I10" s="2584"/>
      <c r="J10" s="2584"/>
      <c r="K10" s="2584"/>
      <c r="L10" s="2584" t="s">
        <v>697</v>
      </c>
      <c r="M10" s="2584"/>
      <c r="N10" s="2584"/>
      <c r="O10" s="2584"/>
      <c r="P10" s="2584"/>
      <c r="Q10" s="2584" t="s">
        <v>82</v>
      </c>
      <c r="R10" s="2584"/>
      <c r="S10" s="2584"/>
      <c r="T10" s="2584"/>
      <c r="U10" s="2585"/>
      <c r="V10" s="1056"/>
      <c r="W10" s="1056"/>
      <c r="X10" s="1056"/>
      <c r="Y10" s="1056"/>
      <c r="Z10" s="1056"/>
      <c r="AA10" s="1056"/>
      <c r="AB10" s="1056"/>
      <c r="AC10" s="1056"/>
      <c r="AD10" s="1056"/>
      <c r="AE10" s="1056"/>
      <c r="AF10" s="1056"/>
      <c r="AG10" s="1056"/>
      <c r="AH10" s="1056"/>
      <c r="AI10" s="1056"/>
      <c r="AJ10" s="1056"/>
      <c r="AK10" s="1056"/>
      <c r="AL10" s="1056"/>
      <c r="AM10" s="1056"/>
      <c r="AN10" s="1056"/>
      <c r="AO10" s="1056"/>
      <c r="AP10" s="1056"/>
      <c r="AQ10" s="1056"/>
      <c r="AR10" s="1056"/>
      <c r="AS10" s="1056"/>
      <c r="AT10" s="1056"/>
      <c r="AU10" s="1056"/>
      <c r="AV10" s="1056"/>
      <c r="AW10" s="1056"/>
      <c r="AX10" s="1056"/>
      <c r="AY10" s="1056"/>
      <c r="AZ10" s="1056"/>
      <c r="BA10" s="1056"/>
      <c r="BB10" s="1056"/>
      <c r="BC10" s="1056"/>
      <c r="BD10" s="1056"/>
      <c r="BE10" s="1056"/>
      <c r="BF10" s="1056"/>
      <c r="BG10" s="1056"/>
      <c r="BH10" s="1056"/>
      <c r="BI10" s="1056"/>
      <c r="BJ10" s="1056"/>
      <c r="BK10" s="1056"/>
      <c r="BL10" s="1056"/>
      <c r="BM10" s="1056"/>
      <c r="BN10" s="1056"/>
      <c r="BO10" s="1056"/>
      <c r="BP10" s="1056"/>
      <c r="BQ10" s="1056"/>
      <c r="BR10" s="1056"/>
      <c r="BS10" s="1056"/>
      <c r="BT10" s="1056"/>
      <c r="BU10" s="1056"/>
      <c r="BV10" s="1056"/>
      <c r="BW10" s="1056"/>
      <c r="BX10" s="1056"/>
      <c r="BY10" s="1056"/>
      <c r="BZ10" s="1056"/>
      <c r="CA10" s="1056"/>
      <c r="CB10" s="1056"/>
      <c r="CC10" s="1056"/>
      <c r="CD10" s="1056"/>
      <c r="CE10" s="1056"/>
      <c r="CF10" s="1056"/>
      <c r="CG10" s="1056"/>
      <c r="CH10" s="1056"/>
      <c r="CI10" s="1056"/>
      <c r="CJ10" s="1056"/>
      <c r="CK10" s="1056"/>
      <c r="CL10" s="1056"/>
      <c r="CM10" s="1056"/>
      <c r="CN10" s="1056"/>
      <c r="CO10" s="1056"/>
      <c r="CP10" s="1056"/>
      <c r="CQ10" s="1056"/>
      <c r="CR10" s="1056"/>
      <c r="CS10" s="1056"/>
      <c r="CT10" s="1056"/>
      <c r="CU10" s="1056"/>
      <c r="CV10" s="1056"/>
      <c r="CW10" s="1056"/>
      <c r="CX10" s="1056"/>
      <c r="CY10" s="1056"/>
      <c r="CZ10" s="1056"/>
      <c r="DA10" s="1056"/>
      <c r="DB10" s="1056"/>
      <c r="DC10" s="1056"/>
      <c r="DD10" s="1056"/>
      <c r="DE10" s="1056"/>
      <c r="DF10" s="1056"/>
      <c r="DG10" s="1056"/>
      <c r="DH10" s="1056"/>
      <c r="DI10" s="1056"/>
      <c r="DJ10" s="1056"/>
      <c r="DK10" s="1056"/>
      <c r="DL10" s="1056"/>
      <c r="DM10" s="1056"/>
      <c r="DN10" s="1056"/>
      <c r="DO10" s="1056"/>
      <c r="DP10" s="1056"/>
      <c r="DQ10" s="1056"/>
      <c r="DR10" s="1056"/>
      <c r="DS10" s="1056"/>
      <c r="DT10" s="1056"/>
      <c r="DU10" s="1056"/>
      <c r="DV10" s="1056"/>
      <c r="DW10" s="1056"/>
      <c r="DX10" s="1056"/>
      <c r="DY10" s="1056"/>
      <c r="DZ10" s="1056"/>
      <c r="EA10" s="1056"/>
      <c r="EB10" s="1056"/>
      <c r="EC10" s="1056"/>
      <c r="ED10" s="1056"/>
      <c r="EE10" s="1056"/>
      <c r="EF10" s="1056"/>
      <c r="EG10" s="1056"/>
      <c r="EH10" s="1056"/>
      <c r="EI10" s="1056"/>
      <c r="EJ10" s="1056"/>
      <c r="EK10" s="1056"/>
      <c r="EL10" s="1056"/>
      <c r="EM10" s="1056"/>
      <c r="EN10" s="1056"/>
      <c r="EO10" s="1056"/>
      <c r="EP10" s="1056"/>
      <c r="EQ10" s="1056"/>
      <c r="ER10" s="1056"/>
      <c r="ES10" s="1056"/>
      <c r="ET10" s="1056"/>
      <c r="EU10" s="1056"/>
      <c r="EV10" s="1056"/>
      <c r="EW10" s="1056"/>
      <c r="EX10" s="1056"/>
      <c r="EY10" s="1056"/>
      <c r="EZ10" s="1056"/>
      <c r="FA10" s="1056"/>
      <c r="FB10" s="1056"/>
      <c r="FC10" s="1056"/>
      <c r="FD10" s="1056"/>
      <c r="FE10" s="1056"/>
      <c r="FF10" s="1056"/>
      <c r="FG10" s="1056"/>
      <c r="FH10" s="1056"/>
      <c r="FI10" s="1056"/>
      <c r="FJ10" s="1056"/>
      <c r="FK10" s="1056"/>
      <c r="FL10" s="1056"/>
      <c r="FM10" s="1056"/>
      <c r="FN10" s="1056"/>
      <c r="FO10" s="1056"/>
      <c r="FP10" s="1056"/>
      <c r="FQ10" s="1056"/>
      <c r="FR10" s="1056"/>
      <c r="FS10" s="1056"/>
      <c r="FT10" s="1056"/>
      <c r="FU10" s="1056"/>
      <c r="FV10" s="1056"/>
      <c r="FW10" s="1056"/>
      <c r="FX10" s="1056"/>
      <c r="FY10" s="1056"/>
      <c r="FZ10" s="1056"/>
      <c r="GA10" s="1056"/>
      <c r="GB10" s="1056"/>
      <c r="GC10" s="1056"/>
      <c r="GD10" s="1056"/>
      <c r="GE10" s="1056"/>
    </row>
    <row r="11" spans="1:187" s="1054" customFormat="1" ht="18.75" customHeight="1">
      <c r="A11" s="2316"/>
      <c r="B11" s="1060" t="s">
        <v>87</v>
      </c>
      <c r="C11" s="1060" t="s">
        <v>90</v>
      </c>
      <c r="D11" s="1060" t="s">
        <v>91</v>
      </c>
      <c r="E11" s="2322" t="s">
        <v>88</v>
      </c>
      <c r="F11" s="2322" t="s">
        <v>89</v>
      </c>
      <c r="G11" s="1060" t="s">
        <v>87</v>
      </c>
      <c r="H11" s="1060" t="s">
        <v>90</v>
      </c>
      <c r="I11" s="1060" t="s">
        <v>91</v>
      </c>
      <c r="J11" s="2322" t="s">
        <v>88</v>
      </c>
      <c r="K11" s="2322" t="s">
        <v>89</v>
      </c>
      <c r="L11" s="1060" t="s">
        <v>87</v>
      </c>
      <c r="M11" s="1060" t="s">
        <v>90</v>
      </c>
      <c r="N11" s="1060" t="s">
        <v>91</v>
      </c>
      <c r="O11" s="2322" t="s">
        <v>88</v>
      </c>
      <c r="P11" s="2322" t="s">
        <v>89</v>
      </c>
      <c r="Q11" s="1060" t="s">
        <v>87</v>
      </c>
      <c r="R11" s="1060" t="s">
        <v>90</v>
      </c>
      <c r="S11" s="1060" t="s">
        <v>91</v>
      </c>
      <c r="T11" s="2322" t="s">
        <v>88</v>
      </c>
      <c r="U11" s="2331" t="s">
        <v>89</v>
      </c>
      <c r="V11" s="1056"/>
      <c r="W11" s="1056"/>
      <c r="X11" s="1056"/>
      <c r="Y11" s="1056"/>
      <c r="Z11" s="1056"/>
      <c r="AA11" s="1056"/>
      <c r="AB11" s="1056"/>
      <c r="AC11" s="1056"/>
      <c r="AD11" s="1056"/>
      <c r="AE11" s="1056"/>
      <c r="AF11" s="1056"/>
      <c r="AG11" s="1056"/>
      <c r="AH11" s="1056"/>
      <c r="AI11" s="1056"/>
      <c r="AJ11" s="1056"/>
      <c r="AK11" s="1056"/>
      <c r="AL11" s="1056"/>
      <c r="AM11" s="1056"/>
      <c r="AN11" s="1056"/>
      <c r="AO11" s="1056"/>
      <c r="AP11" s="1056"/>
      <c r="AQ11" s="1056"/>
      <c r="AR11" s="1056"/>
      <c r="AS11" s="1056"/>
      <c r="AT11" s="1056"/>
      <c r="AU11" s="1056"/>
      <c r="AV11" s="1056"/>
      <c r="AW11" s="1056"/>
      <c r="AX11" s="1056"/>
      <c r="AY11" s="1056"/>
      <c r="AZ11" s="1056"/>
      <c r="BA11" s="1056"/>
      <c r="BB11" s="1056"/>
      <c r="BC11" s="1056"/>
      <c r="BD11" s="1056"/>
      <c r="BE11" s="1056"/>
      <c r="BF11" s="1056"/>
      <c r="BG11" s="1056"/>
      <c r="BH11" s="1056"/>
      <c r="BI11" s="1056"/>
      <c r="BJ11" s="1056"/>
      <c r="BK11" s="1056"/>
      <c r="BL11" s="1056"/>
      <c r="BM11" s="1056"/>
      <c r="BN11" s="1056"/>
      <c r="BO11" s="1056"/>
      <c r="BP11" s="1056"/>
      <c r="BQ11" s="1056"/>
      <c r="BR11" s="1056"/>
      <c r="BS11" s="1056"/>
      <c r="BT11" s="1056"/>
      <c r="BU11" s="1056"/>
      <c r="BV11" s="1056"/>
      <c r="BW11" s="1056"/>
      <c r="BX11" s="1056"/>
      <c r="BY11" s="1056"/>
      <c r="BZ11" s="1056"/>
      <c r="CA11" s="1056"/>
      <c r="CB11" s="1056"/>
      <c r="CC11" s="1056"/>
      <c r="CD11" s="1056"/>
      <c r="CE11" s="1056"/>
      <c r="CF11" s="1056"/>
      <c r="CG11" s="1056"/>
      <c r="CH11" s="1056"/>
      <c r="CI11" s="1056"/>
      <c r="CJ11" s="1056"/>
      <c r="CK11" s="1056"/>
      <c r="CL11" s="1056"/>
      <c r="CM11" s="1056"/>
      <c r="CN11" s="1056"/>
      <c r="CO11" s="1056"/>
      <c r="CP11" s="1056"/>
      <c r="CQ11" s="1056"/>
      <c r="CR11" s="1056"/>
      <c r="CS11" s="1056"/>
      <c r="CT11" s="1056"/>
      <c r="CU11" s="1056"/>
      <c r="CV11" s="1056"/>
      <c r="CW11" s="1056"/>
      <c r="CX11" s="1056"/>
      <c r="CY11" s="1056"/>
      <c r="CZ11" s="1056"/>
      <c r="DA11" s="1056"/>
      <c r="DB11" s="1056"/>
      <c r="DC11" s="1056"/>
      <c r="DD11" s="1056"/>
      <c r="DE11" s="1056"/>
      <c r="DF11" s="1056"/>
      <c r="DG11" s="1056"/>
      <c r="DH11" s="1056"/>
      <c r="DI11" s="1056"/>
      <c r="DJ11" s="1056"/>
      <c r="DK11" s="1056"/>
      <c r="DL11" s="1056"/>
      <c r="DM11" s="1056"/>
      <c r="DN11" s="1056"/>
      <c r="DO11" s="1056"/>
      <c r="DP11" s="1056"/>
      <c r="DQ11" s="1056"/>
      <c r="DR11" s="1056"/>
      <c r="DS11" s="1056"/>
      <c r="DT11" s="1056"/>
      <c r="DU11" s="1056"/>
      <c r="DV11" s="1056"/>
      <c r="DW11" s="1056"/>
      <c r="DX11" s="1056"/>
      <c r="DY11" s="1056"/>
      <c r="DZ11" s="1056"/>
      <c r="EA11" s="1056"/>
      <c r="EB11" s="1056"/>
      <c r="EC11" s="1056"/>
      <c r="ED11" s="1056"/>
      <c r="EE11" s="1056"/>
      <c r="EF11" s="1056"/>
      <c r="EG11" s="1056"/>
      <c r="EH11" s="1056"/>
      <c r="EI11" s="1056"/>
      <c r="EJ11" s="1056"/>
      <c r="EK11" s="1056"/>
      <c r="EL11" s="1056"/>
      <c r="EM11" s="1056"/>
      <c r="EN11" s="1056"/>
      <c r="EO11" s="1056"/>
      <c r="EP11" s="1056"/>
      <c r="EQ11" s="1056"/>
      <c r="ER11" s="1056"/>
      <c r="ES11" s="1056"/>
      <c r="ET11" s="1056"/>
      <c r="EU11" s="1056"/>
      <c r="EV11" s="1056"/>
      <c r="EW11" s="1056"/>
      <c r="EX11" s="1056"/>
      <c r="EY11" s="1056"/>
      <c r="EZ11" s="1056"/>
      <c r="FA11" s="1056"/>
      <c r="FB11" s="1056"/>
      <c r="FC11" s="1056"/>
      <c r="FD11" s="1056"/>
      <c r="FE11" s="1056"/>
      <c r="FF11" s="1056"/>
      <c r="FG11" s="1056"/>
      <c r="FH11" s="1056"/>
      <c r="FI11" s="1056"/>
      <c r="FJ11" s="1056"/>
      <c r="FK11" s="1056"/>
      <c r="FL11" s="1056"/>
      <c r="FM11" s="1056"/>
      <c r="FN11" s="1056"/>
      <c r="FO11" s="1056"/>
      <c r="FP11" s="1056"/>
      <c r="FQ11" s="1056"/>
      <c r="FR11" s="1056"/>
      <c r="FS11" s="1056"/>
      <c r="FT11" s="1056"/>
      <c r="FU11" s="1056"/>
      <c r="FV11" s="1056"/>
      <c r="FW11" s="1056"/>
      <c r="FX11" s="1056"/>
      <c r="FY11" s="1056"/>
      <c r="FZ11" s="1056"/>
      <c r="GA11" s="1056"/>
      <c r="GB11" s="1056"/>
      <c r="GC11" s="1056"/>
      <c r="GD11" s="1056"/>
      <c r="GE11" s="1056"/>
    </row>
    <row r="12" spans="1:187" s="1054" customFormat="1" ht="31.5" customHeight="1">
      <c r="A12" s="2316"/>
      <c r="B12" s="2036" t="str">
        <f>B5</f>
        <v xml:space="preserve">cf=j= @)&amp;#÷&amp;$
-;fpg–c;f/_                </v>
      </c>
      <c r="C12" s="2036" t="str">
        <f t="shared" ref="C12:D12" si="3">C5</f>
        <v xml:space="preserve">cf=j= @)&amp;$÷&amp;%
-;fpg–c;f/_                </v>
      </c>
      <c r="D12" s="2036" t="str">
        <f t="shared" si="3"/>
        <v xml:space="preserve">cf=j= @)&amp;%÷&amp;^
-;fpg–c;f/_                </v>
      </c>
      <c r="E12" s="2322"/>
      <c r="F12" s="2322"/>
      <c r="G12" s="2036" t="str">
        <f>B5</f>
        <v xml:space="preserve">cf=j= @)&amp;#÷&amp;$
-;fpg–c;f/_                </v>
      </c>
      <c r="H12" s="2036" t="str">
        <f t="shared" ref="H12:I12" si="4">C5</f>
        <v xml:space="preserve">cf=j= @)&amp;$÷&amp;%
-;fpg–c;f/_                </v>
      </c>
      <c r="I12" s="2036" t="str">
        <f t="shared" si="4"/>
        <v xml:space="preserve">cf=j= @)&amp;%÷&amp;^
-;fpg–c;f/_                </v>
      </c>
      <c r="J12" s="2322"/>
      <c r="K12" s="2322"/>
      <c r="L12" s="2036" t="str">
        <f>B5</f>
        <v xml:space="preserve">cf=j= @)&amp;#÷&amp;$
-;fpg–c;f/_                </v>
      </c>
      <c r="M12" s="2036" t="str">
        <f t="shared" ref="M12:N12" si="5">C5</f>
        <v xml:space="preserve">cf=j= @)&amp;$÷&amp;%
-;fpg–c;f/_                </v>
      </c>
      <c r="N12" s="2036" t="str">
        <f t="shared" si="5"/>
        <v xml:space="preserve">cf=j= @)&amp;%÷&amp;^
-;fpg–c;f/_                </v>
      </c>
      <c r="O12" s="2322"/>
      <c r="P12" s="2322"/>
      <c r="Q12" s="2036" t="str">
        <f>B5</f>
        <v xml:space="preserve">cf=j= @)&amp;#÷&amp;$
-;fpg–c;f/_                </v>
      </c>
      <c r="R12" s="2036" t="str">
        <f t="shared" ref="R12:S12" si="6">C5</f>
        <v xml:space="preserve">cf=j= @)&amp;$÷&amp;%
-;fpg–c;f/_                </v>
      </c>
      <c r="S12" s="2036" t="str">
        <f t="shared" si="6"/>
        <v xml:space="preserve">cf=j= @)&amp;%÷&amp;^
-;fpg–c;f/_                </v>
      </c>
      <c r="T12" s="2322"/>
      <c r="U12" s="2331"/>
    </row>
    <row r="13" spans="1:187" ht="24.75" customHeight="1">
      <c r="A13" s="98" t="s">
        <v>373</v>
      </c>
      <c r="B13" s="681">
        <v>829</v>
      </c>
      <c r="C13" s="681">
        <v>733</v>
      </c>
      <c r="D13" s="681">
        <v>793</v>
      </c>
      <c r="E13" s="2266">
        <v>-11.580217129071171</v>
      </c>
      <c r="F13" s="2266">
        <v>8.1855388813096877</v>
      </c>
      <c r="G13" s="681">
        <v>751</v>
      </c>
      <c r="H13" s="681">
        <v>635</v>
      </c>
      <c r="I13" s="681">
        <v>938</v>
      </c>
      <c r="J13" s="2266">
        <v>-15.446071904127828</v>
      </c>
      <c r="K13" s="2266">
        <v>47.716535433070867</v>
      </c>
      <c r="L13" s="681">
        <v>715</v>
      </c>
      <c r="M13" s="681">
        <v>679</v>
      </c>
      <c r="N13" s="681">
        <v>708</v>
      </c>
      <c r="O13" s="743">
        <v>-5.0349650349650403</v>
      </c>
      <c r="P13" s="743">
        <v>4.2709867452135626</v>
      </c>
      <c r="Q13" s="140">
        <v>24527</v>
      </c>
      <c r="R13" s="140">
        <v>28648</v>
      </c>
      <c r="S13" s="140">
        <v>31395</v>
      </c>
      <c r="T13" s="743">
        <v>16.801891792718223</v>
      </c>
      <c r="U13" s="1944">
        <v>9.588802010611559</v>
      </c>
    </row>
    <row r="14" spans="1:187" ht="24.75" customHeight="1">
      <c r="A14" s="98" t="s">
        <v>371</v>
      </c>
      <c r="B14" s="681">
        <v>0</v>
      </c>
      <c r="C14" s="681">
        <v>4</v>
      </c>
      <c r="D14" s="681">
        <v>15</v>
      </c>
      <c r="E14" s="2266"/>
      <c r="F14" s="2266">
        <v>275</v>
      </c>
      <c r="G14" s="681">
        <v>30</v>
      </c>
      <c r="H14" s="681">
        <v>6</v>
      </c>
      <c r="I14" s="681">
        <v>49</v>
      </c>
      <c r="J14" s="2266"/>
      <c r="K14" s="2266">
        <v>716.66666666666674</v>
      </c>
      <c r="L14" s="2267">
        <v>0</v>
      </c>
      <c r="M14" s="2267">
        <v>0</v>
      </c>
      <c r="N14" s="2267">
        <v>5</v>
      </c>
      <c r="O14" s="743"/>
      <c r="P14" s="743"/>
      <c r="Q14" s="140">
        <v>2078</v>
      </c>
      <c r="R14" s="140">
        <v>1926</v>
      </c>
      <c r="S14" s="140">
        <v>2788</v>
      </c>
      <c r="T14" s="743">
        <v>-7.3147256977863293</v>
      </c>
      <c r="U14" s="1944">
        <v>44.755970924195225</v>
      </c>
    </row>
    <row r="15" spans="1:187" s="301" customFormat="1" ht="30" customHeight="1" thickBot="1">
      <c r="A15" s="1284" t="s">
        <v>372</v>
      </c>
      <c r="B15" s="901">
        <v>11.9</v>
      </c>
      <c r="C15" s="901">
        <v>52.54</v>
      </c>
      <c r="D15" s="2268">
        <v>6.68</v>
      </c>
      <c r="E15" s="1820">
        <v>341.51260504201679</v>
      </c>
      <c r="F15" s="1820">
        <v>-87.285877426722507</v>
      </c>
      <c r="G15" s="2268">
        <v>2.78</v>
      </c>
      <c r="H15" s="2268">
        <v>2.3650000000000002</v>
      </c>
      <c r="I15" s="2268">
        <v>3.07</v>
      </c>
      <c r="J15" s="1820">
        <v>-14.928057553956823</v>
      </c>
      <c r="K15" s="1820">
        <v>29.809725158562351</v>
      </c>
      <c r="L15" s="2268">
        <v>5.15</v>
      </c>
      <c r="M15" s="2268">
        <v>5.68</v>
      </c>
      <c r="N15" s="2268">
        <v>6.06</v>
      </c>
      <c r="O15" s="1820"/>
      <c r="P15" s="1820">
        <v>6.6901408450704309</v>
      </c>
      <c r="Q15" s="1820">
        <v>422.4799999999999</v>
      </c>
      <c r="R15" s="1820">
        <v>638.04600000000005</v>
      </c>
      <c r="S15" s="1820">
        <v>2039.99</v>
      </c>
      <c r="T15" s="1820">
        <v>51.023953796629485</v>
      </c>
      <c r="U15" s="1946">
        <v>219.72459665917501</v>
      </c>
    </row>
    <row r="16" spans="1:187" ht="15.75" thickTop="1">
      <c r="A16" s="2601" t="s">
        <v>705</v>
      </c>
      <c r="B16" s="2601"/>
      <c r="C16" s="2601"/>
      <c r="D16" s="2601"/>
      <c r="E16" s="2601"/>
      <c r="F16" s="2601"/>
      <c r="G16" s="213"/>
      <c r="H16" s="213"/>
      <c r="I16" s="213"/>
      <c r="J16" s="968"/>
      <c r="K16" s="968"/>
      <c r="L16" s="213"/>
      <c r="M16" s="213"/>
      <c r="N16" s="213"/>
      <c r="O16" s="968"/>
      <c r="P16" s="968"/>
      <c r="Q16" s="213"/>
      <c r="R16" s="213"/>
      <c r="S16" s="213"/>
      <c r="T16" s="968"/>
      <c r="U16" s="968"/>
    </row>
    <row r="17" spans="1:11" ht="13.5" customHeight="1">
      <c r="A17" s="335" t="s">
        <v>420</v>
      </c>
      <c r="B17" s="214"/>
      <c r="C17" s="214"/>
      <c r="D17" s="214"/>
      <c r="E17" s="904"/>
      <c r="F17" s="904"/>
    </row>
    <row r="22" spans="1:11">
      <c r="E22" s="905"/>
    </row>
    <row r="23" spans="1:11">
      <c r="K23" s="838" t="s">
        <v>323</v>
      </c>
    </row>
  </sheetData>
  <mergeCells count="27">
    <mergeCell ref="Q3:U3"/>
    <mergeCell ref="T4:T5"/>
    <mergeCell ref="U4:U5"/>
    <mergeCell ref="Q10:U10"/>
    <mergeCell ref="T11:T12"/>
    <mergeCell ref="U11:U12"/>
    <mergeCell ref="O4:O5"/>
    <mergeCell ref="A3:A5"/>
    <mergeCell ref="B3:F3"/>
    <mergeCell ref="G3:K3"/>
    <mergeCell ref="L3:P3"/>
    <mergeCell ref="A16:F16"/>
    <mergeCell ref="P4:P5"/>
    <mergeCell ref="A10:A12"/>
    <mergeCell ref="B10:F10"/>
    <mergeCell ref="G10:K10"/>
    <mergeCell ref="L10:P10"/>
    <mergeCell ref="E11:E12"/>
    <mergeCell ref="F11:F12"/>
    <mergeCell ref="J11:J12"/>
    <mergeCell ref="K11:K12"/>
    <mergeCell ref="O11:O12"/>
    <mergeCell ref="P11:P12"/>
    <mergeCell ref="E4:E5"/>
    <mergeCell ref="F4:F5"/>
    <mergeCell ref="J4:J5"/>
    <mergeCell ref="K4:K5"/>
  </mergeCells>
  <hyperlinks>
    <hyperlink ref="B6"/>
    <hyperlink ref="G6"/>
    <hyperlink ref="L6"/>
    <hyperlink ref="G5"/>
    <hyperlink ref="L5"/>
    <hyperlink ref="Q5"/>
    <hyperlink ref="G12"/>
    <hyperlink ref="L12"/>
    <hyperlink ref="B12"/>
    <hyperlink ref="Q12"/>
    <hyperlink ref="Q6"/>
    <hyperlink ref="B13"/>
    <hyperlink ref="B5" display="cf=j= @)&amp;#÷&amp;$&#10;-;fpg–c;f/_                "/>
    <hyperlink ref="H5:I5"/>
    <hyperlink ref="M5:N5"/>
    <hyperlink ref="R5:S5"/>
    <hyperlink ref="C12:D12"/>
    <hyperlink ref="H12:I12"/>
    <hyperlink ref="M12:N12"/>
    <hyperlink ref="R12:S12"/>
  </hyperlinks>
  <printOptions horizontalCentered="1"/>
  <pageMargins left="0.39370078740157483" right="0.39370078740157483" top="0.78740157480314965" bottom="0.39370078740157483" header="0" footer="0"/>
  <pageSetup paperSize="9" scale="49" orientation="landscape" r:id="rId1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view="pageBreakPreview" zoomScaleSheetLayoutView="100" workbookViewId="0">
      <selection activeCell="L10" sqref="L10"/>
    </sheetView>
  </sheetViews>
  <sheetFormatPr defaultColWidth="9.140625" defaultRowHeight="20.100000000000001" customHeight="1"/>
  <cols>
    <col min="1" max="1" width="15.85546875" style="451" customWidth="1"/>
    <col min="2" max="9" width="10.7109375" style="451" customWidth="1"/>
    <col min="10" max="16384" width="9.140625" style="451"/>
  </cols>
  <sheetData>
    <row r="1" spans="1:15" ht="18">
      <c r="A1" s="2558" t="s">
        <v>527</v>
      </c>
      <c r="B1" s="2558"/>
      <c r="C1" s="2558"/>
      <c r="D1" s="2558"/>
      <c r="E1" s="2558"/>
      <c r="F1" s="2558"/>
      <c r="G1" s="2558"/>
      <c r="H1" s="2558"/>
      <c r="I1" s="2558"/>
    </row>
    <row r="2" spans="1:15" ht="18">
      <c r="A2" s="2558" t="s">
        <v>436</v>
      </c>
      <c r="B2" s="2558"/>
      <c r="C2" s="2558"/>
      <c r="D2" s="2558"/>
      <c r="E2" s="2558"/>
      <c r="F2" s="2558"/>
      <c r="G2" s="2558"/>
      <c r="H2" s="2558"/>
      <c r="I2" s="2558"/>
    </row>
    <row r="3" spans="1:15" ht="18">
      <c r="A3" s="2041"/>
      <c r="B3" s="2041"/>
      <c r="C3" s="2041"/>
      <c r="D3" s="2041"/>
      <c r="E3" s="2041"/>
      <c r="F3" s="2041"/>
      <c r="G3" s="2041"/>
      <c r="H3" s="2041"/>
      <c r="I3" s="2041"/>
    </row>
    <row r="4" spans="1:15" ht="19.5" thickBot="1">
      <c r="A4" s="475"/>
      <c r="B4" s="475"/>
      <c r="E4" s="476"/>
      <c r="F4" s="2559" t="s">
        <v>741</v>
      </c>
      <c r="G4" s="2559"/>
      <c r="H4" s="2559"/>
      <c r="I4" s="2559"/>
    </row>
    <row r="5" spans="1:15" s="1209" customFormat="1" ht="20.25" customHeight="1" thickTop="1">
      <c r="A5" s="1216" t="s">
        <v>435</v>
      </c>
      <c r="B5" s="1217" t="s">
        <v>269</v>
      </c>
      <c r="C5" s="1217" t="s">
        <v>399</v>
      </c>
      <c r="D5" s="1218" t="s">
        <v>403</v>
      </c>
      <c r="E5" s="1217" t="s">
        <v>590</v>
      </c>
      <c r="F5" s="1217" t="s">
        <v>589</v>
      </c>
      <c r="G5" s="1217" t="s">
        <v>696</v>
      </c>
      <c r="H5" s="1217" t="s">
        <v>697</v>
      </c>
      <c r="I5" s="1219" t="s">
        <v>82</v>
      </c>
    </row>
    <row r="6" spans="1:15" ht="19.5" customHeight="1">
      <c r="A6" s="477" t="s">
        <v>434</v>
      </c>
      <c r="B6" s="648">
        <v>100</v>
      </c>
      <c r="C6" s="648">
        <v>42</v>
      </c>
      <c r="D6" s="648">
        <v>23</v>
      </c>
      <c r="E6" s="648">
        <v>18</v>
      </c>
      <c r="F6" s="648">
        <v>15</v>
      </c>
      <c r="G6" s="648">
        <v>16</v>
      </c>
      <c r="H6" s="648">
        <v>17</v>
      </c>
      <c r="I6" s="478">
        <v>231</v>
      </c>
    </row>
    <row r="7" spans="1:15" ht="19.5" customHeight="1">
      <c r="A7" s="477" t="s">
        <v>433</v>
      </c>
      <c r="B7" s="648">
        <v>32</v>
      </c>
      <c r="C7" s="648">
        <v>20</v>
      </c>
      <c r="D7" s="648">
        <v>2</v>
      </c>
      <c r="E7" s="648">
        <v>2</v>
      </c>
      <c r="F7" s="648">
        <v>2</v>
      </c>
      <c r="G7" s="648">
        <v>3</v>
      </c>
      <c r="H7" s="648">
        <v>2</v>
      </c>
      <c r="I7" s="478">
        <v>63</v>
      </c>
    </row>
    <row r="8" spans="1:15" ht="19.5" customHeight="1">
      <c r="A8" s="477" t="s">
        <v>432</v>
      </c>
      <c r="B8" s="648">
        <v>3</v>
      </c>
      <c r="C8" s="648">
        <v>0</v>
      </c>
      <c r="D8" s="648">
        <v>0</v>
      </c>
      <c r="E8" s="648">
        <v>0</v>
      </c>
      <c r="F8" s="648">
        <v>2</v>
      </c>
      <c r="G8" s="648">
        <v>0</v>
      </c>
      <c r="H8" s="648">
        <v>0</v>
      </c>
      <c r="I8" s="478">
        <v>5</v>
      </c>
    </row>
    <row r="9" spans="1:15" s="480" customFormat="1" ht="19.5" customHeight="1">
      <c r="A9" s="57" t="s">
        <v>666</v>
      </c>
      <c r="B9" s="589">
        <v>153</v>
      </c>
      <c r="C9" s="589">
        <v>67</v>
      </c>
      <c r="D9" s="589">
        <v>14</v>
      </c>
      <c r="E9" s="589">
        <v>19</v>
      </c>
      <c r="F9" s="589">
        <v>13</v>
      </c>
      <c r="G9" s="589">
        <v>27</v>
      </c>
      <c r="H9" s="589">
        <v>8</v>
      </c>
      <c r="I9" s="478">
        <v>301</v>
      </c>
    </row>
    <row r="10" spans="1:15" ht="19.5" customHeight="1" thickBot="1">
      <c r="A10" s="481" t="s">
        <v>82</v>
      </c>
      <c r="B10" s="482">
        <v>288</v>
      </c>
      <c r="C10" s="482">
        <v>129</v>
      </c>
      <c r="D10" s="482">
        <v>39</v>
      </c>
      <c r="E10" s="482">
        <v>39</v>
      </c>
      <c r="F10" s="482">
        <v>32</v>
      </c>
      <c r="G10" s="482">
        <v>46</v>
      </c>
      <c r="H10" s="482">
        <v>27</v>
      </c>
      <c r="I10" s="483">
        <v>600</v>
      </c>
    </row>
    <row r="11" spans="1:15" ht="19.5" customHeight="1" thickTop="1">
      <c r="A11" s="2696" t="s">
        <v>668</v>
      </c>
      <c r="B11" s="2696"/>
      <c r="C11" s="2696"/>
      <c r="D11" s="2696"/>
      <c r="E11" s="2696"/>
      <c r="F11" s="2696"/>
      <c r="G11" s="2696"/>
      <c r="H11" s="2696"/>
      <c r="I11" s="2696"/>
      <c r="J11" s="632"/>
      <c r="K11" s="632"/>
      <c r="L11" s="632"/>
      <c r="M11" s="632"/>
      <c r="N11" s="632"/>
      <c r="O11" s="632"/>
    </row>
    <row r="12" spans="1:15" ht="20.100000000000001" customHeight="1">
      <c r="A12" s="2402"/>
      <c r="B12" s="2402"/>
      <c r="C12" s="2402"/>
      <c r="D12" s="2402"/>
      <c r="E12" s="2402"/>
      <c r="F12" s="2402"/>
      <c r="G12" s="2402"/>
      <c r="H12" s="2402"/>
      <c r="I12" s="2402"/>
    </row>
    <row r="22" ht="15"/>
  </sheetData>
  <mergeCells count="5">
    <mergeCell ref="A1:I1"/>
    <mergeCell ref="A2:I2"/>
    <mergeCell ref="F4:I4"/>
    <mergeCell ref="A12:I12"/>
    <mergeCell ref="A11:I11"/>
  </mergeCells>
  <printOptions horizontalCentered="1"/>
  <pageMargins left="0.70866141732283472" right="0.39370078740157483" top="0.98425196850393704" bottom="0" header="0" footer="0"/>
  <pageSetup paperSize="9" scale="91" orientation="portrait" r:id="rId1"/>
</worksheet>
</file>

<file path=xl/worksheets/sheet1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view="pageBreakPreview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7" sqref="C7"/>
    </sheetView>
  </sheetViews>
  <sheetFormatPr defaultColWidth="9.140625" defaultRowHeight="15"/>
  <cols>
    <col min="1" max="1" width="10.5703125" style="451" customWidth="1"/>
    <col min="2" max="2" width="12.7109375" style="451" customWidth="1"/>
    <col min="3" max="3" width="11.7109375" style="451" customWidth="1"/>
    <col min="4" max="4" width="12.140625" style="451" customWidth="1"/>
    <col min="5" max="6" width="13.28515625" style="451" customWidth="1"/>
    <col min="7" max="7" width="11.85546875" style="451" customWidth="1"/>
    <col min="8" max="8" width="12.42578125" style="451" customWidth="1"/>
    <col min="9" max="9" width="12.85546875" style="451" customWidth="1"/>
    <col min="10" max="11" width="13.28515625" style="451" customWidth="1"/>
    <col min="12" max="16384" width="9.140625" style="451"/>
  </cols>
  <sheetData>
    <row r="1" spans="1:11" ht="18">
      <c r="A1" s="2477" t="s">
        <v>528</v>
      </c>
      <c r="B1" s="2477"/>
      <c r="C1" s="2477"/>
      <c r="D1" s="2477"/>
      <c r="E1" s="2477"/>
      <c r="F1" s="2477"/>
      <c r="G1" s="2477"/>
      <c r="H1" s="2477"/>
      <c r="I1" s="2477"/>
      <c r="J1" s="2477"/>
      <c r="K1" s="2477"/>
    </row>
    <row r="2" spans="1:11" ht="18">
      <c r="A2" s="2478" t="s">
        <v>451</v>
      </c>
      <c r="B2" s="2478"/>
      <c r="C2" s="2478"/>
      <c r="D2" s="2478"/>
      <c r="E2" s="2478"/>
      <c r="F2" s="2478"/>
      <c r="G2" s="2478"/>
      <c r="H2" s="2478"/>
      <c r="I2" s="2478"/>
      <c r="J2" s="2478"/>
      <c r="K2" s="2478"/>
    </row>
    <row r="3" spans="1:11" ht="16.5" thickBot="1">
      <c r="J3" s="2561" t="s">
        <v>317</v>
      </c>
      <c r="K3" s="2562"/>
    </row>
    <row r="4" spans="1:11" s="1209" customFormat="1" ht="16.5" thickTop="1">
      <c r="A4" s="2481" t="s">
        <v>529</v>
      </c>
      <c r="B4" s="2483" t="s">
        <v>445</v>
      </c>
      <c r="C4" s="2483"/>
      <c r="D4" s="2483"/>
      <c r="E4" s="2483"/>
      <c r="F4" s="2483"/>
      <c r="G4" s="2483" t="s">
        <v>443</v>
      </c>
      <c r="H4" s="2483"/>
      <c r="I4" s="2483"/>
      <c r="J4" s="2483"/>
      <c r="K4" s="2484"/>
    </row>
    <row r="5" spans="1:11" s="1209" customFormat="1">
      <c r="A5" s="2482"/>
      <c r="B5" s="1163" t="s">
        <v>87</v>
      </c>
      <c r="C5" s="1163" t="s">
        <v>90</v>
      </c>
      <c r="D5" s="1163" t="s">
        <v>91</v>
      </c>
      <c r="E5" s="2563" t="s">
        <v>222</v>
      </c>
      <c r="F5" s="2563"/>
      <c r="G5" s="1163" t="s">
        <v>87</v>
      </c>
      <c r="H5" s="1163" t="s">
        <v>90</v>
      </c>
      <c r="I5" s="1163" t="s">
        <v>91</v>
      </c>
      <c r="J5" s="2563" t="s">
        <v>222</v>
      </c>
      <c r="K5" s="2564"/>
    </row>
    <row r="6" spans="1:11" s="1209" customFormat="1" ht="30">
      <c r="A6" s="2482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308" t="str">
        <f t="shared" si="0"/>
        <v>cf=j=@)&amp;%÷&amp;^</v>
      </c>
    </row>
    <row r="7" spans="1:11" ht="16.5">
      <c r="A7" s="423" t="s">
        <v>269</v>
      </c>
      <c r="B7" s="2271">
        <v>18599.04</v>
      </c>
      <c r="C7" s="2271">
        <v>26780.94</v>
      </c>
      <c r="D7" s="2271">
        <v>33877.760000000002</v>
      </c>
      <c r="E7" s="2271">
        <v>43.990980179622142</v>
      </c>
      <c r="F7" s="909">
        <v>26.499517940744425</v>
      </c>
      <c r="G7" s="909">
        <v>36624.31</v>
      </c>
      <c r="H7" s="909">
        <v>44871.64</v>
      </c>
      <c r="I7" s="909">
        <v>53017.67</v>
      </c>
      <c r="J7" s="909">
        <v>22.518731410912579</v>
      </c>
      <c r="K7" s="2272">
        <v>18.154072371769786</v>
      </c>
    </row>
    <row r="8" spans="1:11" ht="16.5">
      <c r="A8" s="423" t="s">
        <v>399</v>
      </c>
      <c r="B8" s="2271">
        <v>10595.9</v>
      </c>
      <c r="C8" s="2271">
        <v>13011.52</v>
      </c>
      <c r="D8" s="2271">
        <v>17407.400000000001</v>
      </c>
      <c r="E8" s="2271">
        <v>22.797685897375402</v>
      </c>
      <c r="F8" s="909">
        <v>33.784523253240224</v>
      </c>
      <c r="G8" s="909">
        <v>11156.67</v>
      </c>
      <c r="H8" s="909">
        <v>13382.45</v>
      </c>
      <c r="I8" s="909">
        <v>16280.36</v>
      </c>
      <c r="J8" s="909">
        <v>19.950218120639946</v>
      </c>
      <c r="K8" s="2272">
        <v>21.654555032897576</v>
      </c>
    </row>
    <row r="9" spans="1:11" ht="16.5">
      <c r="A9" s="423" t="s">
        <v>591</v>
      </c>
      <c r="B9" s="2271">
        <v>2730.05</v>
      </c>
      <c r="C9" s="2271">
        <v>3287.59</v>
      </c>
      <c r="D9" s="2271">
        <v>3976.59</v>
      </c>
      <c r="E9" s="2271">
        <v>20.422336587242</v>
      </c>
      <c r="F9" s="909">
        <v>20.957601160728686</v>
      </c>
      <c r="G9" s="909">
        <v>1444.67</v>
      </c>
      <c r="H9" s="909">
        <v>1824.5</v>
      </c>
      <c r="I9" s="909">
        <v>2584.86</v>
      </c>
      <c r="J9" s="909">
        <v>26.291817508496734</v>
      </c>
      <c r="K9" s="2272">
        <v>41.674979446423691</v>
      </c>
    </row>
    <row r="10" spans="1:11" ht="16.5">
      <c r="A10" s="423" t="s">
        <v>590</v>
      </c>
      <c r="B10" s="2271">
        <v>2076.7800000000002</v>
      </c>
      <c r="C10" s="2271">
        <v>2363.61</v>
      </c>
      <c r="D10" s="2271">
        <v>3147.34</v>
      </c>
      <c r="E10" s="2271">
        <v>13.81128477739577</v>
      </c>
      <c r="F10" s="909">
        <v>33.158177533518653</v>
      </c>
      <c r="G10" s="909">
        <v>1141.8399999999999</v>
      </c>
      <c r="H10" s="909">
        <v>1167.95</v>
      </c>
      <c r="I10" s="909">
        <v>1700.08</v>
      </c>
      <c r="J10" s="909">
        <v>2.2866601275134997</v>
      </c>
      <c r="K10" s="2272">
        <v>45.561025728841116</v>
      </c>
    </row>
    <row r="11" spans="1:11" ht="16.5">
      <c r="A11" s="423" t="s">
        <v>589</v>
      </c>
      <c r="B11" s="2271">
        <v>1754.43</v>
      </c>
      <c r="C11" s="2271">
        <v>2493.17</v>
      </c>
      <c r="D11" s="2271">
        <v>3189.77</v>
      </c>
      <c r="E11" s="2271">
        <v>42.107123111209887</v>
      </c>
      <c r="F11" s="909">
        <v>27.940332989727935</v>
      </c>
      <c r="G11" s="909">
        <v>850.85</v>
      </c>
      <c r="H11" s="909">
        <v>978.04</v>
      </c>
      <c r="I11" s="909">
        <v>1073.6099999999999</v>
      </c>
      <c r="J11" s="909">
        <v>14.94858083093375</v>
      </c>
      <c r="K11" s="2272">
        <v>9.7715839842951198</v>
      </c>
    </row>
    <row r="12" spans="1:11" ht="16.5">
      <c r="A12" s="423" t="s">
        <v>696</v>
      </c>
      <c r="B12" s="2271">
        <v>2189.1</v>
      </c>
      <c r="C12" s="2271">
        <v>2530.04</v>
      </c>
      <c r="D12" s="2271">
        <v>3109.58</v>
      </c>
      <c r="E12" s="2271">
        <v>15.574436983235131</v>
      </c>
      <c r="F12" s="909">
        <v>22.906357211743682</v>
      </c>
      <c r="G12" s="909">
        <v>642.9</v>
      </c>
      <c r="H12" s="909">
        <v>850.33</v>
      </c>
      <c r="I12" s="909">
        <v>1243.33</v>
      </c>
      <c r="J12" s="909">
        <v>32.26473790636183</v>
      </c>
      <c r="K12" s="2272">
        <v>46.21735091082283</v>
      </c>
    </row>
    <row r="13" spans="1:11" ht="16.5">
      <c r="A13" s="423" t="s">
        <v>697</v>
      </c>
      <c r="B13" s="2271">
        <v>1640.89</v>
      </c>
      <c r="C13" s="2271">
        <v>2082.23</v>
      </c>
      <c r="D13" s="2271">
        <v>2763.02</v>
      </c>
      <c r="E13" s="2271">
        <v>26.896379403860095</v>
      </c>
      <c r="F13" s="909">
        <v>32.695235396666078</v>
      </c>
      <c r="G13" s="909">
        <v>770</v>
      </c>
      <c r="H13" s="909">
        <v>1043.5899999999999</v>
      </c>
      <c r="I13" s="909">
        <v>1287.3900000000001</v>
      </c>
      <c r="J13" s="909">
        <v>35.531168831168827</v>
      </c>
      <c r="K13" s="2272">
        <v>23.361665021703942</v>
      </c>
    </row>
    <row r="14" spans="1:11" s="460" customFormat="1" ht="15.75" thickBot="1">
      <c r="A14" s="424" t="s">
        <v>82</v>
      </c>
      <c r="B14" s="2273">
        <v>39586.19</v>
      </c>
      <c r="C14" s="2273">
        <v>52549.100000000006</v>
      </c>
      <c r="D14" s="2273">
        <v>67471.459999999992</v>
      </c>
      <c r="E14" s="2087">
        <v>32.746040980453046</v>
      </c>
      <c r="F14" s="2087">
        <v>28.396984915060358</v>
      </c>
      <c r="G14" s="2273">
        <v>52631.239999999991</v>
      </c>
      <c r="H14" s="2273">
        <v>64118.499999999993</v>
      </c>
      <c r="I14" s="2273">
        <v>77187.3</v>
      </c>
      <c r="J14" s="2087">
        <v>21.825934559018577</v>
      </c>
      <c r="K14" s="2088">
        <v>20.38226096992291</v>
      </c>
    </row>
    <row r="15" spans="1:11" ht="15.75" thickTop="1">
      <c r="A15" s="2630" t="str">
        <f>'[7]Tab 5'!A43:P43</f>
        <v>&gt;f]t M cWoog If]qsf a}+s tyf ljQLo ;+:yf .</v>
      </c>
      <c r="B15" s="2560"/>
      <c r="C15" s="2560"/>
      <c r="D15" s="2560"/>
      <c r="E15" s="2560"/>
      <c r="F15" s="2560"/>
      <c r="G15" s="2560"/>
      <c r="H15" s="2560"/>
      <c r="I15" s="2560"/>
      <c r="J15" s="2560"/>
      <c r="K15" s="2560"/>
    </row>
    <row r="16" spans="1:11">
      <c r="A16" s="512" t="s">
        <v>532</v>
      </c>
    </row>
  </sheetData>
  <mergeCells count="9">
    <mergeCell ref="A15:K15"/>
    <mergeCell ref="A1:K1"/>
    <mergeCell ref="A2:K2"/>
    <mergeCell ref="J3:K3"/>
    <mergeCell ref="A4:A6"/>
    <mergeCell ref="B4:F4"/>
    <mergeCell ref="G4:K4"/>
    <mergeCell ref="E5:F5"/>
    <mergeCell ref="J5:K5"/>
  </mergeCells>
  <printOptions horizontalCentered="1"/>
  <pageMargins left="0.39370078740157483" right="0.39370078740157483" top="0.78740157480314965" bottom="0.39370078740157483" header="0" footer="0"/>
  <pageSetup paperSize="9" orientation="landscape" r:id="rId1"/>
</worksheet>
</file>

<file path=xl/worksheets/sheet1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view="pageBreakPreview" zoomScaleSheetLayoutView="100" workbookViewId="0">
      <selection activeCell="A3" sqref="A3:XFD3"/>
    </sheetView>
  </sheetViews>
  <sheetFormatPr defaultColWidth="9.140625" defaultRowHeight="20.100000000000001" customHeight="1"/>
  <cols>
    <col min="1" max="1" width="12.85546875" style="451" customWidth="1"/>
    <col min="2" max="7" width="13" style="451" customWidth="1"/>
    <col min="8" max="16384" width="9.140625" style="451"/>
  </cols>
  <sheetData>
    <row r="1" spans="1:7" ht="18">
      <c r="A1" s="2558" t="s">
        <v>533</v>
      </c>
      <c r="B1" s="2558"/>
      <c r="C1" s="2558"/>
      <c r="D1" s="2558"/>
      <c r="E1" s="2558"/>
      <c r="F1" s="2558"/>
      <c r="G1" s="2558"/>
    </row>
    <row r="2" spans="1:7" ht="18">
      <c r="A2" s="2558" t="s">
        <v>458</v>
      </c>
      <c r="B2" s="2558"/>
      <c r="C2" s="2558"/>
      <c r="D2" s="2558"/>
      <c r="E2" s="2558"/>
      <c r="F2" s="2558"/>
      <c r="G2" s="2558"/>
    </row>
    <row r="3" spans="1:7" ht="18">
      <c r="A3" s="2041"/>
      <c r="B3" s="2041"/>
      <c r="C3" s="2041"/>
      <c r="D3" s="2041"/>
      <c r="E3" s="2041"/>
      <c r="F3" s="2041"/>
      <c r="G3" s="2041"/>
    </row>
    <row r="4" spans="1:7" ht="23.25" thickBot="1">
      <c r="A4" s="356"/>
      <c r="B4" s="484"/>
      <c r="C4" s="484"/>
      <c r="D4" s="484"/>
      <c r="E4" s="484"/>
      <c r="F4" s="2565" t="s">
        <v>741</v>
      </c>
      <c r="G4" s="2566"/>
    </row>
    <row r="5" spans="1:7" s="1209" customFormat="1" ht="21" customHeight="1" thickTop="1">
      <c r="A5" s="1216" t="s">
        <v>534</v>
      </c>
      <c r="B5" s="1217" t="s">
        <v>457</v>
      </c>
      <c r="C5" s="1217" t="s">
        <v>456</v>
      </c>
      <c r="D5" s="1217" t="s">
        <v>455</v>
      </c>
      <c r="E5" s="1217" t="s">
        <v>454</v>
      </c>
      <c r="F5" s="1217" t="s">
        <v>158</v>
      </c>
      <c r="G5" s="1219" t="s">
        <v>82</v>
      </c>
    </row>
    <row r="6" spans="1:7" ht="18.75" customHeight="1">
      <c r="A6" s="423" t="str">
        <f>'[7]Tab 12'!A7</f>
        <v>s}nfnL</v>
      </c>
      <c r="B6" s="1605">
        <v>1</v>
      </c>
      <c r="C6" s="1605"/>
      <c r="D6" s="1605">
        <v>1</v>
      </c>
      <c r="E6" s="1605"/>
      <c r="F6" s="1605"/>
      <c r="G6" s="485">
        <v>2</v>
      </c>
    </row>
    <row r="7" spans="1:7" ht="18.75" customHeight="1">
      <c r="A7" s="423" t="str">
        <f>'[7]Tab 12'!A8</f>
        <v>s~rgk'/</v>
      </c>
      <c r="B7" s="1605">
        <v>2</v>
      </c>
      <c r="C7" s="1605"/>
      <c r="D7" s="1605"/>
      <c r="E7" s="1605"/>
      <c r="F7" s="1605"/>
      <c r="G7" s="485">
        <v>2</v>
      </c>
    </row>
    <row r="8" spans="1:7" ht="18.75" customHeight="1">
      <c r="A8" s="423" t="str">
        <f>'[7]Tab 12'!A9</f>
        <v xml:space="preserve">88]nw'/f </v>
      </c>
      <c r="B8" s="1605"/>
      <c r="C8" s="1605"/>
      <c r="D8" s="1605"/>
      <c r="E8" s="1605"/>
      <c r="F8" s="1605"/>
      <c r="G8" s="485">
        <v>0</v>
      </c>
    </row>
    <row r="9" spans="1:7" ht="18.75" customHeight="1">
      <c r="A9" s="423" t="str">
        <f>'[7]Tab 12'!A10</f>
        <v>8f]6L</v>
      </c>
      <c r="B9" s="1605"/>
      <c r="C9" s="1605"/>
      <c r="D9" s="1605"/>
      <c r="E9" s="1605"/>
      <c r="F9" s="1605"/>
      <c r="G9" s="485">
        <v>0</v>
      </c>
    </row>
    <row r="10" spans="1:7" ht="18.75" customHeight="1">
      <c r="A10" s="423" t="str">
        <f>'[7]Tab 12'!A11</f>
        <v>a}t8L</v>
      </c>
      <c r="B10" s="1605"/>
      <c r="C10" s="1605"/>
      <c r="D10" s="1605"/>
      <c r="E10" s="1605"/>
      <c r="F10" s="1605"/>
      <c r="G10" s="485">
        <v>0</v>
      </c>
    </row>
    <row r="11" spans="1:7" ht="18.75" customHeight="1">
      <c r="A11" s="423" t="s">
        <v>696</v>
      </c>
      <c r="B11" s="1605"/>
      <c r="C11" s="1605"/>
      <c r="D11" s="1605"/>
      <c r="E11" s="1605"/>
      <c r="F11" s="1605"/>
      <c r="G11" s="485">
        <v>0</v>
      </c>
    </row>
    <row r="12" spans="1:7" ht="18.75" customHeight="1">
      <c r="A12" s="423" t="s">
        <v>697</v>
      </c>
      <c r="B12" s="1605"/>
      <c r="C12" s="1605"/>
      <c r="D12" s="1605"/>
      <c r="E12" s="1605"/>
      <c r="F12" s="1605"/>
      <c r="G12" s="485">
        <v>0</v>
      </c>
    </row>
    <row r="13" spans="1:7" ht="18.75" customHeight="1" thickBot="1">
      <c r="A13" s="486" t="s">
        <v>82</v>
      </c>
      <c r="B13" s="487">
        <v>3</v>
      </c>
      <c r="C13" s="487">
        <v>0</v>
      </c>
      <c r="D13" s="487">
        <v>1</v>
      </c>
      <c r="E13" s="487">
        <v>0</v>
      </c>
      <c r="F13" s="487">
        <v>0</v>
      </c>
      <c r="G13" s="488">
        <v>4</v>
      </c>
    </row>
    <row r="14" spans="1:7" ht="18.75" customHeight="1" thickTop="1">
      <c r="A14" s="2604" t="s">
        <v>592</v>
      </c>
      <c r="B14" s="2604"/>
      <c r="C14" s="2604"/>
      <c r="D14" s="2604"/>
      <c r="E14" s="2604"/>
      <c r="F14" s="2604"/>
      <c r="G14" s="2604"/>
    </row>
  </sheetData>
  <mergeCells count="4">
    <mergeCell ref="A1:G1"/>
    <mergeCell ref="A2:G2"/>
    <mergeCell ref="F4:G4"/>
    <mergeCell ref="A14:G14"/>
  </mergeCells>
  <printOptions horizontalCentered="1"/>
  <pageMargins left="0.70866141732283472" right="0.39370078740157483" top="0.98425196850393704" bottom="0" header="0" footer="0"/>
  <pageSetup paperSize="9" orientation="portrait" r:id="rId1"/>
</worksheet>
</file>

<file path=xl/worksheets/sheet1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view="pageBreakPreview" zoomScaleSheetLayoutView="100" workbookViewId="0">
      <selection activeCell="G9" sqref="G9"/>
    </sheetView>
  </sheetViews>
  <sheetFormatPr defaultColWidth="9.140625" defaultRowHeight="15"/>
  <cols>
    <col min="1" max="1" width="13.42578125" style="451" customWidth="1"/>
    <col min="2" max="6" width="14.28515625" style="451" customWidth="1"/>
    <col min="7" max="16384" width="9.140625" style="451"/>
  </cols>
  <sheetData>
    <row r="1" spans="1:6" ht="18" customHeight="1">
      <c r="A1" s="2558" t="s">
        <v>540</v>
      </c>
      <c r="B1" s="2558"/>
      <c r="C1" s="2558"/>
      <c r="D1" s="2558"/>
      <c r="E1" s="2558"/>
      <c r="F1" s="2558"/>
    </row>
    <row r="2" spans="1:6" ht="18" customHeight="1">
      <c r="A2" s="2558" t="s">
        <v>541</v>
      </c>
      <c r="B2" s="2558"/>
      <c r="C2" s="2558"/>
      <c r="D2" s="2558"/>
      <c r="E2" s="2558"/>
      <c r="F2" s="2558"/>
    </row>
    <row r="3" spans="1:6" ht="18" customHeight="1">
      <c r="A3" s="2041"/>
      <c r="B3" s="2041"/>
      <c r="C3" s="2041"/>
      <c r="D3" s="2041"/>
      <c r="E3" s="2041"/>
      <c r="F3" s="2041"/>
    </row>
    <row r="4" spans="1:6" ht="17.25" thickBot="1">
      <c r="A4" s="489"/>
      <c r="B4" s="489"/>
      <c r="C4" s="489"/>
      <c r="D4" s="489"/>
      <c r="E4" s="2568" t="s">
        <v>470</v>
      </c>
      <c r="F4" s="2569"/>
    </row>
    <row r="5" spans="1:6" s="1209" customFormat="1" ht="18" customHeight="1" thickTop="1">
      <c r="A5" s="2518" t="s">
        <v>534</v>
      </c>
      <c r="B5" s="2570" t="s">
        <v>462</v>
      </c>
      <c r="C5" s="2570"/>
      <c r="D5" s="2571" t="s">
        <v>461</v>
      </c>
      <c r="E5" s="2571"/>
      <c r="F5" s="2572" t="s">
        <v>222</v>
      </c>
    </row>
    <row r="6" spans="1:6" s="1209" customFormat="1" ht="18" customHeight="1">
      <c r="A6" s="2519"/>
      <c r="B6" s="1224" t="s">
        <v>90</v>
      </c>
      <c r="C6" s="1224" t="s">
        <v>91</v>
      </c>
      <c r="D6" s="1224" t="s">
        <v>90</v>
      </c>
      <c r="E6" s="1224" t="s">
        <v>91</v>
      </c>
      <c r="F6" s="2573"/>
    </row>
    <row r="7" spans="1:6" s="1209" customFormat="1" ht="30">
      <c r="A7" s="2519"/>
      <c r="B7" s="1368" t="s">
        <v>725</v>
      </c>
      <c r="C7" s="1302" t="s">
        <v>737</v>
      </c>
      <c r="D7" s="1302" t="str">
        <f>B7</f>
        <v xml:space="preserve">cf=j= @)&amp;$÷&amp;%
-;fpg–c;f/_                </v>
      </c>
      <c r="E7" s="1368" t="str">
        <f>C7</f>
        <v xml:space="preserve">cf=j= @)&amp;%÷&amp;^
-;fpg–c;f/_                </v>
      </c>
      <c r="F7" s="2573"/>
    </row>
    <row r="8" spans="1:6" ht="18.75" customHeight="1">
      <c r="A8" s="423" t="str">
        <f>'[7]Tab 12'!A7</f>
        <v>s}nfnL</v>
      </c>
      <c r="B8" s="571">
        <v>25</v>
      </c>
      <c r="C8" s="571">
        <v>25</v>
      </c>
      <c r="D8" s="571">
        <v>44</v>
      </c>
      <c r="E8" s="571">
        <v>42</v>
      </c>
      <c r="F8" s="983">
        <v>-4.5454545454545467</v>
      </c>
    </row>
    <row r="9" spans="1:6" ht="18.75" customHeight="1">
      <c r="A9" s="423" t="str">
        <f>'[7]Tab 12'!A8</f>
        <v>s~rgk'/</v>
      </c>
      <c r="B9" s="571">
        <v>25</v>
      </c>
      <c r="C9" s="571">
        <v>25</v>
      </c>
      <c r="D9" s="571">
        <v>35</v>
      </c>
      <c r="E9" s="571">
        <v>56</v>
      </c>
      <c r="F9" s="983">
        <v>60</v>
      </c>
    </row>
    <row r="10" spans="1:6" ht="18.75" customHeight="1">
      <c r="A10" s="423" t="str">
        <f>'[7]Tab 12'!A9</f>
        <v xml:space="preserve">88]nw'/f </v>
      </c>
      <c r="B10" s="571">
        <v>25</v>
      </c>
      <c r="C10" s="571">
        <v>25</v>
      </c>
      <c r="D10" s="571">
        <v>26</v>
      </c>
      <c r="E10" s="571">
        <v>78</v>
      </c>
      <c r="F10" s="983">
        <v>200</v>
      </c>
    </row>
    <row r="11" spans="1:6" ht="18.75" customHeight="1">
      <c r="A11" s="423" t="str">
        <f>'[7]Tab 12'!A10</f>
        <v>8f]6L</v>
      </c>
      <c r="B11" s="571">
        <v>25</v>
      </c>
      <c r="C11" s="571">
        <v>25</v>
      </c>
      <c r="D11" s="571">
        <v>225</v>
      </c>
      <c r="E11" s="571">
        <v>155</v>
      </c>
      <c r="F11" s="983">
        <v>-31.111111111111114</v>
      </c>
    </row>
    <row r="12" spans="1:6" ht="18.75" customHeight="1">
      <c r="A12" s="423" t="str">
        <f>'[7]Tab 12'!A11</f>
        <v>a}t8L</v>
      </c>
      <c r="B12" s="571">
        <v>25</v>
      </c>
      <c r="C12" s="571">
        <v>25</v>
      </c>
      <c r="D12" s="571">
        <v>270</v>
      </c>
      <c r="E12" s="571">
        <v>145</v>
      </c>
      <c r="F12" s="983">
        <v>-46.296296296296291</v>
      </c>
    </row>
    <row r="13" spans="1:6" ht="18.75" customHeight="1">
      <c r="A13" s="423" t="s">
        <v>696</v>
      </c>
      <c r="B13" s="571">
        <v>25</v>
      </c>
      <c r="C13" s="571">
        <v>25</v>
      </c>
      <c r="D13" s="571">
        <v>145</v>
      </c>
      <c r="E13" s="571">
        <v>120</v>
      </c>
      <c r="F13" s="983">
        <v>-17.241379310344826</v>
      </c>
    </row>
    <row r="14" spans="1:6" ht="18.75" customHeight="1">
      <c r="A14" s="423" t="s">
        <v>697</v>
      </c>
      <c r="B14" s="1613">
        <v>25</v>
      </c>
      <c r="C14" s="1613">
        <v>25</v>
      </c>
      <c r="D14" s="1613">
        <v>175</v>
      </c>
      <c r="E14" s="1613">
        <v>120</v>
      </c>
      <c r="F14" s="983">
        <v>-31.428571428571431</v>
      </c>
    </row>
    <row r="15" spans="1:6" ht="18.75" customHeight="1" thickBot="1">
      <c r="A15" s="486" t="s">
        <v>82</v>
      </c>
      <c r="B15" s="973">
        <v>175</v>
      </c>
      <c r="C15" s="973">
        <v>175</v>
      </c>
      <c r="D15" s="981">
        <v>920</v>
      </c>
      <c r="E15" s="981">
        <v>716</v>
      </c>
      <c r="F15" s="984">
        <v>-22.173913043478265</v>
      </c>
    </row>
    <row r="16" spans="1:6" ht="18.75" customHeight="1" thickTop="1">
      <c r="A16" s="2545" t="str">
        <f>'[7]Tab 14'!A11:G11</f>
        <v>&gt;f]t M g]kfn /fi6« a}+s, wgu9L sfof{no .</v>
      </c>
      <c r="B16" s="2545"/>
      <c r="C16" s="2545"/>
      <c r="D16" s="2545"/>
      <c r="E16" s="2545"/>
      <c r="F16" s="2545"/>
    </row>
    <row r="17" spans="1:6">
      <c r="A17" s="2604"/>
      <c r="B17" s="2604"/>
      <c r="C17" s="2604"/>
      <c r="D17" s="2604"/>
      <c r="E17" s="2604"/>
      <c r="F17" s="2604"/>
    </row>
  </sheetData>
  <mergeCells count="9">
    <mergeCell ref="A16:F16"/>
    <mergeCell ref="A17:F17"/>
    <mergeCell ref="A1:F1"/>
    <mergeCell ref="A2:F2"/>
    <mergeCell ref="E4:F4"/>
    <mergeCell ref="A5:A7"/>
    <mergeCell ref="B5:C5"/>
    <mergeCell ref="D5:E5"/>
    <mergeCell ref="F5:F7"/>
  </mergeCells>
  <printOptions horizontalCentered="1"/>
  <pageMargins left="0.59055118110236227" right="0.51181102362204722" top="0.98425196850393704" bottom="0" header="0" footer="0"/>
  <pageSetup paperSize="9" orientation="portrait" r:id="rId1"/>
</worksheet>
</file>

<file path=xl/worksheets/sheet197.xml><?xml version="1.0" encoding="utf-8"?>
<worksheet xmlns="http://schemas.openxmlformats.org/spreadsheetml/2006/main" xmlns:r="http://schemas.openxmlformats.org/officeDocument/2006/relationships">
  <dimension ref="A1:F10"/>
  <sheetViews>
    <sheetView view="pageBreakPreview" zoomScaleSheetLayoutView="100" workbookViewId="0">
      <selection activeCell="N11" sqref="N11"/>
    </sheetView>
  </sheetViews>
  <sheetFormatPr defaultColWidth="9.140625" defaultRowHeight="15"/>
  <cols>
    <col min="1" max="1" width="11.140625" style="451" customWidth="1"/>
    <col min="2" max="4" width="15.7109375" style="451" customWidth="1"/>
    <col min="5" max="5" width="14.5703125" style="451" customWidth="1"/>
    <col min="6" max="6" width="16.28515625" style="451" bestFit="1" customWidth="1"/>
    <col min="7" max="16384" width="9.140625" style="451"/>
  </cols>
  <sheetData>
    <row r="1" spans="1:6" ht="18">
      <c r="A1" s="2575" t="s">
        <v>474</v>
      </c>
      <c r="B1" s="2575"/>
      <c r="C1" s="2575"/>
      <c r="D1" s="2575"/>
      <c r="E1" s="2575"/>
      <c r="F1" s="2575"/>
    </row>
    <row r="2" spans="1:6" s="1927" customFormat="1" ht="21">
      <c r="A2" s="2607" t="s">
        <v>471</v>
      </c>
      <c r="B2" s="2607"/>
      <c r="C2" s="2607"/>
      <c r="D2" s="2607"/>
      <c r="E2" s="2607"/>
      <c r="F2" s="2607"/>
    </row>
    <row r="3" spans="1:6" ht="18.75" thickBot="1">
      <c r="A3" s="492"/>
      <c r="B3" s="492"/>
      <c r="C3" s="492"/>
      <c r="D3" s="492"/>
      <c r="E3" s="492"/>
      <c r="F3" s="493" t="s">
        <v>470</v>
      </c>
    </row>
    <row r="4" spans="1:6" s="1209" customFormat="1" ht="15.75" thickTop="1">
      <c r="A4" s="2518" t="s">
        <v>81</v>
      </c>
      <c r="B4" s="1307" t="s">
        <v>87</v>
      </c>
      <c r="C4" s="1307" t="s">
        <v>90</v>
      </c>
      <c r="D4" s="1307" t="s">
        <v>91</v>
      </c>
      <c r="E4" s="2581" t="s">
        <v>469</v>
      </c>
      <c r="F4" s="2582" t="s">
        <v>468</v>
      </c>
    </row>
    <row r="5" spans="1:6" s="1209" customFormat="1" ht="28.5">
      <c r="A5" s="2519"/>
      <c r="B5" s="1367" t="s">
        <v>669</v>
      </c>
      <c r="C5" s="1367" t="s">
        <v>725</v>
      </c>
      <c r="D5" s="1301" t="s">
        <v>737</v>
      </c>
      <c r="E5" s="2508"/>
      <c r="F5" s="2509"/>
    </row>
    <row r="6" spans="1:6" ht="19.5" customHeight="1">
      <c r="A6" s="494" t="s">
        <v>555</v>
      </c>
      <c r="B6" s="1614">
        <v>3.1</v>
      </c>
      <c r="C6" s="1614">
        <v>3.86</v>
      </c>
      <c r="D6" s="1614">
        <v>4.367</v>
      </c>
      <c r="E6" s="499">
        <v>24.516129032258064</v>
      </c>
      <c r="F6" s="983">
        <v>13.134715025906729</v>
      </c>
    </row>
    <row r="7" spans="1:6" ht="19.5" customHeight="1">
      <c r="A7" s="494" t="s">
        <v>466</v>
      </c>
      <c r="B7" s="1615">
        <v>1</v>
      </c>
      <c r="C7" s="1615">
        <v>0.68</v>
      </c>
      <c r="D7" s="1615">
        <v>0.41</v>
      </c>
      <c r="E7" s="499">
        <v>-32</v>
      </c>
      <c r="F7" s="983">
        <v>-39.705882352941181</v>
      </c>
    </row>
    <row r="8" spans="1:6" ht="19.5" customHeight="1">
      <c r="A8" s="496" t="s">
        <v>158</v>
      </c>
      <c r="B8" s="606">
        <v>0.5</v>
      </c>
      <c r="C8" s="606">
        <v>1.17</v>
      </c>
      <c r="D8" s="606">
        <v>0.65</v>
      </c>
      <c r="E8" s="499">
        <v>134</v>
      </c>
      <c r="F8" s="983">
        <v>-44.444444444444443</v>
      </c>
    </row>
    <row r="9" spans="1:6" s="513" customFormat="1" ht="19.5" customHeight="1" thickBot="1">
      <c r="A9" s="481" t="s">
        <v>82</v>
      </c>
      <c r="B9" s="987">
        <v>4.5999999999999996</v>
      </c>
      <c r="C9" s="987">
        <v>5.71</v>
      </c>
      <c r="D9" s="987">
        <v>5.4270000000000005</v>
      </c>
      <c r="E9" s="985">
        <v>24.130434782608702</v>
      </c>
      <c r="F9" s="984">
        <v>-4.9562171628721501</v>
      </c>
    </row>
    <row r="10" spans="1:6" ht="19.5" customHeight="1" thickTop="1">
      <c r="A10" s="2632" t="str">
        <f>'[7]Tab 14'!A11:G11</f>
        <v>&gt;f]t M g]kfn /fi6« a}+s, wgu9L sfof{no .</v>
      </c>
      <c r="B10" s="2632"/>
      <c r="C10" s="2632"/>
      <c r="D10" s="2632"/>
    </row>
  </sheetData>
  <mergeCells count="6">
    <mergeCell ref="A10:D10"/>
    <mergeCell ref="A1:F1"/>
    <mergeCell ref="A2:F2"/>
    <mergeCell ref="A4:A5"/>
    <mergeCell ref="E4:E5"/>
    <mergeCell ref="F4:F5"/>
  </mergeCells>
  <printOptions horizontalCentered="1"/>
  <pageMargins left="0.7" right="0" top="1" bottom="0" header="0" footer="0.3"/>
  <pageSetup paperSize="9" orientation="portrait" r:id="rId1"/>
</worksheet>
</file>

<file path=xl/worksheets/sheet198.xml><?xml version="1.0" encoding="utf-8"?>
<worksheet xmlns="http://schemas.openxmlformats.org/spreadsheetml/2006/main" xmlns:r="http://schemas.openxmlformats.org/officeDocument/2006/relationships">
  <dimension ref="A1:F12"/>
  <sheetViews>
    <sheetView view="pageBreakPreview" zoomScaleSheetLayoutView="100" workbookViewId="0">
      <selection activeCell="A3" sqref="A3:XFD3"/>
    </sheetView>
  </sheetViews>
  <sheetFormatPr defaultColWidth="8.7109375" defaultRowHeight="15"/>
  <cols>
    <col min="1" max="1" width="19.42578125" style="451" customWidth="1"/>
    <col min="2" max="6" width="13.7109375" style="451" customWidth="1"/>
    <col min="7" max="16384" width="8.7109375" style="451"/>
  </cols>
  <sheetData>
    <row r="1" spans="1:6" ht="18">
      <c r="A1" s="2558" t="s">
        <v>483</v>
      </c>
      <c r="B1" s="2558"/>
      <c r="C1" s="2558"/>
      <c r="D1" s="2558"/>
      <c r="E1" s="2558"/>
      <c r="F1" s="2558"/>
    </row>
    <row r="2" spans="1:6" s="1927" customFormat="1" ht="21">
      <c r="A2" s="2602" t="s">
        <v>481</v>
      </c>
      <c r="B2" s="2602"/>
      <c r="C2" s="2602"/>
      <c r="D2" s="2602"/>
      <c r="E2" s="2602"/>
      <c r="F2" s="2602"/>
    </row>
    <row r="3" spans="1:6" s="1927" customFormat="1" ht="21">
      <c r="A3" s="2045"/>
      <c r="B3" s="2045"/>
      <c r="C3" s="2045"/>
      <c r="D3" s="2045"/>
      <c r="E3" s="2045"/>
      <c r="F3" s="2045"/>
    </row>
    <row r="4" spans="1:6" ht="18.75" thickBot="1">
      <c r="A4" s="475"/>
      <c r="B4" s="475"/>
      <c r="C4" s="475"/>
      <c r="D4" s="475"/>
      <c r="E4" s="475"/>
      <c r="F4" s="443" t="s">
        <v>470</v>
      </c>
    </row>
    <row r="5" spans="1:6" s="1209" customFormat="1" ht="16.5" thickTop="1">
      <c r="A5" s="2578" t="s">
        <v>81</v>
      </c>
      <c r="B5" s="2580" t="s">
        <v>82</v>
      </c>
      <c r="C5" s="2580"/>
      <c r="D5" s="2580"/>
      <c r="E5" s="2581" t="s">
        <v>469</v>
      </c>
      <c r="F5" s="2582" t="s">
        <v>468</v>
      </c>
    </row>
    <row r="6" spans="1:6" s="1209" customFormat="1" ht="33" customHeight="1">
      <c r="A6" s="2579"/>
      <c r="B6" s="2037" t="s">
        <v>669</v>
      </c>
      <c r="C6" s="2037" t="s">
        <v>725</v>
      </c>
      <c r="D6" s="2037" t="s">
        <v>737</v>
      </c>
      <c r="E6" s="2508"/>
      <c r="F6" s="2509"/>
    </row>
    <row r="7" spans="1:6" s="500" customFormat="1" ht="30.75" customHeight="1">
      <c r="A7" s="498" t="s">
        <v>479</v>
      </c>
      <c r="B7" s="2274">
        <v>0.8</v>
      </c>
      <c r="C7" s="2274">
        <v>1.0029999999999999</v>
      </c>
      <c r="D7" s="2274">
        <v>2.1591999999999998</v>
      </c>
      <c r="E7" s="2152">
        <v>25.374999999999972</v>
      </c>
      <c r="F7" s="2153">
        <v>115.27417746759721</v>
      </c>
    </row>
    <row r="8" spans="1:6" s="500" customFormat="1" ht="30" customHeight="1">
      <c r="A8" s="498" t="s">
        <v>478</v>
      </c>
      <c r="B8" s="601">
        <v>22.9</v>
      </c>
      <c r="C8" s="601">
        <v>34.520000000000003</v>
      </c>
      <c r="D8" s="601">
        <v>35.36</v>
      </c>
      <c r="E8" s="2152">
        <v>50.742358078602621</v>
      </c>
      <c r="F8" s="2153">
        <v>2.4333719582850364</v>
      </c>
    </row>
    <row r="9" spans="1:6" s="500" customFormat="1" ht="30">
      <c r="A9" s="498" t="s">
        <v>477</v>
      </c>
      <c r="B9" s="601">
        <v>1.6</v>
      </c>
      <c r="C9" s="601">
        <v>96</v>
      </c>
      <c r="D9" s="601">
        <v>1.0589999999999999</v>
      </c>
      <c r="E9" s="2152">
        <v>5900</v>
      </c>
      <c r="F9" s="2153">
        <v>-98.896874999999994</v>
      </c>
    </row>
    <row r="10" spans="1:6" s="500" customFormat="1" ht="30.75" thickBot="1">
      <c r="A10" s="501" t="s">
        <v>476</v>
      </c>
      <c r="B10" s="1616">
        <v>0</v>
      </c>
      <c r="C10" s="1616">
        <v>0</v>
      </c>
      <c r="D10" s="1616">
        <v>0</v>
      </c>
      <c r="E10" s="2154"/>
      <c r="F10" s="2153"/>
    </row>
    <row r="11" spans="1:6" ht="22.5" customHeight="1" thickTop="1">
      <c r="A11" s="2702" t="str">
        <f>'[7]Tab 14'!A11:G11</f>
        <v>&gt;f]t M g]kfn /fi6« a}+s, wgu9L sfof{no .</v>
      </c>
      <c r="B11" s="2702"/>
      <c r="C11" s="2702"/>
      <c r="D11" s="2702"/>
      <c r="E11" s="2702"/>
      <c r="F11" s="2702"/>
    </row>
    <row r="12" spans="1:6" ht="15.75">
      <c r="A12" s="504" t="s">
        <v>223</v>
      </c>
    </row>
  </sheetData>
  <mergeCells count="7">
    <mergeCell ref="A11:F11"/>
    <mergeCell ref="A1:F1"/>
    <mergeCell ref="A2:F2"/>
    <mergeCell ref="A5:A6"/>
    <mergeCell ref="B5:D5"/>
    <mergeCell ref="E5:E6"/>
    <mergeCell ref="F5:F6"/>
  </mergeCells>
  <printOptions horizontalCentered="1"/>
  <pageMargins left="0.59055118110236227" right="0.51181102362204722" top="0.98425196850393704" bottom="0" header="0" footer="0"/>
  <pageSetup paperSize="9" orientation="portrait" r:id="rId1"/>
</worksheet>
</file>

<file path=xl/worksheets/sheet1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view="pageBreakPreview" zoomScaleSheetLayoutView="100" workbookViewId="0">
      <selection activeCell="G14" sqref="G14"/>
    </sheetView>
  </sheetViews>
  <sheetFormatPr defaultColWidth="14.28515625" defaultRowHeight="15"/>
  <cols>
    <col min="1" max="1" width="21.5703125" style="451" customWidth="1"/>
    <col min="2" max="13" width="14.28515625" style="451" customWidth="1"/>
    <col min="14" max="253" width="9.140625" style="451" customWidth="1"/>
    <col min="254" max="254" width="22.85546875" style="451" customWidth="1"/>
    <col min="255" max="16384" width="14.28515625" style="451"/>
  </cols>
  <sheetData>
    <row r="1" spans="1:13" s="1927" customFormat="1" ht="21">
      <c r="A1" s="2248" t="s">
        <v>545</v>
      </c>
      <c r="B1" s="2248"/>
      <c r="C1" s="2248"/>
      <c r="D1" s="2248"/>
      <c r="E1" s="2248"/>
      <c r="F1" s="2248"/>
      <c r="G1" s="2248"/>
      <c r="H1" s="2248"/>
      <c r="I1" s="2248"/>
      <c r="J1" s="2248"/>
      <c r="K1" s="2249"/>
      <c r="L1" s="2249"/>
      <c r="M1" s="2249"/>
    </row>
    <row r="2" spans="1:13" s="1928" customFormat="1" ht="24" thickBot="1">
      <c r="A2" s="2277" t="s">
        <v>488</v>
      </c>
      <c r="B2" s="2277"/>
      <c r="C2" s="2277"/>
      <c r="D2" s="2277"/>
      <c r="E2" s="2277"/>
      <c r="F2" s="2277"/>
      <c r="G2" s="2277"/>
      <c r="H2" s="2277"/>
      <c r="I2" s="2277"/>
      <c r="J2" s="2277"/>
      <c r="K2" s="2231"/>
      <c r="L2" s="2231"/>
      <c r="M2" s="2231"/>
    </row>
    <row r="3" spans="1:13" s="1209" customFormat="1" ht="18.75" customHeight="1" thickTop="1">
      <c r="A3" s="2518" t="s">
        <v>81</v>
      </c>
      <c r="B3" s="2520" t="s">
        <v>269</v>
      </c>
      <c r="C3" s="2520"/>
      <c r="D3" s="2520"/>
      <c r="E3" s="2520" t="s">
        <v>399</v>
      </c>
      <c r="F3" s="2520"/>
      <c r="G3" s="2520"/>
      <c r="H3" s="2520" t="s">
        <v>403</v>
      </c>
      <c r="I3" s="2520"/>
      <c r="J3" s="2520"/>
      <c r="K3" s="2520" t="s">
        <v>590</v>
      </c>
      <c r="L3" s="2520"/>
      <c r="M3" s="2521"/>
    </row>
    <row r="4" spans="1:13" s="1209" customFormat="1" ht="18.75" customHeight="1">
      <c r="A4" s="2519"/>
      <c r="B4" s="1211" t="s">
        <v>727</v>
      </c>
      <c r="C4" s="1211" t="s">
        <v>742</v>
      </c>
      <c r="D4" s="1222" t="s">
        <v>222</v>
      </c>
      <c r="E4" s="1211" t="str">
        <f>B4</f>
        <v>@)&amp;% c;f/ d;fGt</v>
      </c>
      <c r="F4" s="1211" t="str">
        <f>C4</f>
        <v>@)&amp;^ c;f/ d;fGt</v>
      </c>
      <c r="G4" s="1222" t="s">
        <v>222</v>
      </c>
      <c r="H4" s="1211" t="str">
        <f>B4</f>
        <v>@)&amp;% c;f/ d;fGt</v>
      </c>
      <c r="I4" s="1211" t="str">
        <f>C4</f>
        <v>@)&amp;^ c;f/ d;fGt</v>
      </c>
      <c r="J4" s="1222" t="s">
        <v>222</v>
      </c>
      <c r="K4" s="1211" t="str">
        <f>B4</f>
        <v>@)&amp;% c;f/ d;fGt</v>
      </c>
      <c r="L4" s="1211" t="str">
        <f>C4</f>
        <v>@)&amp;^ c;f/ d;fGt</v>
      </c>
      <c r="M4" s="1210" t="s">
        <v>222</v>
      </c>
    </row>
    <row r="5" spans="1:13" ht="18.75" customHeight="1">
      <c r="A5" s="452" t="s">
        <v>485</v>
      </c>
      <c r="B5" s="1617">
        <v>119.5</v>
      </c>
      <c r="C5" s="1617">
        <v>189</v>
      </c>
      <c r="D5" s="1618">
        <v>58.158995815899587</v>
      </c>
      <c r="E5" s="1617">
        <v>110.6</v>
      </c>
      <c r="F5" s="1617">
        <v>140</v>
      </c>
      <c r="G5" s="1618">
        <v>26.582278481012665</v>
      </c>
      <c r="H5" s="1617">
        <v>84</v>
      </c>
      <c r="I5" s="1617">
        <v>312</v>
      </c>
      <c r="J5" s="1618">
        <v>271.42857142857144</v>
      </c>
      <c r="K5" s="1617">
        <v>136</v>
      </c>
      <c r="L5" s="1617">
        <v>148</v>
      </c>
      <c r="M5" s="2275">
        <v>8.8235294117647065</v>
      </c>
    </row>
    <row r="6" spans="1:13" ht="18.75" customHeight="1" thickBot="1">
      <c r="A6" s="453" t="s">
        <v>484</v>
      </c>
      <c r="B6" s="1619">
        <v>207.5</v>
      </c>
      <c r="C6" s="1619">
        <v>216</v>
      </c>
      <c r="D6" s="1620">
        <v>4.096385542168675</v>
      </c>
      <c r="E6" s="1619">
        <v>48.3</v>
      </c>
      <c r="F6" s="1619">
        <v>88</v>
      </c>
      <c r="G6" s="1620">
        <v>82.194616977225692</v>
      </c>
      <c r="H6" s="1619">
        <v>77.099999999999994</v>
      </c>
      <c r="I6" s="1619">
        <v>85</v>
      </c>
      <c r="J6" s="1620">
        <v>10.246433203631655</v>
      </c>
      <c r="K6" s="1619">
        <v>116.5</v>
      </c>
      <c r="L6" s="1619">
        <v>116.5</v>
      </c>
      <c r="M6" s="2276">
        <v>0</v>
      </c>
    </row>
    <row r="7" spans="1:13" ht="13.5" customHeight="1" thickTop="1" thickBot="1">
      <c r="J7" s="454"/>
      <c r="M7" s="454"/>
    </row>
    <row r="8" spans="1:13" s="1209" customFormat="1" ht="18.75" customHeight="1" thickTop="1">
      <c r="A8" s="2518" t="s">
        <v>81</v>
      </c>
      <c r="B8" s="2520" t="s">
        <v>589</v>
      </c>
      <c r="C8" s="2520"/>
      <c r="D8" s="2520"/>
      <c r="E8" s="2520" t="s">
        <v>696</v>
      </c>
      <c r="F8" s="2520"/>
      <c r="G8" s="2520"/>
      <c r="H8" s="2520" t="s">
        <v>697</v>
      </c>
      <c r="I8" s="2520"/>
      <c r="J8" s="2520"/>
      <c r="K8" s="2520" t="s">
        <v>212</v>
      </c>
      <c r="L8" s="2520"/>
      <c r="M8" s="2521"/>
    </row>
    <row r="9" spans="1:13" s="1209" customFormat="1" ht="18.75" customHeight="1">
      <c r="A9" s="2519"/>
      <c r="B9" s="1211" t="str">
        <f>B4</f>
        <v>@)&amp;% c;f/ d;fGt</v>
      </c>
      <c r="C9" s="1211" t="str">
        <f>C4</f>
        <v>@)&amp;^ c;f/ d;fGt</v>
      </c>
      <c r="D9" s="1222" t="s">
        <v>222</v>
      </c>
      <c r="E9" s="1211" t="str">
        <f>B4</f>
        <v>@)&amp;% c;f/ d;fGt</v>
      </c>
      <c r="F9" s="1211" t="str">
        <f>C4</f>
        <v>@)&amp;^ c;f/ d;fGt</v>
      </c>
      <c r="G9" s="1222" t="s">
        <v>222</v>
      </c>
      <c r="H9" s="1211" t="str">
        <f>B4</f>
        <v>@)&amp;% c;f/ d;fGt</v>
      </c>
      <c r="I9" s="1211" t="str">
        <f>C4</f>
        <v>@)&amp;^ c;f/ d;fGt</v>
      </c>
      <c r="J9" s="1222" t="s">
        <v>222</v>
      </c>
      <c r="K9" s="1211" t="str">
        <f>B4</f>
        <v>@)&amp;% c;f/ d;fGt</v>
      </c>
      <c r="L9" s="1211" t="str">
        <f>C4</f>
        <v>@)&amp;^ c;f/ d;fGt</v>
      </c>
      <c r="M9" s="1210" t="s">
        <v>222</v>
      </c>
    </row>
    <row r="10" spans="1:13" ht="18.75" customHeight="1">
      <c r="A10" s="452" t="s">
        <v>485</v>
      </c>
      <c r="B10" s="1617">
        <v>64</v>
      </c>
      <c r="C10" s="1617">
        <v>73.099999999999994</v>
      </c>
      <c r="D10" s="1618">
        <v>14.218749999999991</v>
      </c>
      <c r="E10" s="1617">
        <v>47</v>
      </c>
      <c r="F10" s="1617">
        <v>47</v>
      </c>
      <c r="G10" s="919">
        <v>0</v>
      </c>
      <c r="H10" s="1617">
        <v>50</v>
      </c>
      <c r="I10" s="1617">
        <v>50</v>
      </c>
      <c r="J10" s="919">
        <v>0</v>
      </c>
      <c r="K10" s="920">
        <v>611.1</v>
      </c>
      <c r="L10" s="920">
        <v>959.1</v>
      </c>
      <c r="M10" s="925">
        <v>56.946489936180654</v>
      </c>
    </row>
    <row r="11" spans="1:13" ht="18.75" customHeight="1" thickBot="1">
      <c r="A11" s="453" t="s">
        <v>484</v>
      </c>
      <c r="B11" s="1619">
        <v>174.6</v>
      </c>
      <c r="C11" s="1619">
        <v>180.6</v>
      </c>
      <c r="D11" s="1620">
        <v>3.4364261168384882</v>
      </c>
      <c r="E11" s="1619">
        <v>102</v>
      </c>
      <c r="F11" s="1619">
        <v>102</v>
      </c>
      <c r="G11" s="926">
        <v>0</v>
      </c>
      <c r="H11" s="1619">
        <v>71.400000000000006</v>
      </c>
      <c r="I11" s="1619">
        <v>71.400000000000006</v>
      </c>
      <c r="J11" s="926">
        <v>0</v>
      </c>
      <c r="K11" s="992">
        <v>797.4</v>
      </c>
      <c r="L11" s="992">
        <v>859.5</v>
      </c>
      <c r="M11" s="927">
        <v>7.7878103837471855</v>
      </c>
    </row>
    <row r="12" spans="1:13" ht="12.75" customHeight="1" thickTop="1" thickBot="1"/>
    <row r="13" spans="1:13" ht="16.5" thickTop="1">
      <c r="A13" s="2518" t="s">
        <v>81</v>
      </c>
      <c r="B13" s="2520" t="s">
        <v>129</v>
      </c>
      <c r="C13" s="2520"/>
      <c r="D13" s="2521"/>
    </row>
    <row r="14" spans="1:13" ht="15.75">
      <c r="A14" s="2519"/>
      <c r="B14" s="1211" t="str">
        <f>B4</f>
        <v>@)&amp;% c;f/ d;fGt</v>
      </c>
      <c r="C14" s="1211" t="str">
        <f>C4</f>
        <v>@)&amp;^ c;f/ d;fGt</v>
      </c>
      <c r="D14" s="1210" t="s">
        <v>222</v>
      </c>
    </row>
    <row r="15" spans="1:13" s="460" customFormat="1" ht="18.75" customHeight="1">
      <c r="A15" s="458" t="s">
        <v>487</v>
      </c>
      <c r="B15" s="754">
        <v>104087</v>
      </c>
      <c r="C15" s="754">
        <v>144059</v>
      </c>
      <c r="D15" s="1135">
        <v>38.402490224523717</v>
      </c>
      <c r="E15" s="459"/>
    </row>
    <row r="16" spans="1:13" ht="18.75" customHeight="1">
      <c r="A16" s="461" t="s">
        <v>486</v>
      </c>
      <c r="B16" s="755">
        <v>77634</v>
      </c>
      <c r="C16" s="755">
        <v>109995</v>
      </c>
      <c r="D16" s="1136">
        <v>41.68405595486513</v>
      </c>
      <c r="E16" s="462"/>
      <c r="F16" s="462"/>
      <c r="G16" s="462"/>
    </row>
    <row r="17" spans="1:12" ht="18.75" customHeight="1" thickBot="1">
      <c r="A17" s="529" t="s">
        <v>158</v>
      </c>
      <c r="B17" s="635">
        <v>26453</v>
      </c>
      <c r="C17" s="635">
        <v>34064</v>
      </c>
      <c r="D17" s="1137">
        <v>28.771783918648168</v>
      </c>
    </row>
    <row r="18" spans="1:12" ht="20.25" customHeight="1" thickTop="1">
      <c r="A18" s="459" t="s">
        <v>546</v>
      </c>
      <c r="H18" s="459"/>
      <c r="I18" s="459"/>
      <c r="K18" s="459"/>
      <c r="L18" s="459"/>
    </row>
    <row r="19" spans="1:12">
      <c r="A19" s="462" t="s">
        <v>604</v>
      </c>
      <c r="H19" s="462"/>
      <c r="I19" s="462"/>
      <c r="K19" s="462"/>
      <c r="L19" s="462"/>
    </row>
    <row r="20" spans="1:12">
      <c r="A20" s="530" t="s">
        <v>597</v>
      </c>
    </row>
  </sheetData>
  <mergeCells count="12">
    <mergeCell ref="K8:M8"/>
    <mergeCell ref="B8:D8"/>
    <mergeCell ref="E8:G8"/>
    <mergeCell ref="A13:A14"/>
    <mergeCell ref="B13:D13"/>
    <mergeCell ref="H8:J8"/>
    <mergeCell ref="A8:A9"/>
    <mergeCell ref="A3:A4"/>
    <mergeCell ref="B3:D3"/>
    <mergeCell ref="E3:G3"/>
    <mergeCell ref="H3:J3"/>
    <mergeCell ref="K3:M3"/>
  </mergeCells>
  <printOptions horizontalCentered="1"/>
  <pageMargins left="0.39370078740157483" right="0.39370078740157483" top="0.78740157480314965" bottom="0.39370078740157483" header="0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8:J23"/>
  <sheetViews>
    <sheetView view="pageBreakPreview" topLeftCell="A10" zoomScaleSheetLayoutView="100" workbookViewId="0">
      <selection activeCell="A14" sqref="A14:XFD15"/>
    </sheetView>
  </sheetViews>
  <sheetFormatPr defaultRowHeight="12.75"/>
  <sheetData>
    <row r="8" spans="7:9">
      <c r="G8" s="7"/>
      <c r="H8" s="7"/>
      <c r="I8" s="7"/>
    </row>
    <row r="9" spans="7:9">
      <c r="G9" s="7"/>
      <c r="H9" s="7"/>
      <c r="I9" s="7"/>
    </row>
    <row r="10" spans="7:9">
      <c r="G10" s="7"/>
      <c r="H10" s="7"/>
      <c r="I10" s="7"/>
    </row>
    <row r="11" spans="7:9">
      <c r="G11" s="7"/>
      <c r="H11" s="7"/>
      <c r="I11" s="7"/>
    </row>
    <row r="23" spans="1:10" ht="69.75" customHeight="1">
      <c r="A23" s="2309" t="s">
        <v>724</v>
      </c>
      <c r="B23" s="2309"/>
      <c r="C23" s="2309"/>
      <c r="D23" s="2309"/>
      <c r="E23" s="2309"/>
      <c r="F23" s="2309"/>
      <c r="G23" s="2309"/>
      <c r="H23" s="2309"/>
      <c r="I23" s="2309"/>
      <c r="J23" s="2309"/>
    </row>
  </sheetData>
  <mergeCells count="1">
    <mergeCell ref="A23:J23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28"/>
  <sheetViews>
    <sheetView view="pageBreakPreview" zoomScale="55" zoomScaleNormal="90" zoomScaleSheetLayoutView="55" workbookViewId="0">
      <selection activeCell="I8" sqref="I8"/>
    </sheetView>
  </sheetViews>
  <sheetFormatPr defaultColWidth="9.140625" defaultRowHeight="12.75"/>
  <cols>
    <col min="1" max="1" width="28" style="51" customWidth="1"/>
    <col min="2" max="4" width="12.28515625" style="51" customWidth="1"/>
    <col min="5" max="5" width="13.28515625" style="51" customWidth="1"/>
    <col min="6" max="6" width="12.5703125" style="51" customWidth="1"/>
    <col min="7" max="9" width="12.28515625" style="51" customWidth="1"/>
    <col min="10" max="10" width="13.140625" style="51" customWidth="1"/>
    <col min="11" max="11" width="12.5703125" style="51" customWidth="1"/>
    <col min="12" max="14" width="12.28515625" style="51" customWidth="1"/>
    <col min="15" max="15" width="14" style="51" customWidth="1"/>
    <col min="16" max="16" width="12.5703125" style="51" customWidth="1"/>
    <col min="17" max="19" width="12.28515625" style="51" customWidth="1"/>
    <col min="20" max="20" width="13.28515625" style="51" customWidth="1"/>
    <col min="21" max="21" width="12.5703125" style="51" customWidth="1"/>
    <col min="22" max="43" width="16.140625" style="51" customWidth="1"/>
    <col min="44" max="44" width="12.28515625" style="51" bestFit="1" customWidth="1"/>
    <col min="45" max="45" width="14.7109375" style="51" customWidth="1"/>
    <col min="46" max="16384" width="9.140625" style="51"/>
  </cols>
  <sheetData>
    <row r="1" spans="1:59" s="1889" customFormat="1" ht="27">
      <c r="A1" s="2361" t="s">
        <v>296</v>
      </c>
      <c r="B1" s="2361"/>
      <c r="C1" s="2361"/>
      <c r="D1" s="2361"/>
      <c r="E1" s="2361"/>
      <c r="F1" s="2361"/>
      <c r="G1" s="2361"/>
      <c r="H1" s="2361"/>
      <c r="I1" s="2361"/>
      <c r="J1" s="2361"/>
      <c r="K1" s="2361"/>
      <c r="L1" s="2361"/>
      <c r="M1" s="2361"/>
      <c r="N1" s="2361"/>
      <c r="O1" s="2361"/>
      <c r="P1" s="2361"/>
      <c r="Q1" s="2361"/>
      <c r="R1" s="2361"/>
      <c r="S1" s="2361"/>
      <c r="T1" s="2361"/>
      <c r="U1" s="2361"/>
    </row>
    <row r="2" spans="1:59" s="1891" customFormat="1" ht="30">
      <c r="A2" s="2362" t="s">
        <v>821</v>
      </c>
      <c r="B2" s="2362"/>
      <c r="C2" s="2362"/>
      <c r="D2" s="2362"/>
      <c r="E2" s="2362"/>
      <c r="F2" s="2362"/>
      <c r="G2" s="2362"/>
      <c r="H2" s="2362"/>
      <c r="I2" s="2362"/>
      <c r="J2" s="2362"/>
      <c r="K2" s="2362"/>
      <c r="L2" s="2362"/>
      <c r="M2" s="2362"/>
      <c r="N2" s="2362"/>
      <c r="O2" s="2362"/>
      <c r="P2" s="2362"/>
      <c r="Q2" s="2362"/>
      <c r="R2" s="2362"/>
      <c r="S2" s="2362"/>
      <c r="T2" s="2362"/>
      <c r="U2" s="2362"/>
    </row>
    <row r="3" spans="1:59" ht="15.75" customHeight="1" thickBot="1">
      <c r="A3" s="52"/>
      <c r="B3" s="52"/>
      <c r="C3" s="52"/>
      <c r="D3" s="52"/>
      <c r="E3" s="52"/>
      <c r="F3" s="52"/>
      <c r="G3" s="53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92" t="s">
        <v>322</v>
      </c>
      <c r="AS3" s="53"/>
    </row>
    <row r="4" spans="1:59" s="1065" customFormat="1" ht="18" customHeight="1" thickTop="1">
      <c r="A4" s="2356" t="s">
        <v>81</v>
      </c>
      <c r="B4" s="2351" t="s">
        <v>122</v>
      </c>
      <c r="C4" s="2351"/>
      <c r="D4" s="2351"/>
      <c r="E4" s="2351"/>
      <c r="F4" s="2351"/>
      <c r="G4" s="2351" t="s">
        <v>123</v>
      </c>
      <c r="H4" s="2351"/>
      <c r="I4" s="2351"/>
      <c r="J4" s="2351"/>
      <c r="K4" s="2351"/>
      <c r="L4" s="2351" t="s">
        <v>124</v>
      </c>
      <c r="M4" s="2351"/>
      <c r="N4" s="2351"/>
      <c r="O4" s="2351"/>
      <c r="P4" s="2351"/>
      <c r="Q4" s="2351" t="s">
        <v>125</v>
      </c>
      <c r="R4" s="2351"/>
      <c r="S4" s="2351"/>
      <c r="T4" s="2351"/>
      <c r="U4" s="2360"/>
    </row>
    <row r="5" spans="1:59" s="1064" customFormat="1" ht="18" customHeight="1">
      <c r="A5" s="2357"/>
      <c r="B5" s="1350" t="s">
        <v>87</v>
      </c>
      <c r="C5" s="1350" t="s">
        <v>90</v>
      </c>
      <c r="D5" s="1350" t="s">
        <v>91</v>
      </c>
      <c r="E5" s="2358" t="s">
        <v>340</v>
      </c>
      <c r="F5" s="2358"/>
      <c r="G5" s="1350" t="s">
        <v>87</v>
      </c>
      <c r="H5" s="1350" t="s">
        <v>90</v>
      </c>
      <c r="I5" s="1350" t="s">
        <v>91</v>
      </c>
      <c r="J5" s="2358" t="s">
        <v>340</v>
      </c>
      <c r="K5" s="2358"/>
      <c r="L5" s="1350" t="s">
        <v>87</v>
      </c>
      <c r="M5" s="1350" t="s">
        <v>90</v>
      </c>
      <c r="N5" s="1350" t="s">
        <v>91</v>
      </c>
      <c r="O5" s="2358" t="s">
        <v>340</v>
      </c>
      <c r="P5" s="2358"/>
      <c r="Q5" s="1872" t="s">
        <v>87</v>
      </c>
      <c r="R5" s="1872" t="s">
        <v>90</v>
      </c>
      <c r="S5" s="1872" t="s">
        <v>91</v>
      </c>
      <c r="T5" s="2358" t="s">
        <v>340</v>
      </c>
      <c r="U5" s="2359"/>
    </row>
    <row r="6" spans="1:59" s="1064" customFormat="1" ht="30" customHeight="1">
      <c r="A6" s="2357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">
        <v>717</v>
      </c>
      <c r="H6" s="1232" t="s">
        <v>730</v>
      </c>
      <c r="I6" s="1232" t="s">
        <v>739</v>
      </c>
      <c r="J6" s="1232" t="s">
        <v>728</v>
      </c>
      <c r="K6" s="1232" t="s">
        <v>740</v>
      </c>
      <c r="L6" s="1232" t="s">
        <v>717</v>
      </c>
      <c r="M6" s="1232" t="s">
        <v>730</v>
      </c>
      <c r="N6" s="1232" t="s">
        <v>739</v>
      </c>
      <c r="O6" s="1232" t="s">
        <v>728</v>
      </c>
      <c r="P6" s="1232" t="s">
        <v>740</v>
      </c>
      <c r="Q6" s="1232" t="s">
        <v>717</v>
      </c>
      <c r="R6" s="1232" t="s">
        <v>730</v>
      </c>
      <c r="S6" s="1232" t="s">
        <v>739</v>
      </c>
      <c r="T6" s="1232" t="s">
        <v>728</v>
      </c>
      <c r="U6" s="1308" t="s">
        <v>740</v>
      </c>
      <c r="AQ6" s="1067"/>
      <c r="AR6" s="1067"/>
      <c r="AS6" s="1067"/>
      <c r="AT6" s="1067"/>
      <c r="AU6" s="1067"/>
      <c r="AV6" s="1067"/>
      <c r="AW6" s="1067"/>
      <c r="AX6" s="1067"/>
      <c r="AY6" s="1067"/>
      <c r="AZ6" s="1067"/>
      <c r="BA6" s="1067"/>
      <c r="BB6" s="1067"/>
      <c r="BC6" s="1067"/>
      <c r="BD6" s="1067"/>
      <c r="BE6" s="1067"/>
      <c r="BF6" s="1067"/>
      <c r="BG6" s="1067"/>
    </row>
    <row r="7" spans="1:59" s="239" customFormat="1" ht="21" customHeight="1">
      <c r="A7" s="22" t="s">
        <v>311</v>
      </c>
      <c r="B7" s="772">
        <v>1925.7137877999999</v>
      </c>
      <c r="C7" s="772">
        <v>2775.7502027500004</v>
      </c>
      <c r="D7" s="772">
        <v>4774.42297409</v>
      </c>
      <c r="E7" s="707">
        <v>44.141368272650254</v>
      </c>
      <c r="F7" s="707">
        <v>72.004778000551624</v>
      </c>
      <c r="G7" s="772">
        <v>321.96369616999993</v>
      </c>
      <c r="H7" s="772">
        <v>281.42342773000001</v>
      </c>
      <c r="I7" s="772">
        <v>1119.2875874700001</v>
      </c>
      <c r="J7" s="707">
        <v>-12.591565111923146</v>
      </c>
      <c r="K7" s="707">
        <v>297.72367087499691</v>
      </c>
      <c r="L7" s="772">
        <v>115.03489315000002</v>
      </c>
      <c r="M7" s="772">
        <v>93.302021719999999</v>
      </c>
      <c r="N7" s="772">
        <v>102.15259665999999</v>
      </c>
      <c r="O7" s="707">
        <v>-18.892416757115072</v>
      </c>
      <c r="P7" s="707">
        <v>9.4859412227535955</v>
      </c>
      <c r="Q7" s="772">
        <v>262.27105519000003</v>
      </c>
      <c r="R7" s="772">
        <v>499.05156598000002</v>
      </c>
      <c r="S7" s="772">
        <v>956.31085725000003</v>
      </c>
      <c r="T7" s="707">
        <v>90.280839652117294</v>
      </c>
      <c r="U7" s="708">
        <v>91.625660040174125</v>
      </c>
    </row>
    <row r="8" spans="1:59" ht="30" customHeight="1">
      <c r="A8" s="96" t="s">
        <v>367</v>
      </c>
      <c r="B8" s="772">
        <v>159012.05442216372</v>
      </c>
      <c r="C8" s="772">
        <v>194725.11712627709</v>
      </c>
      <c r="D8" s="772">
        <v>251112.22833715004</v>
      </c>
      <c r="E8" s="707">
        <v>22.45934299376961</v>
      </c>
      <c r="F8" s="707">
        <v>28.957287094251171</v>
      </c>
      <c r="G8" s="772">
        <v>42705.200195518097</v>
      </c>
      <c r="H8" s="772">
        <v>50418.959209786488</v>
      </c>
      <c r="I8" s="772">
        <v>67272.389334985797</v>
      </c>
      <c r="J8" s="707">
        <v>18.062809631970651</v>
      </c>
      <c r="K8" s="707">
        <v>33.42677117763273</v>
      </c>
      <c r="L8" s="772">
        <v>6555.6900265700006</v>
      </c>
      <c r="M8" s="772">
        <v>7368.6338698699992</v>
      </c>
      <c r="N8" s="772">
        <v>9633.3519887490002</v>
      </c>
      <c r="O8" s="707">
        <v>12.400583920306829</v>
      </c>
      <c r="P8" s="707">
        <v>30.734572498429145</v>
      </c>
      <c r="Q8" s="772">
        <v>37538.317976782004</v>
      </c>
      <c r="R8" s="772">
        <v>52566.531569834762</v>
      </c>
      <c r="S8" s="772">
        <v>65386.720518270005</v>
      </c>
      <c r="T8" s="707">
        <v>40.0343286621098</v>
      </c>
      <c r="U8" s="708">
        <v>24.388500754331858</v>
      </c>
    </row>
    <row r="9" spans="1:59" ht="21" customHeight="1">
      <c r="A9" s="96" t="s">
        <v>83</v>
      </c>
      <c r="B9" s="772">
        <v>109875.39520507326</v>
      </c>
      <c r="C9" s="772">
        <v>130093.83527003331</v>
      </c>
      <c r="D9" s="772">
        <v>155988.56582536999</v>
      </c>
      <c r="E9" s="707">
        <v>18.401244452612914</v>
      </c>
      <c r="F9" s="707">
        <v>19.904656128853063</v>
      </c>
      <c r="G9" s="772">
        <v>24171.5662637155</v>
      </c>
      <c r="H9" s="772">
        <v>27404.189935110004</v>
      </c>
      <c r="I9" s="772">
        <v>34457.6753924</v>
      </c>
      <c r="J9" s="707">
        <v>13.373662410313344</v>
      </c>
      <c r="K9" s="707">
        <v>25.73871175901148</v>
      </c>
      <c r="L9" s="772">
        <v>4640.8523378999998</v>
      </c>
      <c r="M9" s="772">
        <v>6238.2426496999997</v>
      </c>
      <c r="N9" s="772">
        <v>8431.5031304000004</v>
      </c>
      <c r="O9" s="707">
        <v>34.420192574427489</v>
      </c>
      <c r="P9" s="707">
        <v>35.158306655568708</v>
      </c>
      <c r="Q9" s="772">
        <v>14634.503843271999</v>
      </c>
      <c r="R9" s="772">
        <v>17506.292257098001</v>
      </c>
      <c r="S9" s="772">
        <v>21029.874726935999</v>
      </c>
      <c r="T9" s="707">
        <v>19.623408108545235</v>
      </c>
      <c r="U9" s="708">
        <v>20.127519968766364</v>
      </c>
    </row>
    <row r="10" spans="1:59" ht="21" customHeight="1">
      <c r="A10" s="96" t="s">
        <v>368</v>
      </c>
      <c r="B10" s="772">
        <v>59657.804540319987</v>
      </c>
      <c r="C10" s="772">
        <v>83528.975568834023</v>
      </c>
      <c r="D10" s="772">
        <v>115234.47652092249</v>
      </c>
      <c r="E10" s="707">
        <v>40.013492304063249</v>
      </c>
      <c r="F10" s="707">
        <v>37.95748808862237</v>
      </c>
      <c r="G10" s="772">
        <v>983.30893471000024</v>
      </c>
      <c r="H10" s="772">
        <v>978.93288770999993</v>
      </c>
      <c r="I10" s="772">
        <v>1058.8067366800001</v>
      </c>
      <c r="J10" s="707">
        <v>-0.44503277103761718</v>
      </c>
      <c r="K10" s="707">
        <v>8.1592773082583392</v>
      </c>
      <c r="L10" s="772">
        <v>39.756414929999998</v>
      </c>
      <c r="M10" s="772">
        <v>43.665411089999992</v>
      </c>
      <c r="N10" s="772">
        <v>96.311004249999996</v>
      </c>
      <c r="O10" s="707">
        <v>9.8323658380230086</v>
      </c>
      <c r="P10" s="707">
        <v>120.56589379518425</v>
      </c>
      <c r="Q10" s="772">
        <v>650.08733311000003</v>
      </c>
      <c r="R10" s="772">
        <v>574.51268563999997</v>
      </c>
      <c r="S10" s="772">
        <v>640.25257025999997</v>
      </c>
      <c r="T10" s="707">
        <v>-11.625306881223636</v>
      </c>
      <c r="U10" s="708">
        <v>11.442721155367792</v>
      </c>
    </row>
    <row r="11" spans="1:59" s="55" customFormat="1" ht="21" customHeight="1">
      <c r="A11" s="208" t="s">
        <v>84</v>
      </c>
      <c r="B11" s="772">
        <v>13366.293710558495</v>
      </c>
      <c r="C11" s="772">
        <v>16435.476698103004</v>
      </c>
      <c r="D11" s="772">
        <v>18667.503455060505</v>
      </c>
      <c r="E11" s="707">
        <v>22.962109422450112</v>
      </c>
      <c r="F11" s="707">
        <v>13.580541641454928</v>
      </c>
      <c r="G11" s="772">
        <v>3333.7743129480004</v>
      </c>
      <c r="H11" s="772">
        <v>4387.2714949769997</v>
      </c>
      <c r="I11" s="772">
        <v>6429.1175517195015</v>
      </c>
      <c r="J11" s="707">
        <v>31.600734876903232</v>
      </c>
      <c r="K11" s="707">
        <v>46.540225720706303</v>
      </c>
      <c r="L11" s="772">
        <v>571.59272468999995</v>
      </c>
      <c r="M11" s="772">
        <v>723.23817884300013</v>
      </c>
      <c r="N11" s="772">
        <v>1241.0514001200002</v>
      </c>
      <c r="O11" s="707">
        <v>26.530333155525071</v>
      </c>
      <c r="P11" s="707">
        <v>71.596499801126555</v>
      </c>
      <c r="Q11" s="772">
        <v>3042.0774867135001</v>
      </c>
      <c r="R11" s="772">
        <v>3159.4434360799996</v>
      </c>
      <c r="S11" s="772">
        <v>3483.1127049474999</v>
      </c>
      <c r="T11" s="707">
        <v>3.8580854655775312</v>
      </c>
      <c r="U11" s="708">
        <v>10.244502723843183</v>
      </c>
    </row>
    <row r="12" spans="1:59" ht="21" customHeight="1">
      <c r="A12" s="96" t="s">
        <v>369</v>
      </c>
      <c r="B12" s="772">
        <v>40818.323334717999</v>
      </c>
      <c r="C12" s="772">
        <v>55478.025084261528</v>
      </c>
      <c r="D12" s="772">
        <v>77146.007081695003</v>
      </c>
      <c r="E12" s="707">
        <v>35.91451228736463</v>
      </c>
      <c r="F12" s="707">
        <v>39.056873355754021</v>
      </c>
      <c r="G12" s="772">
        <v>3043.7417776299999</v>
      </c>
      <c r="H12" s="772">
        <v>4714.9097149400004</v>
      </c>
      <c r="I12" s="772">
        <v>7047.3993455</v>
      </c>
      <c r="J12" s="707">
        <v>54.905049751337657</v>
      </c>
      <c r="K12" s="707">
        <v>49.47050466669819</v>
      </c>
      <c r="L12" s="772">
        <v>880.05637006999996</v>
      </c>
      <c r="M12" s="772">
        <v>965.94464154000002</v>
      </c>
      <c r="N12" s="772">
        <v>1732.1641512499998</v>
      </c>
      <c r="O12" s="707">
        <v>9.7594056916113772</v>
      </c>
      <c r="P12" s="707">
        <v>79.323335599069139</v>
      </c>
      <c r="Q12" s="772">
        <v>3948.9735742299995</v>
      </c>
      <c r="R12" s="772">
        <v>5445.2574923600014</v>
      </c>
      <c r="S12" s="772">
        <v>8308.2009902000009</v>
      </c>
      <c r="T12" s="707">
        <v>37.890451531364278</v>
      </c>
      <c r="U12" s="708">
        <v>52.576824913364874</v>
      </c>
    </row>
    <row r="13" spans="1:59" s="113" customFormat="1" ht="21" customHeight="1" thickBot="1">
      <c r="A13" s="155" t="s">
        <v>85</v>
      </c>
      <c r="B13" s="779">
        <v>384655.58500063344</v>
      </c>
      <c r="C13" s="779">
        <v>483037.17995025899</v>
      </c>
      <c r="D13" s="779">
        <v>622923.204194288</v>
      </c>
      <c r="E13" s="780">
        <v>25.57654140117674</v>
      </c>
      <c r="F13" s="780">
        <v>28.959680548489843</v>
      </c>
      <c r="G13" s="779">
        <v>74559.555180691605</v>
      </c>
      <c r="H13" s="779">
        <v>88185.68667025349</v>
      </c>
      <c r="I13" s="779">
        <v>117384.67594875531</v>
      </c>
      <c r="J13" s="780">
        <v>18.275499976548403</v>
      </c>
      <c r="K13" s="780">
        <v>33.110803329891326</v>
      </c>
      <c r="L13" s="779">
        <v>12802.982767309999</v>
      </c>
      <c r="M13" s="779">
        <v>15433.026772762998</v>
      </c>
      <c r="N13" s="779">
        <v>21236.534271428998</v>
      </c>
      <c r="O13" s="780">
        <v>20.542431816500766</v>
      </c>
      <c r="P13" s="780">
        <v>37.60446725141648</v>
      </c>
      <c r="Q13" s="779">
        <v>60076.231269297503</v>
      </c>
      <c r="R13" s="779">
        <v>79751.08900699277</v>
      </c>
      <c r="S13" s="779">
        <v>99804.472367863505</v>
      </c>
      <c r="T13" s="780">
        <v>32.749820223410495</v>
      </c>
      <c r="U13" s="781">
        <v>25.14496492845683</v>
      </c>
    </row>
    <row r="14" spans="1:59" ht="19.5" thickTop="1" thickBot="1">
      <c r="A14" s="2396"/>
      <c r="B14" s="2397"/>
      <c r="C14" s="2397"/>
      <c r="D14" s="2397"/>
      <c r="E14" s="2397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spans="1:59" s="1065" customFormat="1" ht="18" customHeight="1" thickTop="1">
      <c r="A15" s="2356" t="s">
        <v>81</v>
      </c>
      <c r="B15" s="2351" t="s">
        <v>126</v>
      </c>
      <c r="C15" s="2351"/>
      <c r="D15" s="2351"/>
      <c r="E15" s="2351"/>
      <c r="F15" s="2351"/>
      <c r="G15" s="2351" t="s">
        <v>127</v>
      </c>
      <c r="H15" s="2351"/>
      <c r="I15" s="2351"/>
      <c r="J15" s="2351"/>
      <c r="K15" s="2351"/>
      <c r="L15" s="2351" t="s">
        <v>128</v>
      </c>
      <c r="M15" s="2351"/>
      <c r="N15" s="2351"/>
      <c r="O15" s="2351"/>
      <c r="P15" s="2351"/>
      <c r="Q15" s="2351" t="s">
        <v>129</v>
      </c>
      <c r="R15" s="2351"/>
      <c r="S15" s="2351"/>
      <c r="T15" s="2351"/>
      <c r="U15" s="2360"/>
    </row>
    <row r="16" spans="1:59" s="1064" customFormat="1" ht="18" customHeight="1">
      <c r="A16" s="2357"/>
      <c r="B16" s="1350" t="s">
        <v>87</v>
      </c>
      <c r="C16" s="1350" t="s">
        <v>90</v>
      </c>
      <c r="D16" s="1350" t="s">
        <v>91</v>
      </c>
      <c r="E16" s="2358" t="s">
        <v>340</v>
      </c>
      <c r="F16" s="2358"/>
      <c r="G16" s="1350" t="s">
        <v>87</v>
      </c>
      <c r="H16" s="1350" t="s">
        <v>90</v>
      </c>
      <c r="I16" s="1350" t="s">
        <v>91</v>
      </c>
      <c r="J16" s="2358" t="s">
        <v>340</v>
      </c>
      <c r="K16" s="2358"/>
      <c r="L16" s="1350" t="s">
        <v>87</v>
      </c>
      <c r="M16" s="1350" t="s">
        <v>90</v>
      </c>
      <c r="N16" s="1350" t="s">
        <v>91</v>
      </c>
      <c r="O16" s="2358" t="s">
        <v>340</v>
      </c>
      <c r="P16" s="2358"/>
      <c r="Q16" s="1872" t="s">
        <v>87</v>
      </c>
      <c r="R16" s="1872" t="s">
        <v>90</v>
      </c>
      <c r="S16" s="1872" t="s">
        <v>91</v>
      </c>
      <c r="T16" s="2358" t="s">
        <v>340</v>
      </c>
      <c r="U16" s="2359"/>
    </row>
    <row r="17" spans="1:59" s="1064" customFormat="1" ht="30" customHeight="1">
      <c r="A17" s="2357"/>
      <c r="B17" s="1232" t="s">
        <v>717</v>
      </c>
      <c r="C17" s="1232" t="s">
        <v>730</v>
      </c>
      <c r="D17" s="1232" t="s">
        <v>739</v>
      </c>
      <c r="E17" s="1232" t="s">
        <v>728</v>
      </c>
      <c r="F17" s="1232" t="s">
        <v>740</v>
      </c>
      <c r="G17" s="1232" t="s">
        <v>717</v>
      </c>
      <c r="H17" s="1232" t="s">
        <v>730</v>
      </c>
      <c r="I17" s="1232" t="s">
        <v>739</v>
      </c>
      <c r="J17" s="1232" t="s">
        <v>728</v>
      </c>
      <c r="K17" s="1232" t="s">
        <v>740</v>
      </c>
      <c r="L17" s="1232" t="s">
        <v>717</v>
      </c>
      <c r="M17" s="1232" t="s">
        <v>730</v>
      </c>
      <c r="N17" s="1232" t="s">
        <v>739</v>
      </c>
      <c r="O17" s="1232" t="s">
        <v>728</v>
      </c>
      <c r="P17" s="1232" t="s">
        <v>740</v>
      </c>
      <c r="Q17" s="1232" t="s">
        <v>717</v>
      </c>
      <c r="R17" s="1232" t="s">
        <v>730</v>
      </c>
      <c r="S17" s="1232" t="s">
        <v>739</v>
      </c>
      <c r="T17" s="1232" t="s">
        <v>728</v>
      </c>
      <c r="U17" s="1308" t="s">
        <v>740</v>
      </c>
      <c r="AQ17" s="1067"/>
      <c r="AR17" s="1067"/>
      <c r="AS17" s="1067"/>
      <c r="AT17" s="1067"/>
      <c r="AU17" s="1067"/>
      <c r="AV17" s="1067"/>
      <c r="AW17" s="1067"/>
      <c r="AX17" s="1067"/>
      <c r="AY17" s="1067"/>
      <c r="AZ17" s="1067"/>
      <c r="BA17" s="1067"/>
      <c r="BB17" s="1067"/>
      <c r="BC17" s="1067"/>
      <c r="BD17" s="1067"/>
      <c r="BE17" s="1067"/>
      <c r="BF17" s="1067"/>
      <c r="BG17" s="1067"/>
    </row>
    <row r="18" spans="1:59" ht="21" customHeight="1">
      <c r="A18" s="22" t="s">
        <v>311</v>
      </c>
      <c r="B18" s="772">
        <v>136.92065062</v>
      </c>
      <c r="C18" s="772">
        <v>117.39494043000001</v>
      </c>
      <c r="D18" s="772">
        <v>250.72746943999996</v>
      </c>
      <c r="E18" s="707">
        <v>-14.260602839370293</v>
      </c>
      <c r="F18" s="707">
        <v>113.5760438410914</v>
      </c>
      <c r="G18" s="772">
        <v>630.66</v>
      </c>
      <c r="H18" s="772">
        <v>847.52</v>
      </c>
      <c r="I18" s="772">
        <v>904</v>
      </c>
      <c r="J18" s="707">
        <v>34.386198585608753</v>
      </c>
      <c r="K18" s="707">
        <v>6.6641495185954369</v>
      </c>
      <c r="L18" s="772">
        <v>95.412898419999976</v>
      </c>
      <c r="M18" s="772">
        <v>171.63607019</v>
      </c>
      <c r="N18" s="772">
        <v>433.99781632000003</v>
      </c>
      <c r="O18" s="707">
        <v>79.887701801565328</v>
      </c>
      <c r="P18" s="707">
        <v>152.85932953345255</v>
      </c>
      <c r="Q18" s="772">
        <v>46.94800678</v>
      </c>
      <c r="R18" s="772">
        <v>42.440497980000004</v>
      </c>
      <c r="S18" s="772">
        <v>123.30704562000001</v>
      </c>
      <c r="T18" s="707">
        <v>-9.6010653255682143</v>
      </c>
      <c r="U18" s="708">
        <v>190.54099619214691</v>
      </c>
    </row>
    <row r="19" spans="1:59" ht="30" customHeight="1">
      <c r="A19" s="96" t="s">
        <v>367</v>
      </c>
      <c r="B19" s="772">
        <v>8366.970686759998</v>
      </c>
      <c r="C19" s="772">
        <v>8030.2593048899989</v>
      </c>
      <c r="D19" s="772">
        <v>8336.9007852600007</v>
      </c>
      <c r="E19" s="707">
        <v>-4.0242925961580767</v>
      </c>
      <c r="F19" s="707">
        <v>3.818575076190541</v>
      </c>
      <c r="G19" s="772">
        <v>25130.240000000005</v>
      </c>
      <c r="H19" s="772">
        <v>35818.080000000002</v>
      </c>
      <c r="I19" s="772">
        <v>41636.75</v>
      </c>
      <c r="J19" s="707">
        <v>42.529796770743104</v>
      </c>
      <c r="K19" s="707">
        <v>16.245063945359433</v>
      </c>
      <c r="L19" s="772">
        <v>8697.670348499998</v>
      </c>
      <c r="M19" s="772">
        <v>10536.929130782</v>
      </c>
      <c r="N19" s="772">
        <v>12138.503296897901</v>
      </c>
      <c r="O19" s="707">
        <v>21.146568087616728</v>
      </c>
      <c r="P19" s="707">
        <v>15.199629287029666</v>
      </c>
      <c r="Q19" s="772">
        <v>7587.7758017299993</v>
      </c>
      <c r="R19" s="772">
        <v>8581.5662162000026</v>
      </c>
      <c r="S19" s="772">
        <v>9606.3712991284992</v>
      </c>
      <c r="T19" s="707">
        <v>13.097255907896226</v>
      </c>
      <c r="U19" s="708">
        <v>11.941935272769939</v>
      </c>
    </row>
    <row r="20" spans="1:59" ht="21" customHeight="1">
      <c r="A20" s="96" t="s">
        <v>83</v>
      </c>
      <c r="B20" s="772">
        <v>24520.103982460001</v>
      </c>
      <c r="C20" s="772">
        <v>28046.979804910003</v>
      </c>
      <c r="D20" s="772">
        <v>31730.533369070003</v>
      </c>
      <c r="E20" s="707">
        <v>14.383608752119841</v>
      </c>
      <c r="F20" s="707">
        <v>13.133512377383113</v>
      </c>
      <c r="G20" s="772">
        <v>14935.705000000002</v>
      </c>
      <c r="H20" s="772">
        <v>17913.219999999998</v>
      </c>
      <c r="I20" s="772">
        <v>23197.919999999995</v>
      </c>
      <c r="J20" s="707">
        <v>19.935550414258955</v>
      </c>
      <c r="K20" s="707">
        <v>29.501675299024953</v>
      </c>
      <c r="L20" s="772">
        <v>7376.1404436899984</v>
      </c>
      <c r="M20" s="772">
        <v>9768.3605415399979</v>
      </c>
      <c r="N20" s="772">
        <v>12013.910770420001</v>
      </c>
      <c r="O20" s="707">
        <v>32.431867534415659</v>
      </c>
      <c r="P20" s="707">
        <v>22.987994959141716</v>
      </c>
      <c r="Q20" s="772">
        <v>4165.6811316500007</v>
      </c>
      <c r="R20" s="772">
        <v>5741.1281087800007</v>
      </c>
      <c r="S20" s="772">
        <v>6867.8053782200004</v>
      </c>
      <c r="T20" s="707">
        <v>37.819672877985624</v>
      </c>
      <c r="U20" s="708">
        <v>19.624666931172527</v>
      </c>
    </row>
    <row r="21" spans="1:59" ht="21" customHeight="1">
      <c r="A21" s="96" t="s">
        <v>368</v>
      </c>
      <c r="B21" s="772">
        <v>449.96186870002418</v>
      </c>
      <c r="C21" s="772">
        <v>412.07527631000005</v>
      </c>
      <c r="D21" s="772">
        <v>514.44479723999996</v>
      </c>
      <c r="E21" s="707">
        <v>-8.4199562286203218</v>
      </c>
      <c r="F21" s="707">
        <v>24.842432151398569</v>
      </c>
      <c r="G21" s="772">
        <v>796.7</v>
      </c>
      <c r="H21" s="772">
        <v>451.57</v>
      </c>
      <c r="I21" s="772">
        <v>733.05000000000007</v>
      </c>
      <c r="J21" s="707">
        <v>-43.319944772185274</v>
      </c>
      <c r="K21" s="707">
        <v>62.333635981132517</v>
      </c>
      <c r="L21" s="772">
        <v>213.42942428999996</v>
      </c>
      <c r="M21" s="772">
        <v>427.94646495000006</v>
      </c>
      <c r="N21" s="772">
        <v>455.39649317999994</v>
      </c>
      <c r="O21" s="707">
        <v>100.50959064038065</v>
      </c>
      <c r="P21" s="707">
        <v>6.4143603179914237</v>
      </c>
      <c r="Q21" s="772">
        <v>48.405121000000008</v>
      </c>
      <c r="R21" s="772">
        <v>42.05943122</v>
      </c>
      <c r="S21" s="772">
        <v>72.682835810000014</v>
      </c>
      <c r="T21" s="707">
        <v>-13.10954223211219</v>
      </c>
      <c r="U21" s="708">
        <v>72.809840032829669</v>
      </c>
    </row>
    <row r="22" spans="1:59" s="55" customFormat="1" ht="21" customHeight="1">
      <c r="A22" s="208" t="s">
        <v>84</v>
      </c>
      <c r="B22" s="772">
        <v>1304.0768434200004</v>
      </c>
      <c r="C22" s="772">
        <v>1572.9862136999998</v>
      </c>
      <c r="D22" s="772">
        <v>2055.9981951799996</v>
      </c>
      <c r="E22" s="707">
        <v>20.620669068455541</v>
      </c>
      <c r="F22" s="707">
        <v>30.706688798235064</v>
      </c>
      <c r="G22" s="772">
        <v>1531.1</v>
      </c>
      <c r="H22" s="772">
        <v>1985.1779999999999</v>
      </c>
      <c r="I22" s="772">
        <v>2764.5580000000004</v>
      </c>
      <c r="J22" s="707">
        <v>29.656978642805825</v>
      </c>
      <c r="K22" s="707">
        <v>39.259955530436088</v>
      </c>
      <c r="L22" s="772">
        <v>1088.1064001309996</v>
      </c>
      <c r="M22" s="772">
        <v>1454.0153735399997</v>
      </c>
      <c r="N22" s="772">
        <v>1830.5631032799997</v>
      </c>
      <c r="O22" s="707">
        <v>33.628050838130122</v>
      </c>
      <c r="P22" s="707">
        <v>25.897094115534884</v>
      </c>
      <c r="Q22" s="772">
        <v>464.74356264999994</v>
      </c>
      <c r="R22" s="772">
        <v>773.37425423999991</v>
      </c>
      <c r="S22" s="772">
        <v>893.62214557999982</v>
      </c>
      <c r="T22" s="707">
        <v>66.40881475155166</v>
      </c>
      <c r="U22" s="708">
        <v>15.548473547023917</v>
      </c>
    </row>
    <row r="23" spans="1:59" ht="21" customHeight="1">
      <c r="A23" s="96" t="s">
        <v>369</v>
      </c>
      <c r="B23" s="772">
        <v>9042.186214719999</v>
      </c>
      <c r="C23" s="772">
        <v>11991.620134960001</v>
      </c>
      <c r="D23" s="772">
        <v>13340.539378089999</v>
      </c>
      <c r="E23" s="707">
        <v>32.618593006175274</v>
      </c>
      <c r="F23" s="707">
        <v>11.248849012464973</v>
      </c>
      <c r="G23" s="772">
        <v>5028.8099999999977</v>
      </c>
      <c r="H23" s="772">
        <v>5935.9300000000012</v>
      </c>
      <c r="I23" s="772">
        <v>7516.4000000000015</v>
      </c>
      <c r="J23" s="707">
        <v>18.03846237976785</v>
      </c>
      <c r="K23" s="707">
        <v>26.625482443357654</v>
      </c>
      <c r="L23" s="772">
        <v>2508.7271631199992</v>
      </c>
      <c r="M23" s="772">
        <v>3412.2988018099991</v>
      </c>
      <c r="N23" s="772">
        <v>4207.5930695399993</v>
      </c>
      <c r="O23" s="707">
        <v>36.017134584147669</v>
      </c>
      <c r="P23" s="707">
        <v>23.306700670766261</v>
      </c>
      <c r="Q23" s="772">
        <v>1135.2725073900001</v>
      </c>
      <c r="R23" s="772">
        <v>1420.6774155500002</v>
      </c>
      <c r="S23" s="772">
        <v>1594.7289719299997</v>
      </c>
      <c r="T23" s="707">
        <v>25.139770962669388</v>
      </c>
      <c r="U23" s="708">
        <v>12.251307332327599</v>
      </c>
    </row>
    <row r="24" spans="1:59" s="113" customFormat="1" ht="21" customHeight="1" thickBot="1">
      <c r="A24" s="155" t="s">
        <v>85</v>
      </c>
      <c r="B24" s="323">
        <v>43820.220246680015</v>
      </c>
      <c r="C24" s="323">
        <v>50171.3156752</v>
      </c>
      <c r="D24" s="323">
        <v>56229.143994280021</v>
      </c>
      <c r="E24" s="709">
        <v>14.493526944336082</v>
      </c>
      <c r="F24" s="709">
        <v>12.074286347795436</v>
      </c>
      <c r="G24" s="323">
        <v>48053.215000000004</v>
      </c>
      <c r="H24" s="323">
        <v>62951.497999999992</v>
      </c>
      <c r="I24" s="323">
        <v>76752.678000000014</v>
      </c>
      <c r="J24" s="709">
        <v>31.003717441174302</v>
      </c>
      <c r="K24" s="709">
        <v>21.923513241893033</v>
      </c>
      <c r="L24" s="323">
        <v>19979.486678150995</v>
      </c>
      <c r="M24" s="323">
        <v>25771.186382811997</v>
      </c>
      <c r="N24" s="323">
        <v>31079.964549637902</v>
      </c>
      <c r="O24" s="709">
        <v>28.988230768684588</v>
      </c>
      <c r="P24" s="709">
        <v>20.599665409143043</v>
      </c>
      <c r="Q24" s="323">
        <v>13448.826131199998</v>
      </c>
      <c r="R24" s="323">
        <v>16601.245923970004</v>
      </c>
      <c r="S24" s="323">
        <v>19158.517676288498</v>
      </c>
      <c r="T24" s="709">
        <v>23.44011114439715</v>
      </c>
      <c r="U24" s="710">
        <v>15.404095355434322</v>
      </c>
    </row>
    <row r="25" spans="1:59" ht="15.75" thickTop="1">
      <c r="A25" s="2369" t="s">
        <v>139</v>
      </c>
      <c r="B25" s="2395"/>
    </row>
    <row r="26" spans="1:59">
      <c r="A26" s="154" t="s">
        <v>326</v>
      </c>
      <c r="B26" s="305"/>
      <c r="J26" s="61"/>
    </row>
    <row r="27" spans="1:59" ht="14.25">
      <c r="A27" s="345" t="s">
        <v>447</v>
      </c>
      <c r="B27" s="305"/>
      <c r="J27" s="61"/>
    </row>
    <row r="28" spans="1:59" ht="14.25">
      <c r="A28" s="2312" t="s">
        <v>815</v>
      </c>
      <c r="B28" s="2312"/>
      <c r="C28" s="2312"/>
      <c r="D28" s="2312"/>
      <c r="E28" s="2312"/>
      <c r="J28" s="61"/>
    </row>
  </sheetData>
  <mergeCells count="23">
    <mergeCell ref="A28:E28"/>
    <mergeCell ref="T16:U16"/>
    <mergeCell ref="T5:U5"/>
    <mergeCell ref="J16:K16"/>
    <mergeCell ref="A25:B25"/>
    <mergeCell ref="A15:A17"/>
    <mergeCell ref="Q15:U15"/>
    <mergeCell ref="A14:E14"/>
    <mergeCell ref="E16:F16"/>
    <mergeCell ref="O16:P16"/>
    <mergeCell ref="B15:F15"/>
    <mergeCell ref="G15:K15"/>
    <mergeCell ref="L15:P15"/>
    <mergeCell ref="A1:U1"/>
    <mergeCell ref="A2:U2"/>
    <mergeCell ref="A4:A6"/>
    <mergeCell ref="J5:K5"/>
    <mergeCell ref="B4:F4"/>
    <mergeCell ref="G4:K4"/>
    <mergeCell ref="L4:P4"/>
    <mergeCell ref="Q4:U4"/>
    <mergeCell ref="O5:P5"/>
    <mergeCell ref="E5:F5"/>
  </mergeCells>
  <printOptions horizontalCentered="1"/>
  <pageMargins left="0.39370078740157483" right="0.39370078740157483" top="0.78740157480314965" bottom="0.23622047244094491" header="0" footer="0"/>
  <pageSetup paperSize="9" scale="50" orientation="landscape" r:id="rId1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view="pageBreakPreview" topLeftCell="A16" zoomScaleSheetLayoutView="100" workbookViewId="0">
      <selection sqref="A1:XFD1"/>
    </sheetView>
  </sheetViews>
  <sheetFormatPr defaultColWidth="9.140625" defaultRowHeight="15"/>
  <cols>
    <col min="1" max="1" width="33" style="451" customWidth="1"/>
    <col min="2" max="2" width="13.7109375" style="451" customWidth="1"/>
    <col min="3" max="3" width="15" style="451" bestFit="1" customWidth="1"/>
    <col min="4" max="11" width="13.7109375" style="451" customWidth="1"/>
    <col min="12" max="244" width="9.140625" style="451"/>
    <col min="245" max="245" width="33.7109375" style="451" customWidth="1"/>
    <col min="246" max="248" width="16.7109375" style="451" customWidth="1"/>
    <col min="249" max="16384" width="9.140625" style="451"/>
  </cols>
  <sheetData>
    <row r="1" spans="1:11" s="1927" customFormat="1" ht="21">
      <c r="A1" s="2602" t="s">
        <v>547</v>
      </c>
      <c r="B1" s="2602"/>
      <c r="C1" s="2602"/>
      <c r="D1" s="2602"/>
      <c r="E1" s="2602"/>
      <c r="F1" s="2602"/>
      <c r="G1" s="2602"/>
      <c r="H1" s="2602"/>
      <c r="I1" s="2602"/>
      <c r="J1" s="2602"/>
      <c r="K1" s="2602"/>
    </row>
    <row r="2" spans="1:11" s="1928" customFormat="1" ht="24" thickBot="1">
      <c r="A2" s="2703" t="s">
        <v>561</v>
      </c>
      <c r="B2" s="2703"/>
      <c r="C2" s="2703"/>
      <c r="D2" s="2703"/>
      <c r="E2" s="2703"/>
      <c r="F2" s="2703"/>
      <c r="G2" s="2703"/>
      <c r="H2" s="2703"/>
      <c r="I2" s="2703"/>
      <c r="J2" s="2703"/>
      <c r="K2" s="2703"/>
    </row>
    <row r="3" spans="1:11" s="1209" customFormat="1" ht="16.5" thickTop="1">
      <c r="A3" s="2518" t="s">
        <v>81</v>
      </c>
      <c r="B3" s="2520" t="s">
        <v>269</v>
      </c>
      <c r="C3" s="2520"/>
      <c r="D3" s="2520" t="s">
        <v>399</v>
      </c>
      <c r="E3" s="2520"/>
      <c r="F3" s="2520" t="s">
        <v>403</v>
      </c>
      <c r="G3" s="2520"/>
      <c r="H3" s="2520" t="s">
        <v>590</v>
      </c>
      <c r="I3" s="2520"/>
      <c r="J3" s="2520" t="s">
        <v>589</v>
      </c>
      <c r="K3" s="2521"/>
    </row>
    <row r="4" spans="1:11" s="1209" customFormat="1" ht="17.25" customHeight="1">
      <c r="A4" s="2519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/>
      <c r="H4" s="1211" t="str">
        <f>B4</f>
        <v>@)&amp;% c;f/ d;fGt</v>
      </c>
      <c r="I4" s="1211" t="str">
        <f>C4</f>
        <v>@)&amp;^ c;f/ d;fGt</v>
      </c>
      <c r="J4" s="1211" t="str">
        <f>B4</f>
        <v>@)&amp;% c;f/ d;fGt</v>
      </c>
      <c r="K4" s="1932" t="str">
        <f>C4</f>
        <v>@)&amp;^ c;f/ d;fGt</v>
      </c>
    </row>
    <row r="5" spans="1:11" ht="18" customHeight="1">
      <c r="A5" s="463" t="s">
        <v>500</v>
      </c>
      <c r="B5" s="740"/>
      <c r="C5" s="740"/>
      <c r="D5" s="740"/>
      <c r="E5" s="740"/>
      <c r="F5" s="1133"/>
      <c r="G5" s="1133"/>
      <c r="H5" s="740"/>
      <c r="I5" s="740"/>
      <c r="J5" s="1623"/>
      <c r="K5" s="2284"/>
    </row>
    <row r="6" spans="1:11" ht="18" customHeight="1">
      <c r="A6" s="464" t="s">
        <v>498</v>
      </c>
      <c r="B6" s="1621">
        <v>572</v>
      </c>
      <c r="C6" s="1621">
        <v>572</v>
      </c>
      <c r="D6" s="1621">
        <v>261</v>
      </c>
      <c r="E6" s="1621">
        <v>261</v>
      </c>
      <c r="F6" s="1621">
        <v>249</v>
      </c>
      <c r="G6" s="1621">
        <v>249</v>
      </c>
      <c r="H6" s="1621">
        <v>389</v>
      </c>
      <c r="I6" s="1621">
        <v>391</v>
      </c>
      <c r="J6" s="1621">
        <v>568</v>
      </c>
      <c r="K6" s="2285">
        <v>537</v>
      </c>
    </row>
    <row r="7" spans="1:11" ht="18" customHeight="1">
      <c r="A7" s="464" t="s">
        <v>492</v>
      </c>
      <c r="B7" s="1621">
        <v>142500</v>
      </c>
      <c r="C7" s="1621">
        <v>146439</v>
      </c>
      <c r="D7" s="1621">
        <v>86518</v>
      </c>
      <c r="E7" s="1621">
        <v>70013</v>
      </c>
      <c r="F7" s="1621">
        <v>39359</v>
      </c>
      <c r="G7" s="1621">
        <v>39359</v>
      </c>
      <c r="H7" s="1621">
        <v>53308</v>
      </c>
      <c r="I7" s="1621">
        <v>61304</v>
      </c>
      <c r="J7" s="1621">
        <v>77646</v>
      </c>
      <c r="K7" s="2285">
        <v>65215</v>
      </c>
    </row>
    <row r="8" spans="1:11" ht="18" customHeight="1">
      <c r="A8" s="464" t="s">
        <v>491</v>
      </c>
      <c r="B8" s="1621">
        <v>2974</v>
      </c>
      <c r="C8" s="1621">
        <v>2974</v>
      </c>
      <c r="D8" s="1621">
        <v>2012</v>
      </c>
      <c r="E8" s="1621">
        <v>1992</v>
      </c>
      <c r="F8" s="1621">
        <v>1269</v>
      </c>
      <c r="G8" s="1621">
        <v>1259</v>
      </c>
      <c r="H8" s="1621">
        <v>1575</v>
      </c>
      <c r="I8" s="1621">
        <v>1575</v>
      </c>
      <c r="J8" s="1621">
        <v>2072</v>
      </c>
      <c r="K8" s="2285">
        <v>2090</v>
      </c>
    </row>
    <row r="9" spans="1:11" ht="18" customHeight="1">
      <c r="A9" s="465" t="s">
        <v>499</v>
      </c>
      <c r="B9" s="1621"/>
      <c r="C9" s="1621"/>
      <c r="D9" s="1621"/>
      <c r="E9" s="1621"/>
      <c r="F9" s="1621"/>
      <c r="G9" s="1621"/>
      <c r="H9" s="1621"/>
      <c r="I9" s="1621"/>
      <c r="J9" s="856"/>
      <c r="K9" s="2286"/>
    </row>
    <row r="10" spans="1:11" ht="18" customHeight="1">
      <c r="A10" s="464" t="s">
        <v>498</v>
      </c>
      <c r="B10" s="1621">
        <v>348</v>
      </c>
      <c r="C10" s="1621">
        <v>355</v>
      </c>
      <c r="D10" s="1621">
        <v>247</v>
      </c>
      <c r="E10" s="1621">
        <v>232</v>
      </c>
      <c r="F10" s="1621">
        <v>42</v>
      </c>
      <c r="G10" s="1621">
        <v>42</v>
      </c>
      <c r="H10" s="1621">
        <v>67</v>
      </c>
      <c r="I10" s="1621">
        <v>67</v>
      </c>
      <c r="J10" s="1621">
        <v>18</v>
      </c>
      <c r="K10" s="2285">
        <v>18</v>
      </c>
    </row>
    <row r="11" spans="1:11" ht="18" customHeight="1">
      <c r="A11" s="464" t="s">
        <v>492</v>
      </c>
      <c r="B11" s="1621">
        <v>77350</v>
      </c>
      <c r="C11" s="1621">
        <v>75500</v>
      </c>
      <c r="D11" s="1621">
        <v>55238</v>
      </c>
      <c r="E11" s="1621">
        <v>36163</v>
      </c>
      <c r="F11" s="1621">
        <v>4075</v>
      </c>
      <c r="G11" s="1621">
        <v>4075</v>
      </c>
      <c r="H11" s="1621">
        <v>2015</v>
      </c>
      <c r="I11" s="1621">
        <v>2217</v>
      </c>
      <c r="J11" s="1621">
        <v>1032</v>
      </c>
      <c r="K11" s="2285">
        <v>1135</v>
      </c>
    </row>
    <row r="12" spans="1:11" ht="18" customHeight="1">
      <c r="A12" s="464" t="s">
        <v>491</v>
      </c>
      <c r="B12" s="1621"/>
      <c r="C12" s="1621"/>
      <c r="D12" s="1621"/>
      <c r="E12" s="1621">
        <v>1219</v>
      </c>
      <c r="F12" s="1621"/>
      <c r="G12" s="1621"/>
      <c r="H12" s="1621">
        <v>350</v>
      </c>
      <c r="I12" s="1621">
        <v>350</v>
      </c>
      <c r="J12" s="1621"/>
      <c r="K12" s="2285"/>
    </row>
    <row r="13" spans="1:11" ht="18" customHeight="1">
      <c r="A13" s="466" t="s">
        <v>497</v>
      </c>
      <c r="B13" s="1613"/>
      <c r="C13" s="1613"/>
      <c r="D13" s="1613"/>
      <c r="E13" s="1613"/>
      <c r="F13" s="1613"/>
      <c r="G13" s="1613"/>
      <c r="H13" s="1613"/>
      <c r="I13" s="1613"/>
      <c r="J13" s="1613"/>
      <c r="K13" s="2287"/>
    </row>
    <row r="14" spans="1:11" ht="18" customHeight="1">
      <c r="A14" s="464" t="s">
        <v>496</v>
      </c>
      <c r="B14" s="856">
        <v>20</v>
      </c>
      <c r="C14" s="856">
        <v>29</v>
      </c>
      <c r="D14" s="856">
        <v>4</v>
      </c>
      <c r="E14" s="856">
        <v>27</v>
      </c>
      <c r="F14" s="856">
        <v>2</v>
      </c>
      <c r="G14" s="856">
        <v>2</v>
      </c>
      <c r="H14" s="856">
        <v>4</v>
      </c>
      <c r="I14" s="856">
        <v>5</v>
      </c>
      <c r="J14" s="856">
        <v>2</v>
      </c>
      <c r="K14" s="2286">
        <v>14</v>
      </c>
    </row>
    <row r="15" spans="1:11" ht="18" customHeight="1">
      <c r="A15" s="464" t="s">
        <v>495</v>
      </c>
      <c r="B15" s="856">
        <v>2036</v>
      </c>
      <c r="C15" s="856">
        <v>1750</v>
      </c>
      <c r="D15" s="856">
        <v>546</v>
      </c>
      <c r="E15" s="856">
        <v>3000</v>
      </c>
      <c r="F15" s="856">
        <v>264</v>
      </c>
      <c r="G15" s="856">
        <v>264</v>
      </c>
      <c r="H15" s="856">
        <v>650</v>
      </c>
      <c r="I15" s="856">
        <v>690</v>
      </c>
      <c r="J15" s="856">
        <v>364</v>
      </c>
      <c r="K15" s="2286">
        <v>1315</v>
      </c>
    </row>
    <row r="16" spans="1:11" ht="18" customHeight="1">
      <c r="A16" s="464" t="s">
        <v>491</v>
      </c>
      <c r="B16" s="856"/>
      <c r="C16" s="856"/>
      <c r="D16" s="856"/>
      <c r="E16" s="856">
        <v>120</v>
      </c>
      <c r="F16" s="856"/>
      <c r="G16" s="856"/>
      <c r="H16" s="856">
        <v>16</v>
      </c>
      <c r="I16" s="856">
        <v>18</v>
      </c>
      <c r="J16" s="856"/>
      <c r="K16" s="2286"/>
    </row>
    <row r="17" spans="1:11" ht="18" customHeight="1">
      <c r="A17" s="466" t="s">
        <v>494</v>
      </c>
      <c r="B17" s="1622"/>
      <c r="C17" s="1622"/>
      <c r="D17" s="1622"/>
      <c r="E17" s="1622"/>
      <c r="F17" s="1622"/>
      <c r="G17" s="1622"/>
      <c r="H17" s="1622"/>
      <c r="I17" s="1622"/>
      <c r="J17" s="1622"/>
      <c r="K17" s="2288"/>
    </row>
    <row r="18" spans="1:11" ht="18" customHeight="1">
      <c r="A18" s="464" t="s">
        <v>493</v>
      </c>
      <c r="B18" s="856">
        <v>12</v>
      </c>
      <c r="C18" s="856"/>
      <c r="D18" s="856">
        <v>14</v>
      </c>
      <c r="E18" s="856">
        <v>15</v>
      </c>
      <c r="F18" s="856">
        <v>4</v>
      </c>
      <c r="G18" s="856">
        <v>4</v>
      </c>
      <c r="H18" s="856">
        <v>7</v>
      </c>
      <c r="I18" s="856">
        <v>7</v>
      </c>
      <c r="J18" s="856">
        <v>5</v>
      </c>
      <c r="K18" s="2286"/>
    </row>
    <row r="19" spans="1:11" ht="18" customHeight="1">
      <c r="A19" s="464" t="s">
        <v>492</v>
      </c>
      <c r="B19" s="856">
        <v>13430</v>
      </c>
      <c r="C19" s="856">
        <v>9261</v>
      </c>
      <c r="D19" s="856">
        <v>8615</v>
      </c>
      <c r="E19" s="856">
        <v>5156</v>
      </c>
      <c r="F19" s="856">
        <v>1846</v>
      </c>
      <c r="G19" s="856">
        <v>629</v>
      </c>
      <c r="H19" s="856">
        <v>765</v>
      </c>
      <c r="I19" s="856">
        <v>870</v>
      </c>
      <c r="J19" s="856">
        <v>834</v>
      </c>
      <c r="K19" s="2286">
        <v>474</v>
      </c>
    </row>
    <row r="20" spans="1:11" ht="18" customHeight="1" thickBot="1">
      <c r="A20" s="468" t="s">
        <v>491</v>
      </c>
      <c r="B20" s="860">
        <v>167</v>
      </c>
      <c r="C20" s="860">
        <v>211</v>
      </c>
      <c r="D20" s="860">
        <v>116</v>
      </c>
      <c r="E20" s="860"/>
      <c r="F20" s="860">
        <v>72</v>
      </c>
      <c r="G20" s="860">
        <v>29</v>
      </c>
      <c r="H20" s="860">
        <v>108</v>
      </c>
      <c r="I20" s="860">
        <v>108</v>
      </c>
      <c r="J20" s="860">
        <v>57</v>
      </c>
      <c r="K20" s="2289">
        <v>27</v>
      </c>
    </row>
    <row r="21" spans="1:11" s="454" customFormat="1" ht="18" thickTop="1" thickBot="1">
      <c r="A21" s="473"/>
      <c r="G21" s="526"/>
    </row>
    <row r="22" spans="1:11" ht="16.5" thickTop="1">
      <c r="A22" s="2518" t="s">
        <v>81</v>
      </c>
      <c r="B22" s="2520" t="s">
        <v>696</v>
      </c>
      <c r="C22" s="2520"/>
      <c r="D22" s="2520" t="s">
        <v>697</v>
      </c>
      <c r="E22" s="2520"/>
      <c r="F22" s="2520" t="s">
        <v>82</v>
      </c>
      <c r="G22" s="2520"/>
      <c r="H22" s="2521"/>
    </row>
    <row r="23" spans="1:11" ht="15.75">
      <c r="A23" s="2519"/>
      <c r="B23" s="1211" t="str">
        <f>B4</f>
        <v>@)&amp;% c;f/ d;fGt</v>
      </c>
      <c r="C23" s="1211" t="str">
        <f>C4</f>
        <v>@)&amp;^ c;f/ d;fGt</v>
      </c>
      <c r="D23" s="1211" t="str">
        <f>B4</f>
        <v>@)&amp;% c;f/ d;fGt</v>
      </c>
      <c r="E23" s="1211" t="str">
        <f>C4</f>
        <v>@)&amp;^ c;f/ d;fGt</v>
      </c>
      <c r="F23" s="1211" t="str">
        <f>B4</f>
        <v>@)&amp;% c;f/ d;fGt</v>
      </c>
      <c r="G23" s="1211" t="str">
        <f>C4</f>
        <v>@)&amp;^ c;f/ d;fGt</v>
      </c>
      <c r="H23" s="1210" t="s">
        <v>222</v>
      </c>
    </row>
    <row r="24" spans="1:11" ht="16.5">
      <c r="A24" s="463" t="s">
        <v>500</v>
      </c>
      <c r="B24" s="1623"/>
      <c r="C24" s="1623"/>
      <c r="D24" s="1623"/>
      <c r="E24" s="1623"/>
      <c r="F24" s="937"/>
      <c r="G24" s="937"/>
      <c r="H24" s="527"/>
    </row>
    <row r="25" spans="1:11" ht="16.5">
      <c r="A25" s="464" t="s">
        <v>498</v>
      </c>
      <c r="B25" s="2278">
        <v>495</v>
      </c>
      <c r="C25" s="2278">
        <v>495</v>
      </c>
      <c r="D25" s="2278">
        <v>346</v>
      </c>
      <c r="E25" s="2278">
        <v>347</v>
      </c>
      <c r="F25" s="1724">
        <v>2880</v>
      </c>
      <c r="G25" s="1724">
        <v>2852</v>
      </c>
      <c r="H25" s="2279">
        <v>-0.97222222222221433</v>
      </c>
    </row>
    <row r="26" spans="1:11" ht="16.5">
      <c r="A26" s="464" t="s">
        <v>492</v>
      </c>
      <c r="B26" s="2278">
        <v>105813</v>
      </c>
      <c r="C26" s="2278">
        <v>168156</v>
      </c>
      <c r="D26" s="2278">
        <v>36903</v>
      </c>
      <c r="E26" s="2278">
        <v>35360</v>
      </c>
      <c r="F26" s="1724">
        <v>542047</v>
      </c>
      <c r="G26" s="1724">
        <v>585846</v>
      </c>
      <c r="H26" s="2279">
        <v>8.0802956201214897</v>
      </c>
    </row>
    <row r="27" spans="1:11" ht="16.5">
      <c r="A27" s="464" t="s">
        <v>491</v>
      </c>
      <c r="B27" s="2278">
        <v>1826</v>
      </c>
      <c r="C27" s="2278">
        <v>1826</v>
      </c>
      <c r="D27" s="2278">
        <v>1377</v>
      </c>
      <c r="E27" s="2278">
        <v>1333</v>
      </c>
      <c r="F27" s="1724">
        <v>13105</v>
      </c>
      <c r="G27" s="1724">
        <v>13049</v>
      </c>
      <c r="H27" s="2279">
        <v>-0.42731781762685728</v>
      </c>
    </row>
    <row r="28" spans="1:11" ht="16.5">
      <c r="A28" s="465" t="s">
        <v>499</v>
      </c>
      <c r="B28" s="2280"/>
      <c r="C28" s="2280"/>
      <c r="D28" s="2278"/>
      <c r="E28" s="2278"/>
      <c r="F28" s="1724"/>
      <c r="G28" s="1724"/>
      <c r="H28" s="2279"/>
    </row>
    <row r="29" spans="1:11" ht="16.5">
      <c r="A29" s="464" t="s">
        <v>498</v>
      </c>
      <c r="B29" s="2278"/>
      <c r="C29" s="2278">
        <v>26</v>
      </c>
      <c r="D29" s="2278">
        <v>17</v>
      </c>
      <c r="E29" s="2278">
        <v>17</v>
      </c>
      <c r="F29" s="1724">
        <v>739</v>
      </c>
      <c r="G29" s="1724">
        <v>757</v>
      </c>
      <c r="H29" s="2279">
        <v>2.4357239512855244</v>
      </c>
    </row>
    <row r="30" spans="1:11" ht="16.5">
      <c r="A30" s="464" t="s">
        <v>492</v>
      </c>
      <c r="B30" s="2278"/>
      <c r="C30" s="2278"/>
      <c r="D30" s="2278">
        <v>2504</v>
      </c>
      <c r="E30" s="2278">
        <v>2754</v>
      </c>
      <c r="F30" s="1724">
        <v>142214</v>
      </c>
      <c r="G30" s="1724">
        <v>121844</v>
      </c>
      <c r="H30" s="2279">
        <v>-14.323484326437622</v>
      </c>
    </row>
    <row r="31" spans="1:11" ht="16.5">
      <c r="A31" s="464" t="s">
        <v>491</v>
      </c>
      <c r="B31" s="2278"/>
      <c r="C31" s="2278"/>
      <c r="D31" s="2278">
        <v>143</v>
      </c>
      <c r="E31" s="2278">
        <v>155</v>
      </c>
      <c r="F31" s="1724">
        <v>493</v>
      </c>
      <c r="G31" s="1724">
        <v>1724</v>
      </c>
      <c r="H31" s="2279">
        <v>249.69574036511159</v>
      </c>
    </row>
    <row r="32" spans="1:11" ht="16.5">
      <c r="A32" s="466" t="s">
        <v>497</v>
      </c>
      <c r="B32" s="2281"/>
      <c r="C32" s="2281"/>
      <c r="D32" s="2281"/>
      <c r="E32" s="2281"/>
      <c r="F32" s="1724"/>
      <c r="G32" s="1724"/>
      <c r="H32" s="2279"/>
    </row>
    <row r="33" spans="1:11" ht="16.5">
      <c r="A33" s="464" t="s">
        <v>496</v>
      </c>
      <c r="B33" s="2280"/>
      <c r="C33" s="2280">
        <v>14</v>
      </c>
      <c r="D33" s="2280"/>
      <c r="E33" s="2280">
        <v>11</v>
      </c>
      <c r="F33" s="1724">
        <v>32</v>
      </c>
      <c r="G33" s="1724">
        <v>102</v>
      </c>
      <c r="H33" s="2279">
        <v>218.75</v>
      </c>
    </row>
    <row r="34" spans="1:11" ht="16.5">
      <c r="A34" s="464" t="s">
        <v>495</v>
      </c>
      <c r="B34" s="2280"/>
      <c r="C34" s="2280"/>
      <c r="D34" s="2280"/>
      <c r="E34" s="2280">
        <v>672</v>
      </c>
      <c r="F34" s="1724">
        <v>3860</v>
      </c>
      <c r="G34" s="1724">
        <v>7691</v>
      </c>
      <c r="H34" s="2279">
        <v>99.248704663212436</v>
      </c>
    </row>
    <row r="35" spans="1:11" ht="16.5">
      <c r="A35" s="464" t="s">
        <v>491</v>
      </c>
      <c r="B35" s="2280"/>
      <c r="C35" s="2280"/>
      <c r="D35" s="2280"/>
      <c r="E35" s="2280"/>
      <c r="F35" s="1724">
        <v>16</v>
      </c>
      <c r="G35" s="1724">
        <v>138</v>
      </c>
      <c r="H35" s="2279">
        <v>762.5</v>
      </c>
    </row>
    <row r="36" spans="1:11" ht="16.5">
      <c r="A36" s="466" t="s">
        <v>494</v>
      </c>
      <c r="B36" s="2282"/>
      <c r="C36" s="2282"/>
      <c r="D36" s="2282"/>
      <c r="E36" s="2282"/>
      <c r="F36" s="1724">
        <v>0</v>
      </c>
      <c r="G36" s="1724">
        <v>0</v>
      </c>
      <c r="H36" s="2279"/>
    </row>
    <row r="37" spans="1:11" ht="16.5">
      <c r="A37" s="464" t="s">
        <v>493</v>
      </c>
      <c r="B37" s="2280">
        <v>2</v>
      </c>
      <c r="C37" s="2280"/>
      <c r="D37" s="2280">
        <v>2</v>
      </c>
      <c r="E37" s="2280">
        <v>2</v>
      </c>
      <c r="F37" s="1724">
        <v>46</v>
      </c>
      <c r="G37" s="1724">
        <v>28</v>
      </c>
      <c r="H37" s="2279">
        <v>-39.130434782608688</v>
      </c>
    </row>
    <row r="38" spans="1:11" ht="16.5">
      <c r="A38" s="464" t="s">
        <v>492</v>
      </c>
      <c r="B38" s="2280">
        <v>458</v>
      </c>
      <c r="C38" s="2280">
        <v>639</v>
      </c>
      <c r="D38" s="2280">
        <v>850</v>
      </c>
      <c r="E38" s="2280">
        <v>931</v>
      </c>
      <c r="F38" s="1724">
        <v>26798</v>
      </c>
      <c r="G38" s="1724">
        <v>17960</v>
      </c>
      <c r="H38" s="2279">
        <v>-32.980073139786555</v>
      </c>
    </row>
    <row r="39" spans="1:11" ht="17.25" thickBot="1">
      <c r="A39" s="468" t="s">
        <v>491</v>
      </c>
      <c r="B39" s="2283">
        <v>29</v>
      </c>
      <c r="C39" s="2283">
        <v>28</v>
      </c>
      <c r="D39" s="2283">
        <v>40</v>
      </c>
      <c r="E39" s="2283">
        <v>49</v>
      </c>
      <c r="F39" s="2290">
        <v>589</v>
      </c>
      <c r="G39" s="2290">
        <v>452</v>
      </c>
      <c r="H39" s="2291">
        <v>-23.259762308998305</v>
      </c>
    </row>
    <row r="40" spans="1:11" ht="17.25" thickTop="1">
      <c r="A40" s="473" t="s">
        <v>706</v>
      </c>
      <c r="B40" s="454"/>
      <c r="C40" s="454"/>
      <c r="D40" s="454"/>
      <c r="E40" s="454"/>
      <c r="F40" s="454"/>
      <c r="G40" s="526"/>
      <c r="H40" s="454"/>
      <c r="I40" s="454"/>
      <c r="J40" s="454"/>
      <c r="K40" s="454"/>
    </row>
    <row r="41" spans="1:11">
      <c r="A41" s="474" t="s">
        <v>503</v>
      </c>
    </row>
  </sheetData>
  <mergeCells count="12">
    <mergeCell ref="B22:C22"/>
    <mergeCell ref="A22:A23"/>
    <mergeCell ref="F22:H22"/>
    <mergeCell ref="D22:E22"/>
    <mergeCell ref="A1:K1"/>
    <mergeCell ref="A2:K2"/>
    <mergeCell ref="H3:I3"/>
    <mergeCell ref="J3:K3"/>
    <mergeCell ref="A3:A4"/>
    <mergeCell ref="B3:C3"/>
    <mergeCell ref="D3:E3"/>
    <mergeCell ref="F3:G3"/>
  </mergeCells>
  <printOptions horizontalCentered="1"/>
  <pageMargins left="0.39370078740157483" right="0.39370078740157483" top="0.78740157480314965" bottom="0.19685039370078741" header="0" footer="0"/>
  <pageSetup paperSize="9" scale="75" orientation="landscape" r:id="rId1"/>
</worksheet>
</file>

<file path=xl/worksheets/sheet2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view="pageBreakPreview" zoomScaleSheetLayoutView="100" zoomScalePageLayoutView="70" workbookViewId="0">
      <selection activeCell="E19" sqref="E19"/>
    </sheetView>
  </sheetViews>
  <sheetFormatPr defaultColWidth="9.140625" defaultRowHeight="15"/>
  <cols>
    <col min="1" max="1" width="26" style="451" customWidth="1"/>
    <col min="2" max="2" width="15" style="451" customWidth="1"/>
    <col min="3" max="14" width="14" style="451" customWidth="1"/>
    <col min="15" max="247" width="9.140625" style="451"/>
    <col min="248" max="248" width="33.7109375" style="451" customWidth="1"/>
    <col min="249" max="251" width="16.7109375" style="451" customWidth="1"/>
    <col min="252" max="16384" width="9.140625" style="451"/>
  </cols>
  <sheetData>
    <row r="1" spans="1:14" s="1927" customFormat="1" ht="21">
      <c r="A1" s="2248" t="s">
        <v>550</v>
      </c>
      <c r="B1" s="2248"/>
      <c r="C1" s="2248"/>
      <c r="D1" s="2248"/>
      <c r="E1" s="2248"/>
      <c r="F1" s="2248"/>
      <c r="G1" s="2248"/>
      <c r="H1" s="2248"/>
      <c r="I1" s="2248"/>
      <c r="J1" s="2248"/>
      <c r="K1" s="2248"/>
      <c r="L1" s="2294"/>
      <c r="M1" s="2294"/>
      <c r="N1" s="2294"/>
    </row>
    <row r="2" spans="1:14" s="1928" customFormat="1" ht="24" thickBot="1">
      <c r="A2" s="2277" t="s">
        <v>563</v>
      </c>
      <c r="B2" s="2277"/>
      <c r="C2" s="2277"/>
      <c r="D2" s="2277"/>
      <c r="E2" s="2277"/>
      <c r="F2" s="2277"/>
      <c r="G2" s="2277"/>
      <c r="H2" s="2277"/>
      <c r="I2" s="2277"/>
      <c r="J2" s="2230"/>
      <c r="K2" s="2230"/>
      <c r="L2" s="2293"/>
      <c r="M2" s="2293"/>
      <c r="N2" s="2293"/>
    </row>
    <row r="3" spans="1:14" ht="16.5" thickTop="1">
      <c r="A3" s="2518" t="s">
        <v>81</v>
      </c>
      <c r="B3" s="2520" t="s">
        <v>269</v>
      </c>
      <c r="C3" s="2520"/>
      <c r="D3" s="2520" t="s">
        <v>399</v>
      </c>
      <c r="E3" s="2520"/>
      <c r="F3" s="2520" t="s">
        <v>403</v>
      </c>
      <c r="G3" s="2520"/>
      <c r="H3" s="2520" t="s">
        <v>590</v>
      </c>
      <c r="I3" s="2520"/>
      <c r="J3" s="2520" t="s">
        <v>589</v>
      </c>
      <c r="K3" s="2521"/>
    </row>
    <row r="4" spans="1:14" ht="18" customHeight="1">
      <c r="A4" s="2519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211" t="str">
        <f>C4</f>
        <v>@)&amp;^ c;f/ d;fGt</v>
      </c>
      <c r="J4" s="1211" t="str">
        <f>B4</f>
        <v>@)&amp;% c;f/ d;fGt</v>
      </c>
      <c r="K4" s="1932" t="str">
        <f>C4</f>
        <v>@)&amp;^ c;f/ d;fGt</v>
      </c>
    </row>
    <row r="5" spans="1:14" ht="18" customHeight="1">
      <c r="A5" s="463" t="s">
        <v>511</v>
      </c>
      <c r="B5" s="1621"/>
      <c r="C5" s="1621"/>
      <c r="D5" s="1621"/>
      <c r="E5" s="1621"/>
      <c r="F5" s="1621"/>
      <c r="G5" s="1621"/>
      <c r="H5" s="1621"/>
      <c r="I5" s="1621"/>
      <c r="J5" s="1621"/>
      <c r="K5" s="2285"/>
    </row>
    <row r="6" spans="1:14" ht="18" customHeight="1">
      <c r="A6" s="464" t="s">
        <v>509</v>
      </c>
      <c r="B6" s="571">
        <v>3</v>
      </c>
      <c r="C6" s="571">
        <v>3</v>
      </c>
      <c r="D6" s="1621">
        <v>2</v>
      </c>
      <c r="E6" s="1621">
        <v>1</v>
      </c>
      <c r="F6" s="1621">
        <v>2</v>
      </c>
      <c r="G6" s="1621">
        <v>2</v>
      </c>
      <c r="H6" s="1621">
        <v>1</v>
      </c>
      <c r="I6" s="1621">
        <v>1</v>
      </c>
      <c r="J6" s="1621">
        <v>1</v>
      </c>
      <c r="K6" s="2285">
        <v>1</v>
      </c>
    </row>
    <row r="7" spans="1:14" ht="18" customHeight="1">
      <c r="A7" s="464" t="s">
        <v>508</v>
      </c>
      <c r="B7" s="1621">
        <v>52</v>
      </c>
      <c r="C7" s="1621">
        <v>61</v>
      </c>
      <c r="D7" s="1621">
        <v>12</v>
      </c>
      <c r="E7" s="1621">
        <v>9</v>
      </c>
      <c r="F7" s="1621">
        <v>11</v>
      </c>
      <c r="G7" s="1621">
        <v>10</v>
      </c>
      <c r="H7" s="1621">
        <v>6</v>
      </c>
      <c r="I7" s="1621">
        <v>5</v>
      </c>
      <c r="J7" s="1621">
        <v>5</v>
      </c>
      <c r="K7" s="2285">
        <v>3</v>
      </c>
    </row>
    <row r="8" spans="1:14" ht="18" customHeight="1">
      <c r="A8" s="464" t="s">
        <v>507</v>
      </c>
      <c r="B8" s="1621">
        <v>281</v>
      </c>
      <c r="C8" s="1621">
        <v>281</v>
      </c>
      <c r="D8" s="1621">
        <v>100</v>
      </c>
      <c r="E8" s="1621">
        <v>100</v>
      </c>
      <c r="F8" s="1621">
        <v>75</v>
      </c>
      <c r="G8" s="1621">
        <v>80</v>
      </c>
      <c r="H8" s="1621">
        <v>15</v>
      </c>
      <c r="I8" s="1621">
        <v>18</v>
      </c>
      <c r="J8" s="1621">
        <v>15</v>
      </c>
      <c r="K8" s="2285">
        <v>15</v>
      </c>
    </row>
    <row r="9" spans="1:14" ht="18" customHeight="1">
      <c r="A9" s="465" t="s">
        <v>510</v>
      </c>
      <c r="B9" s="1621"/>
      <c r="C9" s="1621"/>
      <c r="D9" s="1621"/>
      <c r="E9" s="1621"/>
      <c r="F9" s="1621"/>
      <c r="G9" s="1621" t="s">
        <v>430</v>
      </c>
      <c r="H9" s="1621"/>
      <c r="I9" s="1621"/>
      <c r="J9" s="1621"/>
      <c r="K9" s="2285"/>
    </row>
    <row r="10" spans="1:14" ht="18" customHeight="1">
      <c r="A10" s="464" t="s">
        <v>509</v>
      </c>
      <c r="B10" s="1621">
        <v>15</v>
      </c>
      <c r="C10" s="1621">
        <v>15</v>
      </c>
      <c r="D10" s="1621">
        <v>2</v>
      </c>
      <c r="E10" s="1621">
        <v>2</v>
      </c>
      <c r="F10" s="1621">
        <v>3</v>
      </c>
      <c r="G10" s="1621">
        <v>1</v>
      </c>
      <c r="H10" s="1621">
        <v>3</v>
      </c>
      <c r="I10" s="1621">
        <v>3</v>
      </c>
      <c r="J10" s="1621">
        <v>0</v>
      </c>
      <c r="K10" s="2285"/>
    </row>
    <row r="11" spans="1:14" ht="18" customHeight="1">
      <c r="A11" s="464" t="s">
        <v>508</v>
      </c>
      <c r="B11" s="1621">
        <v>45</v>
      </c>
      <c r="C11" s="1621">
        <v>45</v>
      </c>
      <c r="D11" s="1621">
        <v>4</v>
      </c>
      <c r="E11" s="1621">
        <v>6</v>
      </c>
      <c r="F11" s="1621">
        <v>3</v>
      </c>
      <c r="G11" s="1621">
        <v>2</v>
      </c>
      <c r="H11" s="1621">
        <v>3</v>
      </c>
      <c r="I11" s="1621">
        <v>4</v>
      </c>
      <c r="J11" s="1621">
        <v>0</v>
      </c>
      <c r="K11" s="2285"/>
    </row>
    <row r="12" spans="1:14" ht="18" customHeight="1" thickBot="1">
      <c r="A12" s="468" t="s">
        <v>507</v>
      </c>
      <c r="B12" s="1624">
        <v>355</v>
      </c>
      <c r="C12" s="1624">
        <v>355</v>
      </c>
      <c r="D12" s="1624">
        <v>70</v>
      </c>
      <c r="E12" s="1624">
        <v>60</v>
      </c>
      <c r="F12" s="1624">
        <v>45</v>
      </c>
      <c r="G12" s="1624">
        <v>15</v>
      </c>
      <c r="H12" s="1624">
        <v>80</v>
      </c>
      <c r="I12" s="1624">
        <v>80</v>
      </c>
      <c r="J12" s="1624">
        <v>0</v>
      </c>
      <c r="K12" s="2292"/>
    </row>
    <row r="13" spans="1:14" ht="17.25" thickTop="1" thickBot="1">
      <c r="A13" s="473"/>
    </row>
    <row r="14" spans="1:14" ht="16.5" thickTop="1">
      <c r="A14" s="2518" t="s">
        <v>81</v>
      </c>
      <c r="B14" s="2520" t="s">
        <v>696</v>
      </c>
      <c r="C14" s="2520"/>
      <c r="D14" s="2520" t="s">
        <v>697</v>
      </c>
      <c r="E14" s="2520"/>
      <c r="F14" s="2520" t="s">
        <v>82</v>
      </c>
      <c r="G14" s="2520"/>
      <c r="H14" s="2521"/>
    </row>
    <row r="15" spans="1:14" ht="15.75">
      <c r="A15" s="2519"/>
      <c r="B15" s="1211" t="str">
        <f>B4</f>
        <v>@)&amp;% c;f/ d;fGt</v>
      </c>
      <c r="C15" s="1211" t="str">
        <f>C4</f>
        <v>@)&amp;^ c;f/ d;fGt</v>
      </c>
      <c r="D15" s="1211" t="str">
        <f>B4</f>
        <v>@)&amp;% c;f/ d;fGt</v>
      </c>
      <c r="E15" s="1211" t="str">
        <f>C4</f>
        <v>@)&amp;^ c;f/ d;fGt</v>
      </c>
      <c r="F15" s="1211" t="str">
        <f>B4</f>
        <v>@)&amp;% c;f/ d;fGt</v>
      </c>
      <c r="G15" s="1211" t="str">
        <f>C4</f>
        <v>@)&amp;^ c;f/ d;fGt</v>
      </c>
      <c r="H15" s="1210" t="s">
        <v>222</v>
      </c>
    </row>
    <row r="16" spans="1:14" ht="16.5">
      <c r="A16" s="463" t="s">
        <v>511</v>
      </c>
      <c r="B16" s="1621"/>
      <c r="C16" s="1621"/>
      <c r="D16" s="1621"/>
      <c r="E16" s="1621"/>
      <c r="F16" s="637"/>
      <c r="G16" s="637"/>
      <c r="H16" s="941"/>
    </row>
    <row r="17" spans="1:8" ht="16.5">
      <c r="A17" s="464" t="s">
        <v>509</v>
      </c>
      <c r="B17" s="1621">
        <v>2</v>
      </c>
      <c r="C17" s="1621">
        <v>3</v>
      </c>
      <c r="D17" s="1621">
        <v>2</v>
      </c>
      <c r="E17" s="1621">
        <v>2</v>
      </c>
      <c r="F17" s="637">
        <v>13</v>
      </c>
      <c r="G17" s="637">
        <v>13</v>
      </c>
      <c r="H17" s="941">
        <v>0</v>
      </c>
    </row>
    <row r="18" spans="1:8" ht="16.5">
      <c r="A18" s="464" t="s">
        <v>508</v>
      </c>
      <c r="B18" s="1621">
        <v>12</v>
      </c>
      <c r="C18" s="1621">
        <v>5</v>
      </c>
      <c r="D18" s="1621">
        <v>10</v>
      </c>
      <c r="E18" s="1621">
        <v>10</v>
      </c>
      <c r="F18" s="637">
        <v>108</v>
      </c>
      <c r="G18" s="637">
        <v>103</v>
      </c>
      <c r="H18" s="941">
        <v>-4.6296296296296333</v>
      </c>
    </row>
    <row r="19" spans="1:8" ht="16.5">
      <c r="A19" s="464" t="s">
        <v>507</v>
      </c>
      <c r="B19" s="1621">
        <v>15</v>
      </c>
      <c r="C19" s="1621">
        <v>15</v>
      </c>
      <c r="D19" s="1621">
        <v>30</v>
      </c>
      <c r="E19" s="1621">
        <v>50</v>
      </c>
      <c r="F19" s="637">
        <v>531</v>
      </c>
      <c r="G19" s="637">
        <v>559</v>
      </c>
      <c r="H19" s="941">
        <v>5.2730696798493568</v>
      </c>
    </row>
    <row r="20" spans="1:8" ht="16.5">
      <c r="A20" s="465" t="s">
        <v>510</v>
      </c>
      <c r="B20" s="1621"/>
      <c r="C20" s="1621"/>
      <c r="D20" s="1621"/>
      <c r="E20" s="1621"/>
      <c r="F20" s="637"/>
      <c r="G20" s="637"/>
      <c r="H20" s="941"/>
    </row>
    <row r="21" spans="1:8" ht="16.5">
      <c r="A21" s="464" t="s">
        <v>509</v>
      </c>
      <c r="B21" s="1621">
        <v>1</v>
      </c>
      <c r="C21" s="1621">
        <v>1</v>
      </c>
      <c r="D21" s="1621">
        <v>0</v>
      </c>
      <c r="E21" s="1621"/>
      <c r="F21" s="637">
        <v>24</v>
      </c>
      <c r="G21" s="637">
        <v>22</v>
      </c>
      <c r="H21" s="941">
        <v>-8.3333333333333428</v>
      </c>
    </row>
    <row r="22" spans="1:8" ht="16.5">
      <c r="A22" s="464" t="s">
        <v>508</v>
      </c>
      <c r="B22" s="1621">
        <v>10</v>
      </c>
      <c r="C22" s="1621">
        <v>9</v>
      </c>
      <c r="D22" s="1621">
        <v>0</v>
      </c>
      <c r="E22" s="1621"/>
      <c r="F22" s="637">
        <v>65</v>
      </c>
      <c r="G22" s="637">
        <v>66</v>
      </c>
      <c r="H22" s="941">
        <v>1.538461538461533</v>
      </c>
    </row>
    <row r="23" spans="1:8" ht="17.25" thickBot="1">
      <c r="A23" s="468" t="s">
        <v>507</v>
      </c>
      <c r="B23" s="1624">
        <v>50</v>
      </c>
      <c r="C23" s="1624">
        <v>50</v>
      </c>
      <c r="D23" s="1624">
        <v>0</v>
      </c>
      <c r="E23" s="1624"/>
      <c r="F23" s="929">
        <v>600</v>
      </c>
      <c r="G23" s="929">
        <v>560</v>
      </c>
      <c r="H23" s="945">
        <v>-6.6666666666666714</v>
      </c>
    </row>
    <row r="24" spans="1:8" ht="16.5" thickTop="1">
      <c r="A24" s="473" t="s">
        <v>707</v>
      </c>
    </row>
  </sheetData>
  <mergeCells count="10">
    <mergeCell ref="J3:K3"/>
    <mergeCell ref="F14:H14"/>
    <mergeCell ref="D14:E14"/>
    <mergeCell ref="B14:C14"/>
    <mergeCell ref="A14:A15"/>
    <mergeCell ref="H3:I3"/>
    <mergeCell ref="A3:A4"/>
    <mergeCell ref="B3:C3"/>
    <mergeCell ref="D3:E3"/>
    <mergeCell ref="F3:G3"/>
  </mergeCells>
  <printOptions horizontalCentered="1"/>
  <pageMargins left="0.39370078740157483" right="0.39370078740157483" top="0.78740157480314965" bottom="0.39370078740157483" header="0" footer="0"/>
  <pageSetup paperSize="9" scale="85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view="pageBreakPreview" zoomScale="90" zoomScaleSheetLayoutView="90" workbookViewId="0">
      <selection activeCell="A2" sqref="A2:XFD2"/>
    </sheetView>
  </sheetViews>
  <sheetFormatPr defaultRowHeight="12.75"/>
  <cols>
    <col min="1" max="1" width="27.7109375" customWidth="1"/>
    <col min="2" max="6" width="13.7109375" customWidth="1"/>
  </cols>
  <sheetData>
    <row r="1" spans="1:6" ht="18">
      <c r="A1" s="2314" t="s">
        <v>297</v>
      </c>
      <c r="B1" s="2314"/>
      <c r="C1" s="2314"/>
      <c r="D1" s="2314"/>
      <c r="E1" s="2314"/>
      <c r="F1" s="2314"/>
    </row>
    <row r="2" spans="1:6" s="1921" customFormat="1" ht="20.25">
      <c r="A2" s="2762" t="s">
        <v>92</v>
      </c>
      <c r="B2" s="2762"/>
      <c r="C2" s="2762"/>
      <c r="D2" s="2762"/>
      <c r="E2" s="2762"/>
      <c r="F2" s="2762"/>
    </row>
    <row r="3" spans="1:6" ht="15.75" customHeight="1" thickBot="1">
      <c r="A3" s="9"/>
    </row>
    <row r="4" spans="1:6" s="1054" customFormat="1" ht="18.75" thickTop="1">
      <c r="A4" s="2399" t="s">
        <v>81</v>
      </c>
      <c r="B4" s="2327" t="s">
        <v>82</v>
      </c>
      <c r="C4" s="2327"/>
      <c r="D4" s="2327"/>
      <c r="E4" s="2327"/>
      <c r="F4" s="2328"/>
    </row>
    <row r="5" spans="1:6" s="1054" customFormat="1" ht="15" customHeight="1">
      <c r="A5" s="2400"/>
      <c r="B5" s="1057" t="s">
        <v>87</v>
      </c>
      <c r="C5" s="1057" t="s">
        <v>90</v>
      </c>
      <c r="D5" s="1057" t="s">
        <v>91</v>
      </c>
      <c r="E5" s="2322" t="s">
        <v>88</v>
      </c>
      <c r="F5" s="2331" t="s">
        <v>89</v>
      </c>
    </row>
    <row r="6" spans="1:6" s="1054" customFormat="1" ht="31.5" customHeight="1">
      <c r="A6" s="2400"/>
      <c r="B6" s="1355" t="s">
        <v>669</v>
      </c>
      <c r="C6" s="1355" t="s">
        <v>725</v>
      </c>
      <c r="D6" s="1286" t="s">
        <v>737</v>
      </c>
      <c r="E6" s="2322"/>
      <c r="F6" s="2331"/>
    </row>
    <row r="7" spans="1:6" ht="26.25" customHeight="1">
      <c r="A7" s="130" t="s">
        <v>735</v>
      </c>
      <c r="B7" s="749">
        <v>2580</v>
      </c>
      <c r="C7" s="749">
        <v>2860</v>
      </c>
      <c r="D7" s="749">
        <v>3304</v>
      </c>
      <c r="E7" s="786">
        <v>10.852713178294564</v>
      </c>
      <c r="F7" s="787">
        <v>15.524475524475534</v>
      </c>
    </row>
    <row r="8" spans="1:6" ht="26.25" customHeight="1">
      <c r="A8" s="130" t="s">
        <v>736</v>
      </c>
      <c r="B8" s="749">
        <v>69899</v>
      </c>
      <c r="C8" s="749">
        <v>75792</v>
      </c>
      <c r="D8" s="749">
        <v>91376</v>
      </c>
      <c r="E8" s="786">
        <v>8.4307357759052337</v>
      </c>
      <c r="F8" s="787">
        <v>20.561536837660981</v>
      </c>
    </row>
    <row r="9" spans="1:6" s="73" customFormat="1" ht="26.25" customHeight="1">
      <c r="A9" s="115" t="s">
        <v>411</v>
      </c>
      <c r="B9" s="1292">
        <v>888057</v>
      </c>
      <c r="C9" s="1292">
        <v>999928</v>
      </c>
      <c r="D9" s="1292">
        <v>1240527</v>
      </c>
      <c r="E9" s="956">
        <v>12.597276976590479</v>
      </c>
      <c r="F9" s="2739">
        <v>24.061632437535494</v>
      </c>
    </row>
    <row r="10" spans="1:6" ht="26.25" customHeight="1">
      <c r="A10" s="130" t="s">
        <v>94</v>
      </c>
      <c r="B10" s="2763"/>
      <c r="C10" s="2763"/>
      <c r="D10" s="2763"/>
      <c r="E10" s="1510"/>
      <c r="F10" s="2019"/>
    </row>
    <row r="11" spans="1:6" ht="26.25" customHeight="1" thickBot="1">
      <c r="A11" s="131" t="s">
        <v>95</v>
      </c>
      <c r="B11" s="2764"/>
      <c r="C11" s="2764"/>
      <c r="D11" s="2764"/>
      <c r="E11" s="1505"/>
      <c r="F11" s="1814"/>
    </row>
    <row r="12" spans="1:6" ht="15.75" thickTop="1">
      <c r="A12" s="2330" t="s">
        <v>652</v>
      </c>
      <c r="B12" s="2330"/>
      <c r="C12" s="2330"/>
    </row>
    <row r="13" spans="1:6" ht="15">
      <c r="A13" s="2398" t="s">
        <v>720</v>
      </c>
      <c r="B13" s="2398"/>
      <c r="C13" s="2398"/>
      <c r="D13" s="2398"/>
      <c r="E13" s="2398"/>
      <c r="F13" s="76"/>
    </row>
    <row r="14" spans="1:6" ht="14.25">
      <c r="A14" s="2312" t="s">
        <v>815</v>
      </c>
      <c r="B14" s="2312"/>
      <c r="C14" s="2312"/>
      <c r="D14" s="2312"/>
      <c r="E14" s="2312"/>
    </row>
  </sheetData>
  <mergeCells count="9">
    <mergeCell ref="A14:E14"/>
    <mergeCell ref="A13:E13"/>
    <mergeCell ref="A12:C12"/>
    <mergeCell ref="A1:F1"/>
    <mergeCell ref="A2:F2"/>
    <mergeCell ref="A4:A6"/>
    <mergeCell ref="B4:F4"/>
    <mergeCell ref="E5:E6"/>
    <mergeCell ref="F5:F6"/>
  </mergeCells>
  <printOptions horizontalCentered="1"/>
  <pageMargins left="0.59055118110236227" right="0.39370078740157483" top="0.98425196850393704" bottom="0" header="0" footer="0"/>
  <pageSetup paperSize="9" scale="9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3"/>
  <sheetViews>
    <sheetView view="pageBreakPreview" zoomScale="55" zoomScaleSheetLayoutView="55" workbookViewId="0">
      <pane xSplit="1" topLeftCell="B1" activePane="topRight" state="frozen"/>
      <selection pane="topRight" activeCell="B16" sqref="B16:U19"/>
    </sheetView>
  </sheetViews>
  <sheetFormatPr defaultRowHeight="12.75"/>
  <cols>
    <col min="1" max="1" width="27.140625" customWidth="1"/>
    <col min="2" max="2" width="13.85546875" customWidth="1"/>
    <col min="3" max="3" width="13.7109375" customWidth="1"/>
    <col min="4" max="4" width="13.5703125" customWidth="1"/>
    <col min="5" max="5" width="12.42578125" customWidth="1"/>
    <col min="6" max="6" width="12.5703125" customWidth="1"/>
    <col min="7" max="7" width="13.42578125" customWidth="1"/>
    <col min="8" max="9" width="13.5703125" customWidth="1"/>
    <col min="10" max="10" width="12.28515625" customWidth="1"/>
    <col min="11" max="11" width="12.5703125" customWidth="1"/>
    <col min="12" max="12" width="13.42578125" customWidth="1"/>
    <col min="13" max="13" width="13.5703125" customWidth="1"/>
    <col min="14" max="14" width="13.7109375" customWidth="1"/>
    <col min="15" max="15" width="12.140625" customWidth="1"/>
    <col min="16" max="16" width="12.7109375" customWidth="1"/>
    <col min="17" max="17" width="13.5703125" customWidth="1"/>
    <col min="18" max="18" width="13.42578125" customWidth="1"/>
    <col min="19" max="19" width="13.7109375" customWidth="1"/>
    <col min="20" max="20" width="12.28515625" customWidth="1"/>
    <col min="21" max="21" width="12.5703125" customWidth="1"/>
    <col min="22" max="23" width="12.7109375" bestFit="1" customWidth="1"/>
    <col min="24" max="24" width="13" bestFit="1" customWidth="1"/>
    <col min="25" max="25" width="12.5703125" customWidth="1"/>
    <col min="26" max="26" width="14.28515625" customWidth="1"/>
    <col min="27" max="28" width="12.7109375" bestFit="1" customWidth="1"/>
    <col min="29" max="29" width="13" bestFit="1" customWidth="1"/>
    <col min="30" max="30" width="12.28515625" customWidth="1"/>
    <col min="31" max="31" width="13.28515625" customWidth="1"/>
    <col min="32" max="33" width="12.7109375" bestFit="1" customWidth="1"/>
    <col min="34" max="34" width="13" bestFit="1" customWidth="1"/>
    <col min="35" max="35" width="13.42578125" customWidth="1"/>
    <col min="36" max="36" width="13.85546875" customWidth="1"/>
    <col min="37" max="38" width="12.7109375" bestFit="1" customWidth="1"/>
    <col min="39" max="39" width="13" bestFit="1" customWidth="1"/>
    <col min="40" max="40" width="12.140625" customWidth="1"/>
    <col min="41" max="41" width="12.7109375" customWidth="1"/>
  </cols>
  <sheetData>
    <row r="1" spans="1:65" s="1885" customFormat="1" ht="27">
      <c r="A1" s="2326" t="s">
        <v>298</v>
      </c>
      <c r="B1" s="2326"/>
      <c r="C1" s="2326"/>
      <c r="D1" s="2326"/>
      <c r="E1" s="2326"/>
      <c r="F1" s="2326"/>
      <c r="G1" s="2326"/>
      <c r="H1" s="2326"/>
      <c r="I1" s="2326"/>
      <c r="J1" s="2326"/>
      <c r="K1" s="2326"/>
      <c r="L1" s="2326"/>
      <c r="M1" s="2326"/>
      <c r="N1" s="2326"/>
      <c r="O1" s="2326"/>
      <c r="P1" s="2326"/>
      <c r="Q1" s="2326"/>
      <c r="R1" s="2326"/>
      <c r="S1" s="2326"/>
      <c r="T1" s="2326"/>
      <c r="U1" s="2326"/>
    </row>
    <row r="2" spans="1:65" s="1883" customFormat="1" ht="30">
      <c r="A2" s="2337" t="s">
        <v>92</v>
      </c>
      <c r="B2" s="2337"/>
      <c r="C2" s="2337"/>
      <c r="D2" s="2337"/>
      <c r="E2" s="2337"/>
      <c r="F2" s="2337"/>
      <c r="G2" s="2337"/>
      <c r="H2" s="2337"/>
      <c r="I2" s="2337"/>
      <c r="J2" s="2337"/>
      <c r="K2" s="2337"/>
      <c r="L2" s="2337"/>
      <c r="M2" s="2337"/>
      <c r="N2" s="2337"/>
      <c r="O2" s="2337"/>
      <c r="P2" s="2337"/>
      <c r="Q2" s="2337"/>
      <c r="R2" s="2337"/>
      <c r="S2" s="2337"/>
      <c r="T2" s="2337"/>
      <c r="U2" s="2337"/>
    </row>
    <row r="3" spans="1:65" ht="11.25" customHeight="1" thickBo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65" s="1054" customFormat="1" ht="18" customHeight="1" thickTop="1">
      <c r="A4" s="2399" t="s">
        <v>81</v>
      </c>
      <c r="B4" s="2327" t="s">
        <v>122</v>
      </c>
      <c r="C4" s="2327"/>
      <c r="D4" s="2327"/>
      <c r="E4" s="2327"/>
      <c r="F4" s="2327"/>
      <c r="G4" s="2327" t="s">
        <v>123</v>
      </c>
      <c r="H4" s="2327"/>
      <c r="I4" s="2327"/>
      <c r="J4" s="2327"/>
      <c r="K4" s="2327"/>
      <c r="L4" s="2327" t="s">
        <v>124</v>
      </c>
      <c r="M4" s="2327"/>
      <c r="N4" s="2327"/>
      <c r="O4" s="2327"/>
      <c r="P4" s="2327"/>
      <c r="Q4" s="2327" t="s">
        <v>125</v>
      </c>
      <c r="R4" s="2327"/>
      <c r="S4" s="2327"/>
      <c r="T4" s="2327"/>
      <c r="U4" s="2328"/>
      <c r="AP4" s="1058"/>
      <c r="AQ4" s="1058"/>
      <c r="AR4" s="1058"/>
      <c r="AS4" s="1058"/>
      <c r="AT4" s="1058"/>
    </row>
    <row r="5" spans="1:65" s="1054" customFormat="1" ht="18" customHeight="1">
      <c r="A5" s="2400"/>
      <c r="B5" s="1057" t="s">
        <v>87</v>
      </c>
      <c r="C5" s="1057" t="s">
        <v>90</v>
      </c>
      <c r="D5" s="1057" t="s">
        <v>91</v>
      </c>
      <c r="E5" s="2322" t="s">
        <v>88</v>
      </c>
      <c r="F5" s="2322" t="s">
        <v>89</v>
      </c>
      <c r="G5" s="1057" t="s">
        <v>87</v>
      </c>
      <c r="H5" s="1057" t="s">
        <v>90</v>
      </c>
      <c r="I5" s="1057" t="s">
        <v>91</v>
      </c>
      <c r="J5" s="2322" t="s">
        <v>88</v>
      </c>
      <c r="K5" s="2322" t="s">
        <v>89</v>
      </c>
      <c r="L5" s="1057" t="s">
        <v>87</v>
      </c>
      <c r="M5" s="1057" t="s">
        <v>90</v>
      </c>
      <c r="N5" s="1057" t="s">
        <v>91</v>
      </c>
      <c r="O5" s="2322" t="s">
        <v>88</v>
      </c>
      <c r="P5" s="2322" t="s">
        <v>89</v>
      </c>
      <c r="Q5" s="1057" t="s">
        <v>87</v>
      </c>
      <c r="R5" s="1057" t="s">
        <v>90</v>
      </c>
      <c r="S5" s="1057" t="s">
        <v>91</v>
      </c>
      <c r="T5" s="2322" t="s">
        <v>88</v>
      </c>
      <c r="U5" s="2331" t="s">
        <v>89</v>
      </c>
      <c r="AP5" s="1058"/>
      <c r="AQ5" s="1058"/>
      <c r="AR5" s="1058"/>
      <c r="AS5" s="1058"/>
      <c r="AT5" s="1058"/>
    </row>
    <row r="6" spans="1:65" s="1054" customFormat="1" ht="31.5" customHeight="1">
      <c r="A6" s="2400"/>
      <c r="B6" s="1355" t="s">
        <v>669</v>
      </c>
      <c r="C6" s="1355" t="s">
        <v>725</v>
      </c>
      <c r="D6" s="1286" t="s">
        <v>737</v>
      </c>
      <c r="E6" s="2322"/>
      <c r="F6" s="2322"/>
      <c r="G6" s="1355" t="s">
        <v>669</v>
      </c>
      <c r="H6" s="1355" t="s">
        <v>725</v>
      </c>
      <c r="I6" s="1355" t="s">
        <v>737</v>
      </c>
      <c r="J6" s="2322"/>
      <c r="K6" s="2322"/>
      <c r="L6" s="1355" t="s">
        <v>669</v>
      </c>
      <c r="M6" s="1355" t="s">
        <v>725</v>
      </c>
      <c r="N6" s="1355" t="s">
        <v>737</v>
      </c>
      <c r="O6" s="2322"/>
      <c r="P6" s="2322"/>
      <c r="Q6" s="1355" t="s">
        <v>669</v>
      </c>
      <c r="R6" s="1355" t="s">
        <v>725</v>
      </c>
      <c r="S6" s="1355" t="s">
        <v>737</v>
      </c>
      <c r="T6" s="2322"/>
      <c r="U6" s="2331"/>
      <c r="AP6" s="1058"/>
      <c r="AQ6" s="1058"/>
      <c r="AR6" s="1058"/>
      <c r="AS6" s="1058"/>
      <c r="AT6" s="1058"/>
      <c r="AU6" s="1058"/>
      <c r="AV6" s="1058"/>
      <c r="AW6" s="1058"/>
      <c r="AX6" s="1058"/>
      <c r="AY6" s="1058"/>
      <c r="AZ6" s="1058"/>
      <c r="BA6" s="1058"/>
      <c r="BB6" s="1058"/>
      <c r="BC6" s="1058"/>
      <c r="BD6" s="1058"/>
      <c r="BE6" s="1058"/>
      <c r="BF6" s="1058"/>
      <c r="BG6" s="1058"/>
      <c r="BH6" s="1058"/>
      <c r="BI6" s="1058"/>
      <c r="BJ6" s="1058"/>
      <c r="BK6" s="1058"/>
      <c r="BL6" s="1058"/>
      <c r="BM6" s="1058"/>
    </row>
    <row r="7" spans="1:65" ht="25.5" customHeight="1">
      <c r="A7" s="130" t="s">
        <v>735</v>
      </c>
      <c r="B7" s="29">
        <v>750</v>
      </c>
      <c r="C7" s="29">
        <v>782</v>
      </c>
      <c r="D7" s="29">
        <v>856</v>
      </c>
      <c r="E7" s="711">
        <v>4.2666666666666657</v>
      </c>
      <c r="F7" s="711">
        <v>9.4629156010230133</v>
      </c>
      <c r="G7" s="29">
        <v>153</v>
      </c>
      <c r="H7" s="29">
        <v>179</v>
      </c>
      <c r="I7" s="29">
        <v>235</v>
      </c>
      <c r="J7" s="711">
        <v>16.993464052287592</v>
      </c>
      <c r="K7" s="711">
        <v>31.284916201117312</v>
      </c>
      <c r="L7" s="676">
        <v>46</v>
      </c>
      <c r="M7" s="676">
        <v>47</v>
      </c>
      <c r="N7" s="676">
        <v>329</v>
      </c>
      <c r="O7" s="711">
        <v>2.1739130434782652</v>
      </c>
      <c r="P7" s="711">
        <v>8.5106382978723332</v>
      </c>
      <c r="Q7" s="676">
        <v>494</v>
      </c>
      <c r="R7" s="676">
        <v>562</v>
      </c>
      <c r="S7" s="676">
        <v>453</v>
      </c>
      <c r="T7" s="711">
        <v>13.76518218623481</v>
      </c>
      <c r="U7" s="712">
        <v>-19.395017793594306</v>
      </c>
    </row>
    <row r="8" spans="1:65" ht="25.5" customHeight="1">
      <c r="A8" s="130" t="s">
        <v>736</v>
      </c>
      <c r="B8" s="29">
        <v>27371</v>
      </c>
      <c r="C8" s="29">
        <v>28505</v>
      </c>
      <c r="D8" s="29">
        <v>37899</v>
      </c>
      <c r="E8" s="711">
        <v>4.1430711336816444</v>
      </c>
      <c r="F8" s="711">
        <v>32.955621820733199</v>
      </c>
      <c r="G8" s="29">
        <v>2783</v>
      </c>
      <c r="H8" s="29">
        <v>3384</v>
      </c>
      <c r="I8" s="29">
        <v>3909</v>
      </c>
      <c r="J8" s="711">
        <v>21.595400646784043</v>
      </c>
      <c r="K8" s="711">
        <v>15.51418439716312</v>
      </c>
      <c r="L8" s="676">
        <v>1380</v>
      </c>
      <c r="M8" s="676">
        <v>1420</v>
      </c>
      <c r="N8" s="676">
        <v>6486</v>
      </c>
      <c r="O8" s="711">
        <v>2.8985507246376727</v>
      </c>
      <c r="P8" s="711">
        <v>3.8732394366197269</v>
      </c>
      <c r="Q8" s="676">
        <v>13496</v>
      </c>
      <c r="R8" s="676">
        <v>15217</v>
      </c>
      <c r="S8" s="676">
        <v>11510</v>
      </c>
      <c r="T8" s="711">
        <v>12.75192649673977</v>
      </c>
      <c r="U8" s="712">
        <v>-24.360912137740684</v>
      </c>
    </row>
    <row r="9" spans="1:65" s="73" customFormat="1" ht="25.5" customHeight="1">
      <c r="A9" s="115" t="s">
        <v>93</v>
      </c>
      <c r="B9" s="29">
        <v>0</v>
      </c>
      <c r="C9" s="29">
        <v>0</v>
      </c>
      <c r="D9" s="29">
        <v>0</v>
      </c>
      <c r="E9" s="609"/>
      <c r="F9" s="609"/>
      <c r="G9" s="678"/>
      <c r="H9" s="678"/>
      <c r="I9" s="678"/>
      <c r="J9" s="609"/>
      <c r="K9" s="609"/>
      <c r="L9" s="679"/>
      <c r="M9" s="679"/>
      <c r="N9" s="679"/>
      <c r="O9" s="609"/>
      <c r="P9" s="609"/>
      <c r="Q9" s="680"/>
      <c r="R9" s="680"/>
      <c r="S9" s="680"/>
      <c r="T9" s="602"/>
      <c r="U9" s="308"/>
    </row>
    <row r="10" spans="1:65" ht="25.5" customHeight="1">
      <c r="A10" s="130" t="s">
        <v>94</v>
      </c>
      <c r="B10" s="29"/>
      <c r="C10" s="29"/>
      <c r="D10" s="29"/>
      <c r="E10" s="606"/>
      <c r="F10" s="606"/>
      <c r="G10" s="29"/>
      <c r="H10" s="29"/>
      <c r="I10" s="29"/>
      <c r="J10" s="606"/>
      <c r="K10" s="606"/>
      <c r="L10" s="676"/>
      <c r="M10" s="676"/>
      <c r="N10" s="676"/>
      <c r="O10" s="606"/>
      <c r="P10" s="606"/>
      <c r="Q10" s="677"/>
      <c r="R10" s="677"/>
      <c r="S10" s="677"/>
      <c r="T10" s="601"/>
      <c r="U10" s="124"/>
    </row>
    <row r="11" spans="1:65" ht="25.5" customHeight="1" thickBot="1">
      <c r="A11" s="131" t="s">
        <v>95</v>
      </c>
      <c r="B11" s="93"/>
      <c r="C11" s="93"/>
      <c r="D11" s="93"/>
      <c r="E11" s="92"/>
      <c r="F11" s="92"/>
      <c r="G11" s="93"/>
      <c r="H11" s="93"/>
      <c r="I11" s="93"/>
      <c r="J11" s="92"/>
      <c r="K11" s="92"/>
      <c r="L11" s="297"/>
      <c r="M11" s="297"/>
      <c r="N11" s="297"/>
      <c r="O11" s="92"/>
      <c r="P11" s="92"/>
      <c r="Q11" s="296"/>
      <c r="R11" s="296"/>
      <c r="S11" s="296"/>
      <c r="T11" s="35"/>
      <c r="U11" s="36"/>
    </row>
    <row r="12" spans="1:65" ht="16.5" thickTop="1" thickBot="1">
      <c r="A12" s="2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65" s="1054" customFormat="1" ht="18" customHeight="1" thickTop="1">
      <c r="A13" s="2399" t="s">
        <v>81</v>
      </c>
      <c r="B13" s="2327" t="s">
        <v>126</v>
      </c>
      <c r="C13" s="2327"/>
      <c r="D13" s="2327"/>
      <c r="E13" s="2327"/>
      <c r="F13" s="2327"/>
      <c r="G13" s="2327" t="s">
        <v>127</v>
      </c>
      <c r="H13" s="2327"/>
      <c r="I13" s="2327"/>
      <c r="J13" s="2327"/>
      <c r="K13" s="2327"/>
      <c r="L13" s="2327" t="s">
        <v>128</v>
      </c>
      <c r="M13" s="2327"/>
      <c r="N13" s="2327"/>
      <c r="O13" s="2327"/>
      <c r="P13" s="2327"/>
      <c r="Q13" s="2327" t="s">
        <v>129</v>
      </c>
      <c r="R13" s="2327"/>
      <c r="S13" s="2327"/>
      <c r="T13" s="2327"/>
      <c r="U13" s="2328"/>
    </row>
    <row r="14" spans="1:65" s="1054" customFormat="1" ht="18" customHeight="1">
      <c r="A14" s="2400"/>
      <c r="B14" s="1057" t="s">
        <v>87</v>
      </c>
      <c r="C14" s="1057" t="s">
        <v>90</v>
      </c>
      <c r="D14" s="1057" t="s">
        <v>91</v>
      </c>
      <c r="E14" s="2322" t="s">
        <v>88</v>
      </c>
      <c r="F14" s="2322" t="s">
        <v>89</v>
      </c>
      <c r="G14" s="1057" t="s">
        <v>87</v>
      </c>
      <c r="H14" s="1057" t="s">
        <v>90</v>
      </c>
      <c r="I14" s="1057" t="s">
        <v>91</v>
      </c>
      <c r="J14" s="2322" t="s">
        <v>88</v>
      </c>
      <c r="K14" s="2322" t="s">
        <v>89</v>
      </c>
      <c r="L14" s="1057" t="s">
        <v>87</v>
      </c>
      <c r="M14" s="1057" t="s">
        <v>90</v>
      </c>
      <c r="N14" s="1057" t="s">
        <v>91</v>
      </c>
      <c r="O14" s="2322" t="s">
        <v>88</v>
      </c>
      <c r="P14" s="2322" t="s">
        <v>89</v>
      </c>
      <c r="Q14" s="1057" t="s">
        <v>87</v>
      </c>
      <c r="R14" s="1057" t="s">
        <v>90</v>
      </c>
      <c r="S14" s="1057" t="s">
        <v>91</v>
      </c>
      <c r="T14" s="2322" t="s">
        <v>88</v>
      </c>
      <c r="U14" s="2331" t="s">
        <v>89</v>
      </c>
    </row>
    <row r="15" spans="1:65" s="1054" customFormat="1" ht="31.5" customHeight="1">
      <c r="A15" s="2400"/>
      <c r="B15" s="1355" t="s">
        <v>669</v>
      </c>
      <c r="C15" s="1355" t="s">
        <v>725</v>
      </c>
      <c r="D15" s="1355" t="s">
        <v>737</v>
      </c>
      <c r="E15" s="2322"/>
      <c r="F15" s="2322"/>
      <c r="G15" s="1355" t="s">
        <v>669</v>
      </c>
      <c r="H15" s="1355" t="s">
        <v>725</v>
      </c>
      <c r="I15" s="1355" t="s">
        <v>737</v>
      </c>
      <c r="J15" s="2322"/>
      <c r="K15" s="2322"/>
      <c r="L15" s="1355" t="s">
        <v>669</v>
      </c>
      <c r="M15" s="1355" t="s">
        <v>725</v>
      </c>
      <c r="N15" s="1355" t="s">
        <v>737</v>
      </c>
      <c r="O15" s="2322"/>
      <c r="P15" s="2322"/>
      <c r="Q15" s="1355" t="s">
        <v>669</v>
      </c>
      <c r="R15" s="1355" t="s">
        <v>725</v>
      </c>
      <c r="S15" s="1355" t="s">
        <v>737</v>
      </c>
      <c r="T15" s="2322"/>
      <c r="U15" s="2331"/>
      <c r="AP15" s="1058"/>
      <c r="AQ15" s="1058"/>
      <c r="AR15" s="1058"/>
      <c r="AS15" s="1058"/>
      <c r="AT15" s="1058"/>
      <c r="AU15" s="1058"/>
      <c r="AV15" s="1058"/>
      <c r="AW15" s="1058"/>
      <c r="AX15" s="1058"/>
      <c r="AY15" s="1058"/>
      <c r="AZ15" s="1058"/>
      <c r="BA15" s="1058"/>
      <c r="BB15" s="1058"/>
      <c r="BC15" s="1058"/>
      <c r="BD15" s="1058"/>
      <c r="BE15" s="1058"/>
      <c r="BF15" s="1058"/>
      <c r="BG15" s="1058"/>
      <c r="BH15" s="1058"/>
      <c r="BI15" s="1058"/>
      <c r="BJ15" s="1058"/>
      <c r="BK15" s="1058"/>
      <c r="BL15" s="1058"/>
      <c r="BM15" s="1058"/>
    </row>
    <row r="16" spans="1:65" ht="25.5" customHeight="1">
      <c r="A16" s="130" t="s">
        <v>735</v>
      </c>
      <c r="B16" s="28">
        <v>853</v>
      </c>
      <c r="C16" s="28">
        <v>910</v>
      </c>
      <c r="D16" s="28">
        <v>945</v>
      </c>
      <c r="E16" s="782">
        <v>6.6822977725674093</v>
      </c>
      <c r="F16" s="782">
        <v>3.8461538461538538</v>
      </c>
      <c r="G16" s="28">
        <v>52</v>
      </c>
      <c r="H16" s="28">
        <v>54</v>
      </c>
      <c r="I16" s="28">
        <v>55</v>
      </c>
      <c r="J16" s="782">
        <v>3.8461538461538538</v>
      </c>
      <c r="K16" s="782">
        <v>1.8518518518518619</v>
      </c>
      <c r="L16" s="28">
        <v>194</v>
      </c>
      <c r="M16" s="28">
        <v>285</v>
      </c>
      <c r="N16" s="28">
        <v>388</v>
      </c>
      <c r="O16" s="713">
        <v>46.907216494845386</v>
      </c>
      <c r="P16" s="713">
        <v>36.140350877192986</v>
      </c>
      <c r="Q16" s="610">
        <v>38</v>
      </c>
      <c r="R16" s="610">
        <v>41</v>
      </c>
      <c r="S16" s="610">
        <v>43</v>
      </c>
      <c r="T16" s="782">
        <v>7.8947368421052602</v>
      </c>
      <c r="U16" s="783">
        <v>4.8780487804878021</v>
      </c>
    </row>
    <row r="17" spans="1:21" ht="25.5" customHeight="1">
      <c r="A17" s="130" t="s">
        <v>736</v>
      </c>
      <c r="B17" s="28">
        <v>17354</v>
      </c>
      <c r="C17" s="28">
        <v>18253</v>
      </c>
      <c r="D17" s="28">
        <v>19137</v>
      </c>
      <c r="E17" s="782">
        <v>5.1803618762245094</v>
      </c>
      <c r="F17" s="782">
        <v>4.8430395003561131</v>
      </c>
      <c r="G17" s="28">
        <v>1930</v>
      </c>
      <c r="H17" s="28">
        <v>1985</v>
      </c>
      <c r="I17" s="28">
        <v>1995</v>
      </c>
      <c r="J17" s="782">
        <v>2.8497409326425043</v>
      </c>
      <c r="K17" s="782">
        <v>0.50377833753148593</v>
      </c>
      <c r="L17" s="28">
        <v>4469</v>
      </c>
      <c r="M17" s="28">
        <v>5757</v>
      </c>
      <c r="N17" s="28">
        <v>9094</v>
      </c>
      <c r="O17" s="713">
        <v>28.820765271872887</v>
      </c>
      <c r="P17" s="713">
        <v>57.964217474379012</v>
      </c>
      <c r="Q17" s="610">
        <v>1116</v>
      </c>
      <c r="R17" s="610">
        <v>1271</v>
      </c>
      <c r="S17" s="610">
        <v>1346</v>
      </c>
      <c r="T17" s="782">
        <v>13.888888888888886</v>
      </c>
      <c r="U17" s="783">
        <v>5.9008654602675108</v>
      </c>
    </row>
    <row r="18" spans="1:21" s="73" customFormat="1" ht="25.5" customHeight="1">
      <c r="A18" s="115" t="s">
        <v>93</v>
      </c>
      <c r="B18" s="605"/>
      <c r="C18" s="605"/>
      <c r="D18" s="605"/>
      <c r="E18" s="612"/>
      <c r="F18" s="612"/>
      <c r="G18" s="605"/>
      <c r="H18" s="605"/>
      <c r="I18" s="605"/>
      <c r="J18" s="612"/>
      <c r="K18" s="612"/>
      <c r="L18" s="605"/>
      <c r="M18" s="605"/>
      <c r="N18" s="605"/>
      <c r="O18" s="612"/>
      <c r="P18" s="612"/>
      <c r="Q18" s="605"/>
      <c r="R18" s="605"/>
      <c r="S18" s="605"/>
      <c r="T18" s="612"/>
      <c r="U18" s="209"/>
    </row>
    <row r="19" spans="1:21" ht="25.5" customHeight="1">
      <c r="A19" s="130" t="s">
        <v>94</v>
      </c>
      <c r="B19" s="28"/>
      <c r="C19" s="28"/>
      <c r="D19" s="28"/>
      <c r="E19" s="611"/>
      <c r="F19" s="611"/>
      <c r="G19" s="28"/>
      <c r="H19" s="28"/>
      <c r="I19" s="28"/>
      <c r="J19" s="611"/>
      <c r="K19" s="611"/>
      <c r="L19" s="28"/>
      <c r="M19" s="28"/>
      <c r="N19" s="28"/>
      <c r="O19" s="611"/>
      <c r="P19" s="611"/>
      <c r="Q19" s="28"/>
      <c r="R19" s="28"/>
      <c r="S19" s="28"/>
      <c r="T19" s="611"/>
      <c r="U19" s="121"/>
    </row>
    <row r="20" spans="1:21" ht="25.5" customHeight="1" thickBot="1">
      <c r="A20" s="131" t="s">
        <v>95</v>
      </c>
      <c r="B20" s="86"/>
      <c r="C20" s="86"/>
      <c r="D20" s="86"/>
      <c r="E20" s="122"/>
      <c r="F20" s="122"/>
      <c r="G20" s="86"/>
      <c r="H20" s="86"/>
      <c r="I20" s="86"/>
      <c r="J20" s="122"/>
      <c r="K20" s="122"/>
      <c r="L20" s="86"/>
      <c r="M20" s="86"/>
      <c r="N20" s="86"/>
      <c r="O20" s="122"/>
      <c r="P20" s="122"/>
      <c r="Q20" s="86"/>
      <c r="R20" s="86"/>
      <c r="S20" s="86"/>
      <c r="T20" s="122"/>
      <c r="U20" s="123"/>
    </row>
    <row r="21" spans="1:21" ht="18" customHeight="1" thickTop="1">
      <c r="A21" s="2330" t="s">
        <v>655</v>
      </c>
      <c r="B21" s="2330"/>
      <c r="C21" s="2330"/>
    </row>
    <row r="22" spans="1:21" ht="15">
      <c r="A22" s="2330" t="s">
        <v>653</v>
      </c>
      <c r="B22" s="2330"/>
      <c r="C22" s="2330"/>
    </row>
    <row r="23" spans="1:21" ht="14.25">
      <c r="A23" s="2312" t="s">
        <v>815</v>
      </c>
      <c r="B23" s="2312"/>
      <c r="C23" s="2312"/>
      <c r="D23" s="2312"/>
      <c r="E23" s="2312"/>
    </row>
  </sheetData>
  <mergeCells count="31">
    <mergeCell ref="A13:A15"/>
    <mergeCell ref="O14:O15"/>
    <mergeCell ref="A23:E23"/>
    <mergeCell ref="A22:C22"/>
    <mergeCell ref="U5:U6"/>
    <mergeCell ref="J5:J6"/>
    <mergeCell ref="K5:K6"/>
    <mergeCell ref="O5:O6"/>
    <mergeCell ref="P5:P6"/>
    <mergeCell ref="T5:T6"/>
    <mergeCell ref="A21:C21"/>
    <mergeCell ref="Q13:U13"/>
    <mergeCell ref="T14:T15"/>
    <mergeCell ref="U14:U15"/>
    <mergeCell ref="L13:P13"/>
    <mergeCell ref="P14:P15"/>
    <mergeCell ref="B13:F13"/>
    <mergeCell ref="E14:E15"/>
    <mergeCell ref="F14:F15"/>
    <mergeCell ref="G13:K13"/>
    <mergeCell ref="J14:J15"/>
    <mergeCell ref="K14:K15"/>
    <mergeCell ref="A1:U1"/>
    <mergeCell ref="A2:U2"/>
    <mergeCell ref="Q4:U4"/>
    <mergeCell ref="E5:E6"/>
    <mergeCell ref="F5:F6"/>
    <mergeCell ref="A4:A6"/>
    <mergeCell ref="B4:F4"/>
    <mergeCell ref="G4:K4"/>
    <mergeCell ref="L4:P4"/>
  </mergeCells>
  <phoneticPr fontId="0" type="noConversion"/>
  <printOptions horizontalCentered="1"/>
  <pageMargins left="0.39370078740157483" right="0.39370078740157483" top="0.78740157480314965" bottom="0.23622047244094491" header="0" footer="0.51181102362204722"/>
  <pageSetup paperSize="9" scale="4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"/>
  <sheetViews>
    <sheetView view="pageBreakPreview" zoomScale="87" zoomScaleSheetLayoutView="87" workbookViewId="0">
      <selection activeCell="A2" sqref="A2:XFD2"/>
    </sheetView>
  </sheetViews>
  <sheetFormatPr defaultRowHeight="12.75"/>
  <cols>
    <col min="1" max="1" width="23.42578125" customWidth="1"/>
    <col min="2" max="6" width="13.7109375" customWidth="1"/>
  </cols>
  <sheetData>
    <row r="1" spans="1:6" ht="18">
      <c r="A1" s="2314" t="s">
        <v>299</v>
      </c>
      <c r="B1" s="2314"/>
      <c r="C1" s="2314"/>
      <c r="D1" s="2314"/>
      <c r="E1" s="2314"/>
      <c r="F1" s="2314"/>
    </row>
    <row r="2" spans="1:6" s="1921" customFormat="1" ht="20.25">
      <c r="A2" s="2762" t="s">
        <v>416</v>
      </c>
      <c r="B2" s="2762"/>
      <c r="C2" s="2762"/>
      <c r="D2" s="2762"/>
      <c r="E2" s="2762"/>
      <c r="F2" s="2762"/>
    </row>
    <row r="3" spans="1:6" ht="14.25" customHeight="1" thickBot="1">
      <c r="A3" s="9"/>
    </row>
    <row r="4" spans="1:6" s="1054" customFormat="1" ht="18.75" thickTop="1">
      <c r="A4" s="2399" t="s">
        <v>81</v>
      </c>
      <c r="B4" s="2327" t="s">
        <v>82</v>
      </c>
      <c r="C4" s="2327"/>
      <c r="D4" s="2327"/>
      <c r="E4" s="2327"/>
      <c r="F4" s="2328"/>
    </row>
    <row r="5" spans="1:6" s="1054" customFormat="1" ht="15" customHeight="1">
      <c r="A5" s="2400"/>
      <c r="B5" s="1060" t="s">
        <v>87</v>
      </c>
      <c r="C5" s="1060" t="s">
        <v>90</v>
      </c>
      <c r="D5" s="1060" t="s">
        <v>91</v>
      </c>
      <c r="E5" s="2322" t="s">
        <v>88</v>
      </c>
      <c r="F5" s="2331" t="s">
        <v>89</v>
      </c>
    </row>
    <row r="6" spans="1:6" s="1054" customFormat="1" ht="38.25" customHeight="1">
      <c r="A6" s="2400"/>
      <c r="B6" s="1355" t="s">
        <v>669</v>
      </c>
      <c r="C6" s="1355" t="s">
        <v>725</v>
      </c>
      <c r="D6" s="1346" t="s">
        <v>737</v>
      </c>
      <c r="E6" s="2322"/>
      <c r="F6" s="2331"/>
    </row>
    <row r="7" spans="1:6" ht="27" customHeight="1">
      <c r="A7" s="98" t="s">
        <v>370</v>
      </c>
      <c r="B7" s="598">
        <v>898115</v>
      </c>
      <c r="C7" s="598">
        <v>834729</v>
      </c>
      <c r="D7" s="598">
        <v>795386</v>
      </c>
      <c r="E7" s="685">
        <v>-7.0576707882620866</v>
      </c>
      <c r="F7" s="686">
        <v>-4.7132662217318426</v>
      </c>
    </row>
    <row r="8" spans="1:6" ht="26.25" customHeight="1">
      <c r="A8" s="98" t="s">
        <v>371</v>
      </c>
      <c r="B8" s="598">
        <v>53610</v>
      </c>
      <c r="C8" s="598">
        <v>78434</v>
      </c>
      <c r="D8" s="598">
        <v>72014</v>
      </c>
      <c r="E8" s="685">
        <v>46.304793881738476</v>
      </c>
      <c r="F8" s="686">
        <v>-8.1852257949358744</v>
      </c>
    </row>
    <row r="9" spans="1:6" ht="33" customHeight="1" thickBot="1">
      <c r="A9" s="99" t="s">
        <v>372</v>
      </c>
      <c r="B9" s="89">
        <v>19948.667206999995</v>
      </c>
      <c r="C9" s="89">
        <v>20346.140449999999</v>
      </c>
      <c r="D9" s="89">
        <v>21588.638791000005</v>
      </c>
      <c r="E9" s="687">
        <v>1.9924801936669354</v>
      </c>
      <c r="F9" s="688">
        <v>6.1068011599222416</v>
      </c>
    </row>
    <row r="10" spans="1:6" ht="16.5" customHeight="1" thickTop="1">
      <c r="A10" s="2370" t="s">
        <v>426</v>
      </c>
      <c r="B10" s="2370"/>
      <c r="C10" s="2370"/>
      <c r="D10" s="2370"/>
      <c r="E10" s="2370"/>
      <c r="F10" s="2370"/>
    </row>
    <row r="11" spans="1:6" ht="16.5" customHeight="1">
      <c r="A11" s="322" t="s">
        <v>428</v>
      </c>
    </row>
    <row r="12" spans="1:6" ht="16.5" customHeight="1">
      <c r="A12" s="40" t="s">
        <v>431</v>
      </c>
    </row>
  </sheetData>
  <mergeCells count="7">
    <mergeCell ref="A10:F10"/>
    <mergeCell ref="A1:F1"/>
    <mergeCell ref="A2:F2"/>
    <mergeCell ref="A4:A6"/>
    <mergeCell ref="B4:F4"/>
    <mergeCell ref="E5:E6"/>
    <mergeCell ref="F5:F6"/>
  </mergeCells>
  <printOptions horizontalCentered="1"/>
  <pageMargins left="0.59055118110236227" right="0.39370078740157483" top="0.98425196850393704" bottom="0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8"/>
  <sheetViews>
    <sheetView view="pageBreakPreview" topLeftCell="J4" zoomScaleSheetLayoutView="100" workbookViewId="0">
      <selection activeCell="L4" sqref="L4:P4"/>
    </sheetView>
  </sheetViews>
  <sheetFormatPr defaultRowHeight="12.75"/>
  <cols>
    <col min="1" max="1" width="23" customWidth="1"/>
    <col min="2" max="2" width="12.7109375" customWidth="1"/>
    <col min="3" max="3" width="12.5703125" customWidth="1"/>
    <col min="4" max="4" width="12.42578125" customWidth="1"/>
    <col min="5" max="5" width="12.28515625" customWidth="1"/>
    <col min="6" max="6" width="12.5703125" customWidth="1"/>
    <col min="7" max="8" width="12.7109375" customWidth="1"/>
    <col min="9" max="9" width="11.85546875" customWidth="1"/>
    <col min="10" max="10" width="12.7109375" customWidth="1"/>
    <col min="11" max="12" width="12.5703125" customWidth="1"/>
    <col min="13" max="13" width="12.28515625" customWidth="1"/>
    <col min="14" max="14" width="12.85546875" customWidth="1"/>
    <col min="15" max="15" width="12.5703125" customWidth="1"/>
    <col min="16" max="16" width="13" customWidth="1"/>
    <col min="17" max="17" width="11.5703125" customWidth="1"/>
    <col min="18" max="18" width="11.85546875" customWidth="1"/>
    <col min="19" max="19" width="12.5703125" customWidth="1"/>
    <col min="20" max="20" width="12.7109375" customWidth="1"/>
    <col min="21" max="21" width="12.28515625" customWidth="1"/>
    <col min="22" max="23" width="12.7109375" bestFit="1" customWidth="1"/>
    <col min="24" max="24" width="13" bestFit="1" customWidth="1"/>
    <col min="25" max="25" width="12.85546875" customWidth="1"/>
    <col min="26" max="26" width="15.28515625" customWidth="1"/>
    <col min="27" max="28" width="12.7109375" bestFit="1" customWidth="1"/>
    <col min="29" max="29" width="13" bestFit="1" customWidth="1"/>
    <col min="30" max="30" width="12.5703125" customWidth="1"/>
    <col min="31" max="31" width="12.42578125" customWidth="1"/>
    <col min="32" max="33" width="12.7109375" bestFit="1" customWidth="1"/>
    <col min="34" max="34" width="13" bestFit="1" customWidth="1"/>
    <col min="35" max="35" width="14.140625" customWidth="1"/>
    <col min="36" max="36" width="16.28515625" customWidth="1"/>
    <col min="37" max="38" width="12.7109375" bestFit="1" customWidth="1"/>
    <col min="39" max="39" width="13" bestFit="1" customWidth="1"/>
    <col min="40" max="41" width="12.7109375" customWidth="1"/>
  </cols>
  <sheetData>
    <row r="1" spans="1:31" s="1885" customFormat="1" ht="27">
      <c r="A1" s="2326" t="s">
        <v>300</v>
      </c>
      <c r="B1" s="2326"/>
      <c r="C1" s="2326"/>
      <c r="D1" s="2326"/>
      <c r="E1" s="2326"/>
      <c r="F1" s="2326"/>
      <c r="G1" s="2326"/>
      <c r="H1" s="2326"/>
      <c r="I1" s="2326"/>
      <c r="J1" s="2326"/>
      <c r="K1" s="2326"/>
      <c r="L1" s="2326"/>
      <c r="M1" s="2326"/>
      <c r="N1" s="2326"/>
      <c r="O1" s="2326"/>
      <c r="P1" s="2326"/>
      <c r="Q1" s="2326"/>
      <c r="R1" s="2326"/>
      <c r="S1" s="2326"/>
      <c r="T1" s="2326"/>
      <c r="U1" s="2326"/>
    </row>
    <row r="2" spans="1:31" s="1883" customFormat="1" ht="30">
      <c r="A2" s="2337" t="s">
        <v>416</v>
      </c>
      <c r="B2" s="2337"/>
      <c r="C2" s="2337"/>
      <c r="D2" s="2337"/>
      <c r="E2" s="2337"/>
      <c r="F2" s="2337"/>
      <c r="G2" s="2337"/>
      <c r="H2" s="2337"/>
      <c r="I2" s="2337"/>
      <c r="J2" s="2337"/>
      <c r="K2" s="2337"/>
      <c r="L2" s="2337"/>
      <c r="M2" s="2337"/>
      <c r="N2" s="2337"/>
      <c r="O2" s="2337"/>
      <c r="P2" s="2337"/>
      <c r="Q2" s="2337"/>
      <c r="R2" s="2337"/>
      <c r="S2" s="2337"/>
      <c r="T2" s="2337"/>
      <c r="U2" s="2337"/>
    </row>
    <row r="3" spans="1:31" ht="14.25" customHeight="1" thickBo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1"/>
      <c r="AE3" s="11"/>
    </row>
    <row r="4" spans="1:31" s="1054" customFormat="1" ht="18" customHeight="1" thickTop="1">
      <c r="A4" s="2399" t="s">
        <v>81</v>
      </c>
      <c r="B4" s="2327" t="s">
        <v>122</v>
      </c>
      <c r="C4" s="2327"/>
      <c r="D4" s="2327"/>
      <c r="E4" s="2327"/>
      <c r="F4" s="2327"/>
      <c r="G4" s="2327" t="s">
        <v>123</v>
      </c>
      <c r="H4" s="2327"/>
      <c r="I4" s="2327"/>
      <c r="J4" s="2327"/>
      <c r="K4" s="2327"/>
      <c r="L4" s="2327" t="s">
        <v>124</v>
      </c>
      <c r="M4" s="2327"/>
      <c r="N4" s="2327"/>
      <c r="O4" s="2327"/>
      <c r="P4" s="2327"/>
      <c r="Q4" s="2327" t="s">
        <v>125</v>
      </c>
      <c r="R4" s="2327"/>
      <c r="S4" s="2327"/>
      <c r="T4" s="2327"/>
      <c r="U4" s="2328"/>
    </row>
    <row r="5" spans="1:31" s="1054" customFormat="1" ht="18" customHeight="1">
      <c r="A5" s="2400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22" t="s">
        <v>88</v>
      </c>
      <c r="U5" s="2331" t="s">
        <v>89</v>
      </c>
    </row>
    <row r="6" spans="1:31" s="1054" customFormat="1" ht="51" customHeight="1">
      <c r="A6" s="2400"/>
      <c r="B6" s="1355" t="s">
        <v>669</v>
      </c>
      <c r="C6" s="1355" t="s">
        <v>725</v>
      </c>
      <c r="D6" s="1349" t="s">
        <v>737</v>
      </c>
      <c r="E6" s="2322"/>
      <c r="F6" s="2322"/>
      <c r="G6" s="1355" t="s">
        <v>669</v>
      </c>
      <c r="H6" s="1355" t="s">
        <v>725</v>
      </c>
      <c r="I6" s="1355" t="s">
        <v>737</v>
      </c>
      <c r="J6" s="2322"/>
      <c r="K6" s="2322"/>
      <c r="L6" s="1355" t="s">
        <v>669</v>
      </c>
      <c r="M6" s="1355" t="s">
        <v>725</v>
      </c>
      <c r="N6" s="1355" t="s">
        <v>737</v>
      </c>
      <c r="O6" s="2322"/>
      <c r="P6" s="2322"/>
      <c r="Q6" s="1355" t="s">
        <v>669</v>
      </c>
      <c r="R6" s="1355" t="s">
        <v>725</v>
      </c>
      <c r="S6" s="1355" t="s">
        <v>737</v>
      </c>
      <c r="T6" s="2322"/>
      <c r="U6" s="2331"/>
    </row>
    <row r="7" spans="1:31" ht="24.95" customHeight="1">
      <c r="A7" s="98" t="s">
        <v>370</v>
      </c>
      <c r="B7" s="623">
        <v>146679</v>
      </c>
      <c r="C7" s="623">
        <v>123680</v>
      </c>
      <c r="D7" s="623">
        <v>108221</v>
      </c>
      <c r="E7" s="711">
        <v>-15.679817833500366</v>
      </c>
      <c r="F7" s="711">
        <v>-12.499191461837</v>
      </c>
      <c r="G7" s="623">
        <v>208107</v>
      </c>
      <c r="H7" s="623">
        <v>219908</v>
      </c>
      <c r="I7" s="623">
        <v>206829</v>
      </c>
      <c r="J7" s="711">
        <v>5.6706405839303926</v>
      </c>
      <c r="K7" s="711">
        <v>-5.9474871309820401</v>
      </c>
      <c r="L7" s="681">
        <v>105841</v>
      </c>
      <c r="M7" s="681">
        <v>114617</v>
      </c>
      <c r="N7" s="681">
        <v>134951</v>
      </c>
      <c r="O7" s="786">
        <v>8.2916828072297193</v>
      </c>
      <c r="P7" s="786">
        <v>17.74082378704729</v>
      </c>
      <c r="Q7" s="681">
        <v>134924</v>
      </c>
      <c r="R7" s="681">
        <v>97457</v>
      </c>
      <c r="S7" s="681">
        <v>89783</v>
      </c>
      <c r="T7" s="786">
        <v>-27.768966232842189</v>
      </c>
      <c r="U7" s="787">
        <v>-7.8742419733831355</v>
      </c>
    </row>
    <row r="8" spans="1:31" ht="24.95" customHeight="1">
      <c r="A8" s="98" t="s">
        <v>371</v>
      </c>
      <c r="B8" s="623">
        <v>19287</v>
      </c>
      <c r="C8" s="623">
        <v>33143</v>
      </c>
      <c r="D8" s="623">
        <v>27501</v>
      </c>
      <c r="E8" s="711">
        <v>71.841136516824804</v>
      </c>
      <c r="F8" s="711">
        <v>-17.023202486196169</v>
      </c>
      <c r="G8" s="623">
        <v>6402</v>
      </c>
      <c r="H8" s="623">
        <v>6245</v>
      </c>
      <c r="I8" s="623">
        <v>5778</v>
      </c>
      <c r="J8" s="711">
        <v>-2.4523586379256415</v>
      </c>
      <c r="K8" s="711">
        <v>-7.4779823859087315</v>
      </c>
      <c r="L8" s="681">
        <v>2495</v>
      </c>
      <c r="M8" s="681">
        <v>3115</v>
      </c>
      <c r="N8" s="681">
        <v>4931</v>
      </c>
      <c r="O8" s="786">
        <v>24.849699398797597</v>
      </c>
      <c r="P8" s="786">
        <v>58.298555377207066</v>
      </c>
      <c r="Q8" s="681">
        <v>4629</v>
      </c>
      <c r="R8" s="681">
        <v>5792</v>
      </c>
      <c r="S8" s="681">
        <v>5789</v>
      </c>
      <c r="T8" s="786">
        <v>25.124216893497504</v>
      </c>
      <c r="U8" s="787">
        <v>-5.1795580110493233E-2</v>
      </c>
    </row>
    <row r="9" spans="1:31" ht="37.5" customHeight="1" thickBot="1">
      <c r="A9" s="99" t="s">
        <v>372</v>
      </c>
      <c r="B9" s="1285">
        <v>9566.2599999999984</v>
      </c>
      <c r="C9" s="1285">
        <v>10041.459999999999</v>
      </c>
      <c r="D9" s="1903">
        <v>9585.2515910000002</v>
      </c>
      <c r="E9" s="784">
        <v>4.9674585470183956</v>
      </c>
      <c r="F9" s="784">
        <v>-4.543247784684695</v>
      </c>
      <c r="G9" s="1269">
        <v>2220.6722070000005</v>
      </c>
      <c r="H9" s="1269">
        <v>2469.8080000000004</v>
      </c>
      <c r="I9" s="1269">
        <v>2396.3270000000002</v>
      </c>
      <c r="J9" s="785">
        <v>11.218935969688573</v>
      </c>
      <c r="K9" s="785">
        <v>-2.9751705395723178</v>
      </c>
      <c r="L9" s="1269">
        <v>773.99</v>
      </c>
      <c r="M9" s="1269">
        <v>1061.6600000000001</v>
      </c>
      <c r="N9" s="1269">
        <v>1115.52</v>
      </c>
      <c r="O9" s="785">
        <v>37.167146862362586</v>
      </c>
      <c r="P9" s="785">
        <v>5.0731872727615155</v>
      </c>
      <c r="Q9" s="1269">
        <v>2356.06</v>
      </c>
      <c r="R9" s="1269">
        <v>2100.3214499999999</v>
      </c>
      <c r="S9" s="1269">
        <v>2158.0001999999999</v>
      </c>
      <c r="T9" s="785">
        <v>-10.854500734276712</v>
      </c>
      <c r="U9" s="788">
        <v>2.746186780123594</v>
      </c>
    </row>
    <row r="10" spans="1:31" ht="16.5" thickTop="1" thickBot="1">
      <c r="A10" s="2398"/>
      <c r="B10" s="239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31" s="1054" customFormat="1" ht="18" customHeight="1" thickTop="1">
      <c r="A11" s="2399" t="s">
        <v>81</v>
      </c>
      <c r="B11" s="2327" t="s">
        <v>126</v>
      </c>
      <c r="C11" s="2327"/>
      <c r="D11" s="2327"/>
      <c r="E11" s="2327"/>
      <c r="F11" s="2327"/>
      <c r="G11" s="2327" t="s">
        <v>127</v>
      </c>
      <c r="H11" s="2327"/>
      <c r="I11" s="2327"/>
      <c r="J11" s="2327"/>
      <c r="K11" s="2327"/>
      <c r="L11" s="2327" t="s">
        <v>128</v>
      </c>
      <c r="M11" s="2327"/>
      <c r="N11" s="2327"/>
      <c r="O11" s="2327"/>
      <c r="P11" s="2327"/>
      <c r="Q11" s="2327" t="s">
        <v>129</v>
      </c>
      <c r="R11" s="2327"/>
      <c r="S11" s="2327"/>
      <c r="T11" s="2327"/>
      <c r="U11" s="2328"/>
    </row>
    <row r="12" spans="1:31" s="1054" customFormat="1" ht="15" customHeight="1">
      <c r="A12" s="2400"/>
      <c r="B12" s="1057" t="s">
        <v>87</v>
      </c>
      <c r="C12" s="1057" t="s">
        <v>90</v>
      </c>
      <c r="D12" s="1057" t="s">
        <v>91</v>
      </c>
      <c r="E12" s="2322" t="s">
        <v>88</v>
      </c>
      <c r="F12" s="2322" t="s">
        <v>89</v>
      </c>
      <c r="G12" s="1057" t="s">
        <v>87</v>
      </c>
      <c r="H12" s="1057" t="s">
        <v>90</v>
      </c>
      <c r="I12" s="1057" t="s">
        <v>91</v>
      </c>
      <c r="J12" s="2322" t="s">
        <v>88</v>
      </c>
      <c r="K12" s="2322" t="s">
        <v>89</v>
      </c>
      <c r="L12" s="1057" t="s">
        <v>87</v>
      </c>
      <c r="M12" s="1057" t="s">
        <v>90</v>
      </c>
      <c r="N12" s="1057" t="s">
        <v>91</v>
      </c>
      <c r="O12" s="2322" t="s">
        <v>88</v>
      </c>
      <c r="P12" s="2322" t="s">
        <v>89</v>
      </c>
      <c r="Q12" s="1057" t="s">
        <v>87</v>
      </c>
      <c r="R12" s="1057" t="s">
        <v>90</v>
      </c>
      <c r="S12" s="1057" t="s">
        <v>91</v>
      </c>
      <c r="T12" s="2322" t="s">
        <v>88</v>
      </c>
      <c r="U12" s="2331" t="s">
        <v>89</v>
      </c>
    </row>
    <row r="13" spans="1:31" s="1054" customFormat="1" ht="51.75" customHeight="1">
      <c r="A13" s="2400"/>
      <c r="B13" s="1355" t="s">
        <v>669</v>
      </c>
      <c r="C13" s="1355" t="s">
        <v>725</v>
      </c>
      <c r="D13" s="1355" t="s">
        <v>737</v>
      </c>
      <c r="E13" s="2322"/>
      <c r="F13" s="2322"/>
      <c r="G13" s="1355" t="s">
        <v>669</v>
      </c>
      <c r="H13" s="1355" t="s">
        <v>725</v>
      </c>
      <c r="I13" s="1355" t="s">
        <v>737</v>
      </c>
      <c r="J13" s="2322"/>
      <c r="K13" s="2322"/>
      <c r="L13" s="1355" t="s">
        <v>669</v>
      </c>
      <c r="M13" s="1355" t="s">
        <v>725</v>
      </c>
      <c r="N13" s="1355" t="s">
        <v>737</v>
      </c>
      <c r="O13" s="2322"/>
      <c r="P13" s="2322"/>
      <c r="Q13" s="1355" t="s">
        <v>669</v>
      </c>
      <c r="R13" s="1355" t="s">
        <v>725</v>
      </c>
      <c r="S13" s="1355" t="s">
        <v>737</v>
      </c>
      <c r="T13" s="2322"/>
      <c r="U13" s="2331"/>
    </row>
    <row r="14" spans="1:31" ht="23.25" customHeight="1">
      <c r="A14" s="98" t="s">
        <v>370</v>
      </c>
      <c r="B14" s="617">
        <v>61464</v>
      </c>
      <c r="C14" s="617">
        <v>46153</v>
      </c>
      <c r="D14" s="617">
        <v>36735</v>
      </c>
      <c r="E14" s="786">
        <v>-24.910516725237542</v>
      </c>
      <c r="F14" s="786">
        <v>-20.406040777414248</v>
      </c>
      <c r="G14" s="617">
        <v>134694</v>
      </c>
      <c r="H14" s="617">
        <v>120489</v>
      </c>
      <c r="I14" s="617">
        <v>101231</v>
      </c>
      <c r="J14" s="786">
        <v>-10.546126776248386</v>
      </c>
      <c r="K14" s="786">
        <v>-15.983201786055162</v>
      </c>
      <c r="L14" s="617">
        <v>81879</v>
      </c>
      <c r="M14" s="617">
        <v>83777</v>
      </c>
      <c r="N14" s="617">
        <v>86241</v>
      </c>
      <c r="O14" s="786">
        <v>2.3180546904578705</v>
      </c>
      <c r="P14" s="786">
        <v>2.9411413633813481</v>
      </c>
      <c r="Q14" s="617">
        <v>24527</v>
      </c>
      <c r="R14" s="617">
        <v>28648</v>
      </c>
      <c r="S14" s="617">
        <v>31395</v>
      </c>
      <c r="T14" s="786">
        <v>16.801891792718223</v>
      </c>
      <c r="U14" s="787">
        <v>9.588802010611559</v>
      </c>
    </row>
    <row r="15" spans="1:31" ht="22.5" customHeight="1">
      <c r="A15" s="98" t="s">
        <v>371</v>
      </c>
      <c r="B15" s="617">
        <v>6802</v>
      </c>
      <c r="C15" s="617">
        <v>10483</v>
      </c>
      <c r="D15" s="617">
        <v>8332</v>
      </c>
      <c r="E15" s="786">
        <v>54.116436342252285</v>
      </c>
      <c r="F15" s="786">
        <v>-20.518935419250212</v>
      </c>
      <c r="G15" s="617">
        <v>8522</v>
      </c>
      <c r="H15" s="617">
        <v>13629</v>
      </c>
      <c r="I15" s="617">
        <v>13087</v>
      </c>
      <c r="J15" s="786">
        <v>59.927247125088002</v>
      </c>
      <c r="K15" s="786">
        <v>-3.9768141463056708</v>
      </c>
      <c r="L15" s="617">
        <v>3395</v>
      </c>
      <c r="M15" s="617">
        <v>4101</v>
      </c>
      <c r="N15" s="617">
        <v>3808</v>
      </c>
      <c r="O15" s="786">
        <v>20.795287187039762</v>
      </c>
      <c r="P15" s="786">
        <v>-7.1445988783223555</v>
      </c>
      <c r="Q15" s="617">
        <v>2078</v>
      </c>
      <c r="R15" s="617">
        <v>1926</v>
      </c>
      <c r="S15" s="617">
        <v>2788</v>
      </c>
      <c r="T15" s="786">
        <v>-7.3147256977863293</v>
      </c>
      <c r="U15" s="787">
        <v>44.755970924195225</v>
      </c>
    </row>
    <row r="16" spans="1:31" ht="30.75" thickBot="1">
      <c r="A16" s="99" t="s">
        <v>372</v>
      </c>
      <c r="B16" s="1268">
        <v>1385.625</v>
      </c>
      <c r="C16" s="1268">
        <v>1157.8799999999999</v>
      </c>
      <c r="D16" s="1268">
        <v>1378.3000000000002</v>
      </c>
      <c r="E16" s="785">
        <v>-16.436265223274702</v>
      </c>
      <c r="F16" s="785">
        <v>19.036515010191053</v>
      </c>
      <c r="G16" s="1268">
        <v>2289.8000000000002</v>
      </c>
      <c r="H16" s="1268">
        <v>1727.5949999999998</v>
      </c>
      <c r="I16" s="1268">
        <v>1755.02</v>
      </c>
      <c r="J16" s="785">
        <v>-24.552581011442072</v>
      </c>
      <c r="K16" s="785">
        <v>1.5874669699785073</v>
      </c>
      <c r="L16" s="1268">
        <v>933.78</v>
      </c>
      <c r="M16" s="1268">
        <v>1149.3700000000001</v>
      </c>
      <c r="N16" s="1268">
        <v>1160.23</v>
      </c>
      <c r="O16" s="785">
        <v>23.087879372014839</v>
      </c>
      <c r="P16" s="785">
        <v>0.94486544802802541</v>
      </c>
      <c r="Q16" s="1268">
        <v>422.4799999999999</v>
      </c>
      <c r="R16" s="1268">
        <v>638.04600000000005</v>
      </c>
      <c r="S16" s="1268">
        <v>2039.99</v>
      </c>
      <c r="T16" s="785">
        <v>51.023953796629485</v>
      </c>
      <c r="U16" s="788">
        <v>219.72459665917501</v>
      </c>
    </row>
    <row r="17" spans="1:21" ht="18.75" customHeight="1" thickTop="1">
      <c r="A17" s="2370" t="s">
        <v>426</v>
      </c>
      <c r="B17" s="2370"/>
      <c r="C17" s="2370"/>
      <c r="D17" s="2370"/>
      <c r="E17" s="2370"/>
      <c r="F17" s="2370"/>
      <c r="G17" s="2370"/>
    </row>
    <row r="18" spans="1:21" ht="18.75" customHeight="1">
      <c r="A18" s="322" t="s">
        <v>427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4.25">
      <c r="A19" s="40" t="s">
        <v>431</v>
      </c>
    </row>
    <row r="28" spans="1:21">
      <c r="E28" s="37"/>
    </row>
  </sheetData>
  <mergeCells count="30">
    <mergeCell ref="A1:U1"/>
    <mergeCell ref="A2:U2"/>
    <mergeCell ref="Q4:U4"/>
    <mergeCell ref="E5:E6"/>
    <mergeCell ref="F5:F6"/>
    <mergeCell ref="P5:P6"/>
    <mergeCell ref="T5:T6"/>
    <mergeCell ref="J5:J6"/>
    <mergeCell ref="K5:K6"/>
    <mergeCell ref="O5:O6"/>
    <mergeCell ref="A10:B10"/>
    <mergeCell ref="A4:A6"/>
    <mergeCell ref="A11:A13"/>
    <mergeCell ref="U5:U6"/>
    <mergeCell ref="B4:F4"/>
    <mergeCell ref="G4:K4"/>
    <mergeCell ref="L4:P4"/>
    <mergeCell ref="G11:K11"/>
    <mergeCell ref="J12:J13"/>
    <mergeCell ref="K12:K13"/>
    <mergeCell ref="A17:G17"/>
    <mergeCell ref="Q11:U11"/>
    <mergeCell ref="T12:T13"/>
    <mergeCell ref="U12:U13"/>
    <mergeCell ref="L11:P11"/>
    <mergeCell ref="O12:O13"/>
    <mergeCell ref="P12:P13"/>
    <mergeCell ref="B11:F11"/>
    <mergeCell ref="E12:E13"/>
    <mergeCell ref="F12:F13"/>
  </mergeCells>
  <phoneticPr fontId="0" type="noConversion"/>
  <printOptions horizontalCentered="1"/>
  <pageMargins left="0.39370078740157483" right="0.39370078740157483" top="0.78740157480314965" bottom="0" header="0" footer="0"/>
  <pageSetup paperSize="9" scale="5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A20"/>
  <sheetViews>
    <sheetView view="pageBreakPreview" zoomScale="115" zoomScaleSheetLayoutView="115" workbookViewId="0">
      <selection activeCell="A2" sqref="A2:XFD2"/>
    </sheetView>
  </sheetViews>
  <sheetFormatPr defaultColWidth="9.140625" defaultRowHeight="15"/>
  <cols>
    <col min="1" max="1" width="15.140625" style="336" customWidth="1"/>
    <col min="2" max="10" width="13.28515625" style="336" customWidth="1"/>
    <col min="11" max="16384" width="9.140625" style="336"/>
  </cols>
  <sheetData>
    <row r="1" spans="1:209" ht="18">
      <c r="A1" s="2348" t="s">
        <v>437</v>
      </c>
      <c r="B1" s="2348"/>
      <c r="C1" s="2348"/>
      <c r="D1" s="2348"/>
      <c r="E1" s="2348"/>
      <c r="F1" s="2348"/>
      <c r="G1" s="2348"/>
      <c r="H1" s="2348"/>
      <c r="I1" s="2348"/>
      <c r="J1" s="2348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</row>
    <row r="2" spans="1:209" s="1907" customFormat="1" ht="21">
      <c r="A2" s="2430" t="s">
        <v>436</v>
      </c>
      <c r="B2" s="2430"/>
      <c r="C2" s="2430"/>
      <c r="D2" s="2430"/>
      <c r="E2" s="2430"/>
      <c r="F2" s="2430"/>
      <c r="G2" s="2430"/>
      <c r="H2" s="2430"/>
      <c r="I2" s="2430"/>
      <c r="J2" s="2430"/>
      <c r="K2" s="2761"/>
      <c r="L2" s="2761"/>
      <c r="M2" s="2761"/>
      <c r="N2" s="2761"/>
      <c r="O2" s="2761"/>
      <c r="P2" s="2761"/>
      <c r="Q2" s="2761"/>
      <c r="R2" s="2761"/>
      <c r="S2" s="2761"/>
      <c r="T2" s="2761"/>
      <c r="U2" s="2761"/>
      <c r="V2" s="2761"/>
      <c r="W2" s="2761"/>
      <c r="X2" s="2761"/>
      <c r="Y2" s="2761"/>
      <c r="Z2" s="2761"/>
      <c r="AA2" s="2761"/>
      <c r="AB2" s="2761"/>
      <c r="AC2" s="2761"/>
      <c r="AD2" s="2761"/>
      <c r="AE2" s="2761"/>
      <c r="AF2" s="2761"/>
      <c r="AG2" s="2761"/>
      <c r="AH2" s="2761"/>
      <c r="AI2" s="2761"/>
      <c r="AJ2" s="2761"/>
      <c r="AK2" s="2761"/>
      <c r="AL2" s="2761"/>
      <c r="AM2" s="2761"/>
      <c r="AN2" s="2761"/>
      <c r="AO2" s="2761"/>
      <c r="AP2" s="2761"/>
      <c r="AQ2" s="2761"/>
      <c r="AR2" s="2761"/>
      <c r="AS2" s="2761"/>
      <c r="AT2" s="2761"/>
      <c r="AU2" s="2761"/>
      <c r="AV2" s="2761"/>
      <c r="AW2" s="2761"/>
      <c r="AX2" s="2761"/>
      <c r="AY2" s="2761"/>
      <c r="AZ2" s="2761"/>
      <c r="BA2" s="2761"/>
      <c r="BB2" s="2761"/>
      <c r="BC2" s="2761"/>
      <c r="BD2" s="2761"/>
      <c r="BE2" s="2761"/>
      <c r="BF2" s="2761"/>
      <c r="BG2" s="2761"/>
      <c r="BH2" s="2761"/>
      <c r="BI2" s="2761"/>
      <c r="BJ2" s="2761"/>
      <c r="BK2" s="2761"/>
      <c r="BL2" s="2761"/>
      <c r="BM2" s="2761"/>
      <c r="BN2" s="2761"/>
      <c r="BO2" s="2761"/>
      <c r="BP2" s="2761"/>
      <c r="BQ2" s="2761"/>
      <c r="BR2" s="2761"/>
      <c r="BS2" s="2761"/>
      <c r="BT2" s="2761"/>
      <c r="BU2" s="2761"/>
      <c r="BV2" s="2761"/>
      <c r="BW2" s="2761"/>
      <c r="BX2" s="2761"/>
      <c r="BY2" s="2761"/>
      <c r="BZ2" s="2761"/>
      <c r="CA2" s="2761"/>
      <c r="CB2" s="2761"/>
      <c r="CC2" s="2761"/>
      <c r="CD2" s="2761"/>
      <c r="CE2" s="2761"/>
      <c r="CF2" s="2761"/>
      <c r="CG2" s="2761"/>
      <c r="CH2" s="2761"/>
      <c r="CI2" s="2761"/>
      <c r="CJ2" s="2761"/>
      <c r="CK2" s="2761"/>
      <c r="CL2" s="2761"/>
      <c r="CM2" s="2761"/>
      <c r="CN2" s="2761"/>
      <c r="CO2" s="2761"/>
      <c r="CP2" s="2761"/>
      <c r="CQ2" s="2761"/>
      <c r="CR2" s="2761"/>
      <c r="CS2" s="2761"/>
      <c r="CT2" s="2761"/>
      <c r="CU2" s="2761"/>
      <c r="CV2" s="2761"/>
      <c r="CW2" s="2761"/>
      <c r="CX2" s="2761"/>
      <c r="CY2" s="2761"/>
      <c r="CZ2" s="2761"/>
      <c r="DA2" s="2761"/>
      <c r="DB2" s="2761"/>
      <c r="DC2" s="2761"/>
      <c r="DD2" s="2761"/>
      <c r="DE2" s="2761"/>
      <c r="DF2" s="2761"/>
      <c r="DG2" s="2761"/>
      <c r="DH2" s="2761"/>
      <c r="DI2" s="2761"/>
      <c r="DJ2" s="2761"/>
      <c r="DK2" s="2761"/>
      <c r="DL2" s="2761"/>
      <c r="DM2" s="2761"/>
      <c r="DN2" s="2761"/>
      <c r="DO2" s="2761"/>
      <c r="DP2" s="2761"/>
      <c r="DQ2" s="2761"/>
      <c r="DR2" s="2761"/>
      <c r="DS2" s="2761"/>
      <c r="DT2" s="2761"/>
      <c r="DU2" s="2761"/>
      <c r="DV2" s="2761"/>
      <c r="DW2" s="2761"/>
      <c r="DX2" s="2761"/>
      <c r="DY2" s="2761"/>
      <c r="DZ2" s="2761"/>
      <c r="EA2" s="2761"/>
      <c r="EB2" s="2761"/>
      <c r="EC2" s="2761"/>
      <c r="ED2" s="2761"/>
      <c r="EE2" s="2761"/>
      <c r="EF2" s="2761"/>
      <c r="EG2" s="2761"/>
      <c r="EH2" s="2761"/>
      <c r="EI2" s="2761"/>
      <c r="EJ2" s="2761"/>
      <c r="EK2" s="2761"/>
      <c r="EL2" s="2761"/>
      <c r="EM2" s="2761"/>
      <c r="EN2" s="2761"/>
      <c r="EO2" s="2761"/>
      <c r="EP2" s="2761"/>
      <c r="EQ2" s="2761"/>
      <c r="ER2" s="2761"/>
      <c r="ES2" s="2761"/>
      <c r="ET2" s="2761"/>
      <c r="EU2" s="2761"/>
      <c r="EV2" s="2761"/>
      <c r="EW2" s="2761"/>
      <c r="EX2" s="2761"/>
      <c r="EY2" s="2761"/>
      <c r="EZ2" s="2761"/>
      <c r="FA2" s="2761"/>
      <c r="FB2" s="2761"/>
      <c r="FC2" s="2761"/>
      <c r="FD2" s="2761"/>
      <c r="FE2" s="2761"/>
      <c r="FF2" s="2761"/>
      <c r="FG2" s="2761"/>
      <c r="FH2" s="2761"/>
      <c r="FI2" s="2761"/>
      <c r="FJ2" s="2761"/>
      <c r="FK2" s="2761"/>
      <c r="FL2" s="2761"/>
      <c r="FM2" s="2761"/>
      <c r="FN2" s="2761"/>
      <c r="FO2" s="2761"/>
      <c r="FP2" s="2761"/>
      <c r="FQ2" s="2761"/>
      <c r="FR2" s="2761"/>
      <c r="FS2" s="2761"/>
      <c r="FT2" s="2761"/>
      <c r="FU2" s="2761"/>
      <c r="FV2" s="2761"/>
      <c r="FW2" s="2761"/>
      <c r="FX2" s="2761"/>
      <c r="FY2" s="2761"/>
      <c r="FZ2" s="2761"/>
      <c r="GA2" s="2761"/>
      <c r="GB2" s="2761"/>
      <c r="GC2" s="2761"/>
      <c r="GD2" s="2761"/>
      <c r="GE2" s="2761"/>
      <c r="GF2" s="2761"/>
      <c r="GG2" s="2761"/>
      <c r="GH2" s="2761"/>
      <c r="GI2" s="2761"/>
      <c r="GJ2" s="2761"/>
      <c r="GK2" s="2761"/>
      <c r="GL2" s="2761"/>
      <c r="GM2" s="2761"/>
      <c r="GN2" s="2761"/>
      <c r="GO2" s="2761"/>
      <c r="GP2" s="2761"/>
      <c r="GQ2" s="2761"/>
      <c r="GR2" s="2761"/>
      <c r="GS2" s="2761"/>
      <c r="GT2" s="2761"/>
      <c r="GU2" s="2761"/>
      <c r="GV2" s="2761"/>
      <c r="GW2" s="2761"/>
      <c r="GX2" s="2761"/>
      <c r="GY2" s="2761"/>
      <c r="GZ2" s="2761"/>
      <c r="HA2" s="2761"/>
    </row>
    <row r="3" spans="1:209" ht="15" customHeight="1" thickBot="1">
      <c r="A3" s="50"/>
      <c r="B3" s="50"/>
      <c r="C3" s="337"/>
      <c r="D3" s="337"/>
      <c r="E3" s="342"/>
      <c r="F3" s="337"/>
      <c r="G3" s="337"/>
      <c r="H3" s="2401" t="s">
        <v>741</v>
      </c>
      <c r="I3" s="2401"/>
      <c r="J3" s="2401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</row>
    <row r="4" spans="1:209" s="1161" customFormat="1" ht="22.5" customHeight="1" thickTop="1">
      <c r="A4" s="1157" t="s">
        <v>435</v>
      </c>
      <c r="B4" s="1158" t="s">
        <v>822</v>
      </c>
      <c r="C4" s="1158" t="s">
        <v>123</v>
      </c>
      <c r="D4" s="1158" t="s">
        <v>124</v>
      </c>
      <c r="E4" s="1158" t="s">
        <v>125</v>
      </c>
      <c r="F4" s="1158" t="s">
        <v>126</v>
      </c>
      <c r="G4" s="1158" t="s">
        <v>127</v>
      </c>
      <c r="H4" s="1158" t="s">
        <v>128</v>
      </c>
      <c r="I4" s="1158" t="s">
        <v>129</v>
      </c>
      <c r="J4" s="1159" t="s">
        <v>82</v>
      </c>
      <c r="K4" s="1160"/>
      <c r="L4" s="1160"/>
      <c r="M4" s="1160"/>
      <c r="N4" s="1160"/>
      <c r="O4" s="1160"/>
      <c r="P4" s="1160"/>
      <c r="Q4" s="1160"/>
      <c r="R4" s="1160"/>
      <c r="S4" s="1160"/>
      <c r="T4" s="1160"/>
      <c r="U4" s="1160"/>
      <c r="V4" s="1160"/>
      <c r="W4" s="1160"/>
      <c r="X4" s="1160"/>
      <c r="Y4" s="1160"/>
      <c r="Z4" s="1160"/>
      <c r="AA4" s="1160"/>
      <c r="AB4" s="1160"/>
      <c r="AC4" s="1160"/>
      <c r="AD4" s="1160"/>
      <c r="AE4" s="1160"/>
      <c r="AF4" s="1160"/>
      <c r="AG4" s="1160"/>
      <c r="AH4" s="1160"/>
      <c r="AI4" s="1160"/>
      <c r="AJ4" s="1160"/>
      <c r="AK4" s="1160"/>
      <c r="AL4" s="1160"/>
      <c r="AM4" s="1160"/>
      <c r="AN4" s="1160"/>
      <c r="AO4" s="1160"/>
      <c r="AP4" s="1160"/>
      <c r="AQ4" s="1160"/>
      <c r="AR4" s="1160"/>
      <c r="AS4" s="1160"/>
      <c r="AT4" s="1160"/>
      <c r="AU4" s="1160"/>
      <c r="AV4" s="1160"/>
      <c r="AW4" s="1160"/>
      <c r="AX4" s="1160"/>
      <c r="AY4" s="1160"/>
      <c r="AZ4" s="1160"/>
      <c r="BA4" s="1160"/>
      <c r="BB4" s="1160"/>
      <c r="BC4" s="1160"/>
      <c r="BD4" s="1160"/>
      <c r="BE4" s="1160"/>
      <c r="BF4" s="1160"/>
      <c r="BG4" s="1160"/>
      <c r="BH4" s="1160"/>
      <c r="BI4" s="1160"/>
      <c r="BJ4" s="1160"/>
      <c r="BK4" s="1160"/>
      <c r="BL4" s="1160"/>
      <c r="BM4" s="1160"/>
      <c r="BN4" s="1160"/>
      <c r="BO4" s="1160"/>
      <c r="BP4" s="1160"/>
      <c r="BQ4" s="1160"/>
      <c r="BR4" s="1160"/>
      <c r="BS4" s="1160"/>
      <c r="BT4" s="1160"/>
      <c r="BU4" s="1160"/>
      <c r="BV4" s="1160"/>
      <c r="BW4" s="1160"/>
      <c r="BX4" s="1160"/>
      <c r="BY4" s="1160"/>
      <c r="BZ4" s="1160"/>
      <c r="CA4" s="1160"/>
      <c r="CB4" s="1160"/>
      <c r="CC4" s="1160"/>
      <c r="CD4" s="1160"/>
      <c r="CE4" s="1160"/>
      <c r="CF4" s="1160"/>
      <c r="CG4" s="1160"/>
      <c r="CH4" s="1160"/>
      <c r="CI4" s="1160"/>
      <c r="CJ4" s="1160"/>
      <c r="CK4" s="1160"/>
      <c r="CL4" s="1160"/>
      <c r="CM4" s="1160"/>
      <c r="CN4" s="1160"/>
      <c r="CO4" s="1160"/>
      <c r="CP4" s="1160"/>
      <c r="CQ4" s="1160"/>
      <c r="CR4" s="1160"/>
      <c r="CS4" s="1160"/>
      <c r="CT4" s="1160"/>
      <c r="CU4" s="1160"/>
      <c r="CV4" s="1160"/>
      <c r="CW4" s="1160"/>
      <c r="CX4" s="1160"/>
      <c r="CY4" s="1160"/>
      <c r="CZ4" s="1160"/>
      <c r="DA4" s="1160"/>
      <c r="DB4" s="1160"/>
      <c r="DC4" s="1160"/>
      <c r="DD4" s="1160"/>
      <c r="DE4" s="1160"/>
      <c r="DF4" s="1160"/>
      <c r="DG4" s="1160"/>
      <c r="DH4" s="1160"/>
      <c r="DI4" s="1160"/>
      <c r="DJ4" s="1160"/>
      <c r="DK4" s="1160"/>
      <c r="DL4" s="1160"/>
      <c r="DM4" s="1160"/>
      <c r="DN4" s="1160"/>
      <c r="DO4" s="1160"/>
      <c r="DP4" s="1160"/>
      <c r="DQ4" s="1160"/>
      <c r="DR4" s="1160"/>
      <c r="DS4" s="1160"/>
      <c r="DT4" s="1160"/>
      <c r="DU4" s="1160"/>
      <c r="DV4" s="1160"/>
      <c r="DW4" s="1160"/>
      <c r="DX4" s="1160"/>
      <c r="DY4" s="1160"/>
      <c r="DZ4" s="1160"/>
      <c r="EA4" s="1160"/>
      <c r="EB4" s="1160"/>
      <c r="EC4" s="1160"/>
      <c r="ED4" s="1160"/>
      <c r="EE4" s="1160"/>
      <c r="EF4" s="1160"/>
      <c r="EG4" s="1160"/>
      <c r="EH4" s="1160"/>
      <c r="EI4" s="1160"/>
      <c r="EJ4" s="1160"/>
      <c r="EK4" s="1160"/>
      <c r="EL4" s="1160"/>
      <c r="EM4" s="1160"/>
      <c r="EN4" s="1160"/>
      <c r="EO4" s="1160"/>
      <c r="EP4" s="1160"/>
      <c r="EQ4" s="1160"/>
      <c r="ER4" s="1160"/>
      <c r="ES4" s="1160"/>
      <c r="ET4" s="1160"/>
      <c r="EU4" s="1160"/>
      <c r="EV4" s="1160"/>
      <c r="EW4" s="1160"/>
      <c r="EX4" s="1160"/>
      <c r="EY4" s="1160"/>
      <c r="EZ4" s="1160"/>
      <c r="FA4" s="1160"/>
      <c r="FB4" s="1160"/>
      <c r="FC4" s="1160"/>
      <c r="FD4" s="1160"/>
      <c r="FE4" s="1160"/>
      <c r="FF4" s="1160"/>
      <c r="FG4" s="1160"/>
      <c r="FH4" s="1160"/>
      <c r="FI4" s="1160"/>
      <c r="FJ4" s="1160"/>
      <c r="FK4" s="1160"/>
      <c r="FL4" s="1160"/>
      <c r="FM4" s="1160"/>
      <c r="FN4" s="1160"/>
      <c r="FO4" s="1160"/>
      <c r="FP4" s="1160"/>
      <c r="FQ4" s="1160"/>
      <c r="FR4" s="1160"/>
      <c r="FS4" s="1160"/>
      <c r="FT4" s="1160"/>
      <c r="FU4" s="1160"/>
      <c r="FV4" s="1160"/>
      <c r="FW4" s="1160"/>
      <c r="FX4" s="1160"/>
      <c r="FY4" s="1160"/>
      <c r="FZ4" s="1160"/>
      <c r="GA4" s="1160"/>
      <c r="GB4" s="1160"/>
      <c r="GC4" s="1160"/>
      <c r="GD4" s="1160"/>
      <c r="GE4" s="1160"/>
      <c r="GF4" s="1160"/>
      <c r="GG4" s="1160"/>
      <c r="GH4" s="1160"/>
      <c r="GI4" s="1160"/>
      <c r="GJ4" s="1160"/>
      <c r="GK4" s="1160"/>
      <c r="GL4" s="1160"/>
      <c r="GM4" s="1160"/>
      <c r="GN4" s="1160"/>
      <c r="GO4" s="1160"/>
      <c r="GP4" s="1160"/>
      <c r="GQ4" s="1160"/>
      <c r="GR4" s="1160"/>
      <c r="GS4" s="1160"/>
      <c r="GT4" s="1160"/>
      <c r="GU4" s="1160"/>
      <c r="GV4" s="1160"/>
      <c r="GW4" s="1160"/>
      <c r="GX4" s="1160"/>
      <c r="GY4" s="1160"/>
      <c r="GZ4" s="1160"/>
      <c r="HA4" s="1160"/>
    </row>
    <row r="5" spans="1:209" ht="22.5" customHeight="1">
      <c r="A5" s="57" t="s">
        <v>434</v>
      </c>
      <c r="B5" s="341">
        <v>1019</v>
      </c>
      <c r="C5" s="341">
        <v>501</v>
      </c>
      <c r="D5" s="341">
        <v>298</v>
      </c>
      <c r="E5" s="341">
        <v>326</v>
      </c>
      <c r="F5" s="341">
        <v>346</v>
      </c>
      <c r="G5" s="341">
        <v>309</v>
      </c>
      <c r="H5" s="341">
        <v>243</v>
      </c>
      <c r="I5" s="630">
        <v>231</v>
      </c>
      <c r="J5" s="340">
        <v>3273</v>
      </c>
      <c r="K5" s="67"/>
      <c r="L5" s="67"/>
      <c r="M5" s="67"/>
      <c r="N5" s="67"/>
      <c r="O5" s="67"/>
      <c r="P5" s="67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</row>
    <row r="6" spans="1:209" ht="22.5" customHeight="1">
      <c r="A6" s="57" t="s">
        <v>433</v>
      </c>
      <c r="B6" s="341">
        <v>245</v>
      </c>
      <c r="C6" s="341">
        <v>171</v>
      </c>
      <c r="D6" s="341">
        <v>60</v>
      </c>
      <c r="E6" s="341">
        <v>126</v>
      </c>
      <c r="F6" s="341">
        <v>223</v>
      </c>
      <c r="G6" s="341">
        <v>217</v>
      </c>
      <c r="H6" s="341">
        <v>120</v>
      </c>
      <c r="I6" s="630">
        <v>63</v>
      </c>
      <c r="J6" s="340">
        <v>1225</v>
      </c>
      <c r="K6" s="67"/>
      <c r="L6" s="67"/>
      <c r="M6" s="67"/>
      <c r="N6" s="67"/>
      <c r="O6" s="67"/>
      <c r="P6" s="67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</row>
    <row r="7" spans="1:209" ht="22.5" customHeight="1">
      <c r="A7" s="57" t="s">
        <v>432</v>
      </c>
      <c r="B7" s="341">
        <v>62</v>
      </c>
      <c r="C7" s="341">
        <v>45</v>
      </c>
      <c r="D7" s="341">
        <v>10</v>
      </c>
      <c r="E7" s="341">
        <v>25</v>
      </c>
      <c r="F7" s="341">
        <v>23</v>
      </c>
      <c r="G7" s="341">
        <v>26</v>
      </c>
      <c r="H7" s="341">
        <v>12</v>
      </c>
      <c r="I7" s="630">
        <v>5</v>
      </c>
      <c r="J7" s="340">
        <v>208</v>
      </c>
      <c r="K7" s="67"/>
      <c r="L7" s="67"/>
      <c r="M7" s="67"/>
      <c r="N7" s="67"/>
      <c r="O7" s="67"/>
      <c r="P7" s="67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66"/>
      <c r="GK7" s="66"/>
      <c r="GL7" s="66"/>
      <c r="GM7" s="66"/>
      <c r="GN7" s="66"/>
      <c r="GO7" s="66"/>
      <c r="GP7" s="66"/>
      <c r="GQ7" s="66"/>
      <c r="GR7" s="66"/>
      <c r="GS7" s="66"/>
      <c r="GT7" s="66"/>
      <c r="GU7" s="66"/>
      <c r="GV7" s="66"/>
      <c r="GW7" s="66"/>
      <c r="GX7" s="66"/>
      <c r="GY7" s="66"/>
      <c r="GZ7" s="66"/>
      <c r="HA7" s="66"/>
    </row>
    <row r="8" spans="1:209" ht="22.5" customHeight="1">
      <c r="A8" s="57" t="s">
        <v>666</v>
      </c>
      <c r="B8" s="630">
        <v>357</v>
      </c>
      <c r="C8" s="630">
        <v>570</v>
      </c>
      <c r="D8" s="630">
        <v>453</v>
      </c>
      <c r="E8" s="630">
        <v>420</v>
      </c>
      <c r="F8" s="630">
        <v>419</v>
      </c>
      <c r="G8" s="630">
        <v>535</v>
      </c>
      <c r="H8" s="630">
        <v>403</v>
      </c>
      <c r="I8" s="630">
        <v>301</v>
      </c>
      <c r="J8" s="340">
        <v>3458</v>
      </c>
      <c r="K8" s="67"/>
      <c r="L8" s="67"/>
      <c r="M8" s="67"/>
      <c r="N8" s="67"/>
      <c r="O8" s="67"/>
      <c r="P8" s="67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</row>
    <row r="9" spans="1:209" s="338" customFormat="1" ht="22.5" customHeight="1" thickBot="1">
      <c r="A9" s="68" t="s">
        <v>82</v>
      </c>
      <c r="B9" s="350">
        <v>1683</v>
      </c>
      <c r="C9" s="350">
        <v>1287</v>
      </c>
      <c r="D9" s="350">
        <v>821</v>
      </c>
      <c r="E9" s="350">
        <v>897</v>
      </c>
      <c r="F9" s="350">
        <v>1011</v>
      </c>
      <c r="G9" s="350">
        <v>1087</v>
      </c>
      <c r="H9" s="350">
        <v>778</v>
      </c>
      <c r="I9" s="350">
        <v>600</v>
      </c>
      <c r="J9" s="629">
        <v>8164</v>
      </c>
      <c r="K9" s="339"/>
      <c r="L9" s="339"/>
      <c r="M9" s="339"/>
      <c r="N9" s="339"/>
      <c r="O9" s="339"/>
      <c r="P9" s="339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7"/>
      <c r="BM9" s="227"/>
      <c r="BN9" s="227"/>
      <c r="BO9" s="227"/>
      <c r="BP9" s="227"/>
      <c r="BQ9" s="227"/>
      <c r="BR9" s="227"/>
      <c r="BS9" s="227"/>
      <c r="BT9" s="227"/>
      <c r="BU9" s="227"/>
      <c r="BV9" s="227"/>
      <c r="BW9" s="227"/>
      <c r="BX9" s="227"/>
      <c r="BY9" s="227"/>
      <c r="BZ9" s="227"/>
      <c r="CA9" s="227"/>
      <c r="CB9" s="227"/>
      <c r="CC9" s="227"/>
      <c r="CD9" s="227"/>
      <c r="CE9" s="227"/>
      <c r="CF9" s="227"/>
      <c r="CG9" s="227"/>
      <c r="CH9" s="227"/>
      <c r="CI9" s="227"/>
      <c r="CJ9" s="227"/>
      <c r="CK9" s="227"/>
      <c r="CL9" s="227"/>
      <c r="CM9" s="227"/>
      <c r="CN9" s="227"/>
      <c r="CO9" s="227"/>
      <c r="CP9" s="227"/>
      <c r="CQ9" s="227"/>
      <c r="CR9" s="227"/>
      <c r="CS9" s="227"/>
      <c r="CT9" s="227"/>
      <c r="CU9" s="227"/>
      <c r="CV9" s="227"/>
      <c r="CW9" s="227"/>
      <c r="CX9" s="227"/>
      <c r="CY9" s="227"/>
      <c r="CZ9" s="227"/>
      <c r="DA9" s="227"/>
      <c r="DB9" s="227"/>
      <c r="DC9" s="227"/>
      <c r="DD9" s="227"/>
      <c r="DE9" s="227"/>
      <c r="DF9" s="227"/>
      <c r="DG9" s="227"/>
      <c r="DH9" s="227"/>
      <c r="DI9" s="227"/>
      <c r="DJ9" s="227"/>
      <c r="DK9" s="227"/>
      <c r="DL9" s="227"/>
      <c r="DM9" s="227"/>
      <c r="DN9" s="227"/>
      <c r="DO9" s="227"/>
      <c r="DP9" s="227"/>
      <c r="DQ9" s="227"/>
      <c r="DR9" s="227"/>
      <c r="DS9" s="227"/>
      <c r="DT9" s="227"/>
      <c r="DU9" s="227"/>
      <c r="DV9" s="227"/>
      <c r="DW9" s="227"/>
      <c r="DX9" s="227"/>
      <c r="DY9" s="227"/>
      <c r="DZ9" s="227"/>
      <c r="EA9" s="227"/>
      <c r="EB9" s="227"/>
      <c r="EC9" s="227"/>
      <c r="ED9" s="227"/>
      <c r="EE9" s="227"/>
      <c r="EF9" s="227"/>
      <c r="EG9" s="227"/>
      <c r="EH9" s="227"/>
      <c r="EI9" s="227"/>
      <c r="EJ9" s="227"/>
      <c r="EK9" s="227"/>
      <c r="EL9" s="227"/>
      <c r="EM9" s="227"/>
      <c r="EN9" s="227"/>
      <c r="EO9" s="227"/>
      <c r="EP9" s="227"/>
      <c r="EQ9" s="227"/>
      <c r="ER9" s="227"/>
      <c r="ES9" s="227"/>
      <c r="ET9" s="227"/>
      <c r="EU9" s="227"/>
      <c r="EV9" s="227"/>
      <c r="EW9" s="227"/>
      <c r="EX9" s="227"/>
      <c r="EY9" s="227"/>
      <c r="EZ9" s="227"/>
      <c r="FA9" s="227"/>
      <c r="FB9" s="227"/>
      <c r="FC9" s="227"/>
      <c r="FD9" s="227"/>
      <c r="FE9" s="227"/>
      <c r="FF9" s="227"/>
      <c r="FG9" s="227"/>
      <c r="FH9" s="227"/>
      <c r="FI9" s="227"/>
      <c r="FJ9" s="227"/>
      <c r="FK9" s="227"/>
      <c r="FL9" s="227"/>
      <c r="FM9" s="227"/>
      <c r="FN9" s="227"/>
      <c r="FO9" s="227"/>
      <c r="FP9" s="227"/>
      <c r="FQ9" s="227"/>
      <c r="FR9" s="227"/>
      <c r="FS9" s="227"/>
      <c r="FT9" s="227"/>
      <c r="FU9" s="227"/>
      <c r="FV9" s="227"/>
      <c r="FW9" s="227"/>
      <c r="FX9" s="227"/>
      <c r="FY9" s="227"/>
      <c r="FZ9" s="227"/>
      <c r="GA9" s="227"/>
      <c r="GB9" s="227"/>
      <c r="GC9" s="227"/>
      <c r="GD9" s="227"/>
      <c r="GE9" s="227"/>
      <c r="GF9" s="227"/>
      <c r="GG9" s="227"/>
      <c r="GH9" s="227"/>
      <c r="GI9" s="227"/>
      <c r="GJ9" s="227"/>
      <c r="GK9" s="227"/>
      <c r="GL9" s="227"/>
      <c r="GM9" s="227"/>
      <c r="GN9" s="227"/>
      <c r="GO9" s="227"/>
      <c r="GP9" s="227"/>
      <c r="GQ9" s="227"/>
      <c r="GR9" s="227"/>
      <c r="GS9" s="227"/>
      <c r="GT9" s="227"/>
      <c r="GU9" s="227"/>
      <c r="GV9" s="227"/>
      <c r="GW9" s="227"/>
      <c r="GX9" s="227"/>
      <c r="GY9" s="227"/>
      <c r="GZ9" s="227"/>
      <c r="HA9" s="227"/>
    </row>
    <row r="10" spans="1:209" ht="19.5" customHeight="1" thickTop="1">
      <c r="A10" s="2402" t="s">
        <v>667</v>
      </c>
      <c r="B10" s="2402"/>
      <c r="C10" s="2402"/>
      <c r="D10" s="2402"/>
      <c r="E10" s="2402"/>
      <c r="F10" s="2402"/>
      <c r="G10" s="2402"/>
      <c r="H10" s="2402"/>
      <c r="I10" s="2402"/>
      <c r="J10" s="2402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  <c r="AC10" s="337"/>
      <c r="AD10" s="337"/>
      <c r="AE10" s="337"/>
      <c r="AF10" s="337"/>
      <c r="AG10" s="337"/>
      <c r="AH10" s="337"/>
      <c r="AI10" s="337"/>
      <c r="AJ10" s="337"/>
      <c r="AK10" s="337"/>
      <c r="AL10" s="337"/>
      <c r="AM10" s="337"/>
      <c r="AN10" s="337"/>
      <c r="AO10" s="337"/>
      <c r="AP10" s="337"/>
      <c r="AQ10" s="337"/>
      <c r="AR10" s="337"/>
      <c r="AS10" s="337"/>
      <c r="AT10" s="337"/>
      <c r="AU10" s="337"/>
      <c r="AV10" s="337"/>
      <c r="AW10" s="337"/>
      <c r="AX10" s="337"/>
      <c r="AY10" s="337"/>
      <c r="AZ10" s="337"/>
      <c r="BA10" s="337"/>
      <c r="BB10" s="337"/>
      <c r="BC10" s="337"/>
      <c r="BD10" s="337"/>
      <c r="BE10" s="337"/>
      <c r="BF10" s="337"/>
      <c r="BG10" s="337"/>
      <c r="BH10" s="337"/>
      <c r="BI10" s="337"/>
      <c r="BJ10" s="337"/>
      <c r="BK10" s="337"/>
      <c r="BL10" s="337"/>
      <c r="BM10" s="337"/>
      <c r="BN10" s="337"/>
      <c r="BO10" s="337"/>
      <c r="BP10" s="337"/>
      <c r="BQ10" s="337"/>
      <c r="BR10" s="337"/>
      <c r="BS10" s="337"/>
      <c r="BT10" s="337"/>
      <c r="BU10" s="337"/>
      <c r="BV10" s="337"/>
      <c r="BW10" s="337"/>
      <c r="BX10" s="337"/>
      <c r="BY10" s="337"/>
      <c r="BZ10" s="337"/>
      <c r="CA10" s="337"/>
      <c r="CB10" s="337"/>
      <c r="CC10" s="337"/>
      <c r="CD10" s="337"/>
      <c r="CE10" s="337"/>
      <c r="CF10" s="337"/>
      <c r="CG10" s="337"/>
      <c r="CH10" s="337"/>
      <c r="CI10" s="337"/>
      <c r="CJ10" s="337"/>
      <c r="CK10" s="337"/>
      <c r="CL10" s="337"/>
      <c r="CM10" s="337"/>
      <c r="CN10" s="337"/>
      <c r="CO10" s="337"/>
      <c r="CP10" s="337"/>
      <c r="CQ10" s="337"/>
      <c r="CR10" s="337"/>
      <c r="CS10" s="337"/>
      <c r="CT10" s="337"/>
      <c r="CU10" s="337"/>
      <c r="CV10" s="337"/>
      <c r="CW10" s="337"/>
      <c r="CX10" s="337"/>
      <c r="CY10" s="337"/>
      <c r="CZ10" s="337"/>
      <c r="DA10" s="337"/>
      <c r="DB10" s="337"/>
      <c r="DC10" s="337"/>
      <c r="DD10" s="337"/>
      <c r="DE10" s="337"/>
      <c r="DF10" s="337"/>
      <c r="DG10" s="337"/>
      <c r="DH10" s="337"/>
      <c r="DI10" s="337"/>
      <c r="DJ10" s="337"/>
      <c r="DK10" s="337"/>
      <c r="DL10" s="337"/>
      <c r="DM10" s="337"/>
      <c r="DN10" s="337"/>
      <c r="DO10" s="337"/>
      <c r="DP10" s="337"/>
      <c r="DQ10" s="337"/>
      <c r="DR10" s="337"/>
      <c r="DS10" s="337"/>
      <c r="DT10" s="337"/>
      <c r="DU10" s="337"/>
      <c r="DV10" s="337"/>
      <c r="DW10" s="337"/>
      <c r="DX10" s="337"/>
      <c r="DY10" s="337"/>
      <c r="DZ10" s="337"/>
      <c r="EA10" s="337"/>
      <c r="EB10" s="337"/>
      <c r="EC10" s="337"/>
      <c r="ED10" s="337"/>
      <c r="EE10" s="337"/>
      <c r="EF10" s="337"/>
      <c r="EG10" s="337"/>
      <c r="EH10" s="337"/>
      <c r="EI10" s="337"/>
      <c r="EJ10" s="337"/>
      <c r="EK10" s="337"/>
      <c r="EL10" s="337"/>
      <c r="EM10" s="337"/>
      <c r="EN10" s="337"/>
      <c r="EO10" s="337"/>
      <c r="EP10" s="337"/>
      <c r="EQ10" s="337"/>
      <c r="ER10" s="337"/>
      <c r="ES10" s="337"/>
      <c r="ET10" s="337"/>
      <c r="EU10" s="337"/>
      <c r="EV10" s="337"/>
      <c r="EW10" s="337"/>
      <c r="EX10" s="337"/>
      <c r="EY10" s="337"/>
      <c r="EZ10" s="337"/>
      <c r="FA10" s="337"/>
      <c r="FB10" s="337"/>
      <c r="FC10" s="337"/>
      <c r="FD10" s="337"/>
      <c r="FE10" s="337"/>
      <c r="FF10" s="337"/>
      <c r="FG10" s="337"/>
      <c r="FH10" s="337"/>
      <c r="FI10" s="337"/>
      <c r="FJ10" s="337"/>
      <c r="FK10" s="337"/>
      <c r="FL10" s="337"/>
      <c r="FM10" s="337"/>
      <c r="FN10" s="337"/>
      <c r="FO10" s="337"/>
      <c r="FP10" s="337"/>
      <c r="FQ10" s="337"/>
      <c r="FR10" s="337"/>
      <c r="FS10" s="337"/>
      <c r="FT10" s="337"/>
      <c r="FU10" s="337"/>
      <c r="FV10" s="337"/>
      <c r="FW10" s="337"/>
      <c r="FX10" s="337"/>
      <c r="FY10" s="337"/>
      <c r="FZ10" s="337"/>
      <c r="GA10" s="337"/>
      <c r="GB10" s="337"/>
      <c r="GC10" s="337"/>
      <c r="GD10" s="337"/>
      <c r="GE10" s="337"/>
      <c r="GF10" s="337"/>
      <c r="GG10" s="337"/>
      <c r="GH10" s="337"/>
      <c r="GI10" s="337"/>
      <c r="GJ10" s="337"/>
      <c r="GK10" s="337"/>
      <c r="GL10" s="337"/>
      <c r="GM10" s="337"/>
      <c r="GN10" s="337"/>
      <c r="GO10" s="337"/>
      <c r="GP10" s="337"/>
      <c r="GQ10" s="337"/>
      <c r="GR10" s="337"/>
      <c r="GS10" s="337"/>
      <c r="GT10" s="337"/>
      <c r="GU10" s="337"/>
      <c r="GV10" s="337"/>
      <c r="GW10" s="337"/>
      <c r="GX10" s="337"/>
      <c r="GY10" s="337"/>
      <c r="GZ10" s="337"/>
      <c r="HA10" s="337"/>
    </row>
    <row r="11" spans="1:209">
      <c r="A11" s="2402" t="s">
        <v>815</v>
      </c>
      <c r="B11" s="2402"/>
      <c r="C11" s="2402"/>
      <c r="D11" s="2402"/>
      <c r="E11" s="2402"/>
      <c r="F11" s="2402"/>
      <c r="G11" s="2402"/>
    </row>
    <row r="20" spans="1:1">
      <c r="A20" s="306"/>
    </row>
  </sheetData>
  <mergeCells count="5">
    <mergeCell ref="A1:J1"/>
    <mergeCell ref="A2:J2"/>
    <mergeCell ref="H3:J3"/>
    <mergeCell ref="A10:J10"/>
    <mergeCell ref="A11:G11"/>
  </mergeCells>
  <printOptions horizontalCentered="1"/>
  <pageMargins left="0.39370078740157483" right="0.39370078740157483" top="0.78740157480314965" bottom="0.19685039370078741" header="0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1.85546875" style="336" customWidth="1"/>
    <col min="2" max="4" width="13.7109375" style="336" customWidth="1"/>
    <col min="5" max="6" width="12.7109375" style="336" customWidth="1"/>
    <col min="7" max="9" width="13.7109375" style="336" customWidth="1"/>
    <col min="10" max="11" width="12.7109375" style="336" customWidth="1"/>
    <col min="12" max="16384" width="9.140625" style="336"/>
  </cols>
  <sheetData>
    <row r="1" spans="1:11" ht="18">
      <c r="A1" s="2348" t="s">
        <v>452</v>
      </c>
      <c r="B1" s="2348"/>
      <c r="C1" s="2348"/>
      <c r="D1" s="2348"/>
      <c r="E1" s="2348"/>
      <c r="F1" s="2348"/>
      <c r="G1" s="2348"/>
      <c r="H1" s="2348"/>
      <c r="I1" s="2348"/>
      <c r="J1" s="2348"/>
      <c r="K1" s="2348"/>
    </row>
    <row r="2" spans="1:11" s="1907" customFormat="1" ht="21">
      <c r="A2" s="2759" t="s">
        <v>451</v>
      </c>
      <c r="B2" s="2759"/>
      <c r="C2" s="2759"/>
      <c r="D2" s="2759"/>
      <c r="E2" s="2759"/>
      <c r="F2" s="2759"/>
      <c r="G2" s="2759"/>
      <c r="H2" s="2759"/>
      <c r="I2" s="2759"/>
      <c r="J2" s="2759"/>
      <c r="K2" s="2759"/>
    </row>
    <row r="3" spans="1:11" ht="15" customHeight="1" thickBot="1">
      <c r="A3" s="343"/>
      <c r="B3" s="343"/>
      <c r="C3" s="343"/>
      <c r="D3" s="343"/>
      <c r="E3" s="343"/>
      <c r="F3" s="343"/>
      <c r="G3" s="343"/>
      <c r="H3" s="343"/>
      <c r="I3" s="343"/>
      <c r="J3" s="2408" t="s">
        <v>317</v>
      </c>
      <c r="K3" s="2408"/>
    </row>
    <row r="4" spans="1:11" s="1162" customFormat="1" ht="18.75" thickTop="1">
      <c r="A4" s="2404" t="s">
        <v>450</v>
      </c>
      <c r="B4" s="2409" t="s">
        <v>445</v>
      </c>
      <c r="C4" s="2409"/>
      <c r="D4" s="2409"/>
      <c r="E4" s="2409"/>
      <c r="F4" s="2409"/>
      <c r="G4" s="2409" t="s">
        <v>443</v>
      </c>
      <c r="H4" s="2409"/>
      <c r="I4" s="2409"/>
      <c r="J4" s="2409"/>
      <c r="K4" s="2410"/>
    </row>
    <row r="5" spans="1:11" s="1162" customFormat="1" ht="21.75" customHeight="1">
      <c r="A5" s="2405"/>
      <c r="B5" s="1163" t="s">
        <v>87</v>
      </c>
      <c r="C5" s="1163" t="s">
        <v>90</v>
      </c>
      <c r="D5" s="1163" t="s">
        <v>91</v>
      </c>
      <c r="E5" s="2406" t="s">
        <v>222</v>
      </c>
      <c r="F5" s="2406"/>
      <c r="G5" s="1163" t="s">
        <v>87</v>
      </c>
      <c r="H5" s="1163" t="s">
        <v>90</v>
      </c>
      <c r="I5" s="1163" t="s">
        <v>91</v>
      </c>
      <c r="J5" s="2406" t="s">
        <v>222</v>
      </c>
      <c r="K5" s="2407"/>
    </row>
    <row r="6" spans="1:11" s="1162" customFormat="1" ht="29.25" customHeight="1">
      <c r="A6" s="2405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">
        <v>717</v>
      </c>
      <c r="H6" s="1232" t="s">
        <v>730</v>
      </c>
      <c r="I6" s="1232" t="s">
        <v>739</v>
      </c>
      <c r="J6" s="1232" t="s">
        <v>728</v>
      </c>
      <c r="K6" s="1308" t="s">
        <v>740</v>
      </c>
    </row>
    <row r="7" spans="1:11" ht="16.5">
      <c r="A7" s="70" t="s">
        <v>446</v>
      </c>
      <c r="B7" s="1270">
        <v>1535144.6800000004</v>
      </c>
      <c r="C7" s="1270">
        <v>1811302.2500000002</v>
      </c>
      <c r="D7" s="1270">
        <v>2177928.35</v>
      </c>
      <c r="E7" s="715">
        <v>17.989025633727223</v>
      </c>
      <c r="F7" s="715">
        <v>20.241022722739928</v>
      </c>
      <c r="G7" s="1270">
        <v>995918.70999999985</v>
      </c>
      <c r="H7" s="1270">
        <v>1205883.67</v>
      </c>
      <c r="I7" s="1270">
        <v>1434142.3399999996</v>
      </c>
      <c r="J7" s="715">
        <v>21.082539959511365</v>
      </c>
      <c r="K7" s="716">
        <v>18.928747082212311</v>
      </c>
    </row>
    <row r="8" spans="1:11" ht="16.5">
      <c r="A8" s="70" t="s">
        <v>444</v>
      </c>
      <c r="B8" s="1270">
        <v>139759.12</v>
      </c>
      <c r="C8" s="1270">
        <v>171363.21000000002</v>
      </c>
      <c r="D8" s="1270">
        <v>201650.10000000003</v>
      </c>
      <c r="E8" s="715">
        <v>22.613257725148841</v>
      </c>
      <c r="F8" s="715">
        <v>17.67409118911813</v>
      </c>
      <c r="G8" s="1270">
        <v>237616.29</v>
      </c>
      <c r="H8" s="1270">
        <v>280665.32</v>
      </c>
      <c r="I8" s="1270">
        <v>336547.7</v>
      </c>
      <c r="J8" s="715">
        <v>18.117036504525856</v>
      </c>
      <c r="K8" s="716">
        <v>19.910682231776988</v>
      </c>
    </row>
    <row r="9" spans="1:11" ht="16.5">
      <c r="A9" s="70" t="s">
        <v>442</v>
      </c>
      <c r="B9" s="1270">
        <v>54424.63</v>
      </c>
      <c r="C9" s="1270">
        <v>67601.67</v>
      </c>
      <c r="D9" s="1270">
        <v>83574.460000000021</v>
      </c>
      <c r="E9" s="715">
        <v>24.211538048122705</v>
      </c>
      <c r="F9" s="715">
        <v>23.627803869342316</v>
      </c>
      <c r="G9" s="1270">
        <v>66816.680000000008</v>
      </c>
      <c r="H9" s="1270">
        <v>77627.509999999995</v>
      </c>
      <c r="I9" s="1270">
        <v>100897.64</v>
      </c>
      <c r="J9" s="715">
        <v>16.179837130488963</v>
      </c>
      <c r="K9" s="716">
        <v>29.976653894991614</v>
      </c>
    </row>
    <row r="10" spans="1:11" ht="16.5">
      <c r="A10" s="70" t="s">
        <v>448</v>
      </c>
      <c r="B10" s="1270">
        <v>113354.89</v>
      </c>
      <c r="C10" s="1270">
        <v>139125.25</v>
      </c>
      <c r="D10" s="1270">
        <v>160755.16</v>
      </c>
      <c r="E10" s="715">
        <v>22.734228757136108</v>
      </c>
      <c r="F10" s="715">
        <v>15.547077184048192</v>
      </c>
      <c r="G10" s="1270">
        <v>189400.85</v>
      </c>
      <c r="H10" s="1270">
        <v>238110.49000000002</v>
      </c>
      <c r="I10" s="1270">
        <v>290050.32</v>
      </c>
      <c r="J10" s="715">
        <v>25.717751530682165</v>
      </c>
      <c r="K10" s="716">
        <v>21.813331281624755</v>
      </c>
    </row>
    <row r="11" spans="1:11" ht="16.5">
      <c r="A11" s="70" t="s">
        <v>441</v>
      </c>
      <c r="B11" s="1270">
        <v>155646.46999999997</v>
      </c>
      <c r="C11" s="1270">
        <v>194471.94000000003</v>
      </c>
      <c r="D11" s="1270">
        <v>210664.06</v>
      </c>
      <c r="E11" s="715">
        <v>24.94465181253392</v>
      </c>
      <c r="F11" s="715">
        <v>8.3261986279357103</v>
      </c>
      <c r="G11" s="1270">
        <v>161274.88</v>
      </c>
      <c r="H11" s="1270">
        <v>181941.5</v>
      </c>
      <c r="I11" s="1270">
        <v>197475.04</v>
      </c>
      <c r="J11" s="715">
        <v>12.814531314486175</v>
      </c>
      <c r="K11" s="716">
        <v>8.5376563345910768</v>
      </c>
    </row>
    <row r="12" spans="1:11" ht="16.5">
      <c r="A12" s="70" t="s">
        <v>440</v>
      </c>
      <c r="B12" s="1270">
        <v>140668.09999999998</v>
      </c>
      <c r="C12" s="1270">
        <v>166982.71</v>
      </c>
      <c r="D12" s="1270">
        <v>201320.83</v>
      </c>
      <c r="E12" s="715">
        <v>18.706878105270491</v>
      </c>
      <c r="F12" s="715">
        <v>20.563877541573007</v>
      </c>
      <c r="G12" s="1270">
        <v>155216.24</v>
      </c>
      <c r="H12" s="1270">
        <v>190634.78</v>
      </c>
      <c r="I12" s="1270">
        <v>243863.25</v>
      </c>
      <c r="J12" s="715">
        <v>22.818836482574255</v>
      </c>
      <c r="K12" s="716">
        <v>27.921699282785653</v>
      </c>
    </row>
    <row r="13" spans="1:11" ht="16.5">
      <c r="A13" s="70" t="s">
        <v>439</v>
      </c>
      <c r="B13" s="1270">
        <v>57787.76641237372</v>
      </c>
      <c r="C13" s="1270">
        <v>78928.741258862865</v>
      </c>
      <c r="D13" s="1270">
        <v>92699.583875173819</v>
      </c>
      <c r="E13" s="715">
        <v>36.583824153415208</v>
      </c>
      <c r="F13" s="715">
        <v>17.447183873294875</v>
      </c>
      <c r="G13" s="1270">
        <v>73980.512972731012</v>
      </c>
      <c r="H13" s="1270">
        <v>95504.187900447389</v>
      </c>
      <c r="I13" s="1270">
        <v>120211.86794054402</v>
      </c>
      <c r="J13" s="715">
        <v>29.093708684677466</v>
      </c>
      <c r="K13" s="716">
        <v>25.870781777498237</v>
      </c>
    </row>
    <row r="14" spans="1:11" ht="16.5">
      <c r="A14" s="70" t="s">
        <v>438</v>
      </c>
      <c r="B14" s="1270">
        <v>39586.19</v>
      </c>
      <c r="C14" s="1270">
        <v>52549.100000000006</v>
      </c>
      <c r="D14" s="1270">
        <v>67471.459999999992</v>
      </c>
      <c r="E14" s="715">
        <v>32.746040980453046</v>
      </c>
      <c r="F14" s="715">
        <v>28.396984915060358</v>
      </c>
      <c r="G14" s="1270">
        <v>52631.239999999991</v>
      </c>
      <c r="H14" s="1270">
        <v>64118.499999999993</v>
      </c>
      <c r="I14" s="1270">
        <v>77187.3</v>
      </c>
      <c r="J14" s="715">
        <v>21.825934559018577</v>
      </c>
      <c r="K14" s="716">
        <v>20.38226096992291</v>
      </c>
    </row>
    <row r="15" spans="1:11" ht="16.5" thickBot="1">
      <c r="A15" s="1347" t="s">
        <v>82</v>
      </c>
      <c r="B15" s="1271">
        <v>2236371.8464123737</v>
      </c>
      <c r="C15" s="1271">
        <v>2682324.8712588628</v>
      </c>
      <c r="D15" s="1271">
        <v>3196064.0038751741</v>
      </c>
      <c r="E15" s="719">
        <v>19.940915709607722</v>
      </c>
      <c r="F15" s="719">
        <v>19.152755809746651</v>
      </c>
      <c r="G15" s="1272">
        <v>1932855.4029727306</v>
      </c>
      <c r="H15" s="1273">
        <v>2334485.9579004473</v>
      </c>
      <c r="I15" s="1273">
        <v>2800375.4579405435</v>
      </c>
      <c r="J15" s="717">
        <v>20.779130932919713</v>
      </c>
      <c r="K15" s="718">
        <v>19.956834542671672</v>
      </c>
    </row>
    <row r="16" spans="1:11" s="346" customFormat="1" ht="20.25" customHeight="1" thickTop="1">
      <c r="A16" s="2403" t="s">
        <v>410</v>
      </c>
      <c r="B16" s="2403"/>
      <c r="C16" s="2403"/>
      <c r="D16" s="2403"/>
      <c r="E16" s="2403"/>
      <c r="F16" s="347"/>
      <c r="G16" s="347"/>
      <c r="H16" s="347"/>
      <c r="I16" s="347"/>
      <c r="J16" s="347"/>
      <c r="K16" s="347"/>
    </row>
    <row r="17" spans="1:11" ht="20.25" customHeight="1">
      <c r="A17" s="345" t="s">
        <v>447</v>
      </c>
      <c r="B17" s="344"/>
      <c r="C17" s="344"/>
      <c r="D17" s="344"/>
      <c r="E17" s="344"/>
      <c r="F17" s="344"/>
      <c r="G17" s="344"/>
      <c r="H17" s="343"/>
      <c r="I17" s="343"/>
      <c r="J17" s="343"/>
      <c r="K17" s="343"/>
    </row>
  </sheetData>
  <mergeCells count="9">
    <mergeCell ref="A16:E16"/>
    <mergeCell ref="A1:K1"/>
    <mergeCell ref="A2:K2"/>
    <mergeCell ref="A4:A6"/>
    <mergeCell ref="J5:K5"/>
    <mergeCell ref="E5:F5"/>
    <mergeCell ref="J3:K3"/>
    <mergeCell ref="B4:F4"/>
    <mergeCell ref="G4:K4"/>
  </mergeCells>
  <printOptions horizontalCentered="1"/>
  <pageMargins left="0.39370078740157483" right="0.39370078740157483" top="0.78740157480314965" bottom="0.39370078740157483" header="0" footer="0"/>
  <pageSetup paperSize="9" scale="9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16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7" width="11.7109375" style="336" customWidth="1"/>
    <col min="8" max="16384" width="9.140625" style="336"/>
  </cols>
  <sheetData>
    <row r="1" spans="1:8" ht="18">
      <c r="A1" s="2348" t="s">
        <v>459</v>
      </c>
      <c r="B1" s="2348"/>
      <c r="C1" s="2348"/>
      <c r="D1" s="2348"/>
      <c r="E1" s="2348"/>
      <c r="F1" s="2348"/>
      <c r="G1" s="2348"/>
      <c r="H1" s="343"/>
    </row>
    <row r="2" spans="1:8" s="1907" customFormat="1" ht="21">
      <c r="A2" s="2430" t="s">
        <v>458</v>
      </c>
      <c r="B2" s="2430"/>
      <c r="C2" s="2430"/>
      <c r="D2" s="2430"/>
      <c r="E2" s="2430"/>
      <c r="F2" s="2430"/>
      <c r="G2" s="2430"/>
      <c r="H2" s="2760"/>
    </row>
    <row r="3" spans="1:8" ht="18">
      <c r="A3" s="2216"/>
      <c r="B3" s="2216"/>
      <c r="C3" s="2216"/>
      <c r="D3" s="2216"/>
      <c r="E3" s="2216"/>
      <c r="F3" s="2216"/>
      <c r="G3" s="2216"/>
      <c r="H3" s="343"/>
    </row>
    <row r="4" spans="1:8" ht="18" customHeight="1" thickBot="1">
      <c r="A4" s="356"/>
      <c r="B4" s="355"/>
      <c r="C4" s="355"/>
      <c r="D4" s="355"/>
      <c r="E4" s="355"/>
      <c r="F4" s="2411" t="s">
        <v>741</v>
      </c>
      <c r="G4" s="2411"/>
      <c r="H4" s="537"/>
    </row>
    <row r="5" spans="1:8" s="1162" customFormat="1" ht="21" customHeight="1" thickTop="1">
      <c r="A5" s="1165" t="s">
        <v>450</v>
      </c>
      <c r="B5" s="1166" t="s">
        <v>457</v>
      </c>
      <c r="C5" s="1166" t="s">
        <v>456</v>
      </c>
      <c r="D5" s="1166" t="s">
        <v>455</v>
      </c>
      <c r="E5" s="1166" t="s">
        <v>454</v>
      </c>
      <c r="F5" s="1166" t="s">
        <v>158</v>
      </c>
      <c r="G5" s="1167" t="s">
        <v>82</v>
      </c>
      <c r="H5" s="1164"/>
    </row>
    <row r="6" spans="1:8" ht="18" customHeight="1">
      <c r="A6" s="353" t="s">
        <v>221</v>
      </c>
      <c r="B6" s="354">
        <v>163</v>
      </c>
      <c r="C6" s="354">
        <v>174</v>
      </c>
      <c r="D6" s="354">
        <v>896</v>
      </c>
      <c r="E6" s="354">
        <v>1546</v>
      </c>
      <c r="F6" s="354">
        <v>166</v>
      </c>
      <c r="G6" s="352">
        <v>2945</v>
      </c>
      <c r="H6" s="343"/>
    </row>
    <row r="7" spans="1:8" ht="18" customHeight="1">
      <c r="A7" s="353" t="s">
        <v>444</v>
      </c>
      <c r="B7" s="1298">
        <v>65</v>
      </c>
      <c r="C7" s="354">
        <v>4</v>
      </c>
      <c r="D7" s="354">
        <v>0</v>
      </c>
      <c r="E7" s="354">
        <v>1</v>
      </c>
      <c r="F7" s="354">
        <v>2</v>
      </c>
      <c r="G7" s="352">
        <v>72</v>
      </c>
      <c r="H7" s="343"/>
    </row>
    <row r="8" spans="1:8" ht="18" customHeight="1">
      <c r="A8" s="353" t="s">
        <v>442</v>
      </c>
      <c r="B8" s="354">
        <v>13</v>
      </c>
      <c r="C8" s="354">
        <v>1</v>
      </c>
      <c r="D8" s="354">
        <v>0</v>
      </c>
      <c r="E8" s="354">
        <v>0</v>
      </c>
      <c r="F8" s="354">
        <v>0</v>
      </c>
      <c r="G8" s="352">
        <v>14</v>
      </c>
      <c r="H8" s="343"/>
    </row>
    <row r="9" spans="1:8" ht="18" customHeight="1">
      <c r="A9" s="353" t="s">
        <v>448</v>
      </c>
      <c r="B9" s="354">
        <v>21</v>
      </c>
      <c r="C9" s="354">
        <v>3</v>
      </c>
      <c r="D9" s="354">
        <v>2</v>
      </c>
      <c r="E9" s="354">
        <v>0</v>
      </c>
      <c r="F9" s="354">
        <v>0</v>
      </c>
      <c r="G9" s="352">
        <v>26</v>
      </c>
      <c r="H9" s="343"/>
    </row>
    <row r="10" spans="1:8" ht="18" customHeight="1">
      <c r="A10" s="353" t="s">
        <v>441</v>
      </c>
      <c r="B10" s="354">
        <v>46</v>
      </c>
      <c r="C10" s="354">
        <v>33</v>
      </c>
      <c r="D10" s="354">
        <v>37</v>
      </c>
      <c r="E10" s="354">
        <v>29</v>
      </c>
      <c r="F10" s="354">
        <v>7</v>
      </c>
      <c r="G10" s="352">
        <v>152</v>
      </c>
      <c r="H10" s="343"/>
    </row>
    <row r="11" spans="1:8" ht="18" customHeight="1">
      <c r="A11" s="353" t="s">
        <v>440</v>
      </c>
      <c r="B11" s="341">
        <v>53</v>
      </c>
      <c r="C11" s="341">
        <v>8</v>
      </c>
      <c r="D11" s="341">
        <v>2</v>
      </c>
      <c r="E11" s="341">
        <v>0</v>
      </c>
      <c r="F11" s="341">
        <v>1</v>
      </c>
      <c r="G11" s="352">
        <v>64</v>
      </c>
      <c r="H11" s="343"/>
    </row>
    <row r="12" spans="1:8" ht="18" customHeight="1">
      <c r="A12" s="353" t="s">
        <v>439</v>
      </c>
      <c r="B12" s="341">
        <v>9</v>
      </c>
      <c r="C12" s="341">
        <v>4</v>
      </c>
      <c r="D12" s="341">
        <v>0</v>
      </c>
      <c r="E12" s="341">
        <v>2</v>
      </c>
      <c r="F12" s="341">
        <v>1</v>
      </c>
      <c r="G12" s="352">
        <v>16</v>
      </c>
      <c r="H12" s="343"/>
    </row>
    <row r="13" spans="1:8" ht="18" customHeight="1">
      <c r="A13" s="353" t="s">
        <v>438</v>
      </c>
      <c r="B13" s="1299">
        <v>3</v>
      </c>
      <c r="C13" s="341">
        <v>0</v>
      </c>
      <c r="D13" s="341">
        <v>1</v>
      </c>
      <c r="E13" s="341">
        <v>0</v>
      </c>
      <c r="F13" s="341">
        <v>0</v>
      </c>
      <c r="G13" s="352">
        <v>4</v>
      </c>
      <c r="H13" s="343"/>
    </row>
    <row r="14" spans="1:8" ht="18" customHeight="1" thickBot="1">
      <c r="A14" s="351" t="s">
        <v>82</v>
      </c>
      <c r="B14" s="350">
        <v>373</v>
      </c>
      <c r="C14" s="350">
        <v>227</v>
      </c>
      <c r="D14" s="350">
        <v>938</v>
      </c>
      <c r="E14" s="350">
        <v>1578</v>
      </c>
      <c r="F14" s="350">
        <v>177</v>
      </c>
      <c r="G14" s="349">
        <v>3293</v>
      </c>
      <c r="H14" s="343"/>
    </row>
    <row r="15" spans="1:8" ht="15.75" thickTop="1">
      <c r="A15" s="348" t="s">
        <v>453</v>
      </c>
      <c r="B15" s="348"/>
      <c r="C15" s="348"/>
      <c r="D15" s="348"/>
      <c r="E15" s="348"/>
      <c r="F15" s="348"/>
      <c r="G15" s="343"/>
      <c r="H15" s="343"/>
    </row>
    <row r="16" spans="1:8" ht="15.75">
      <c r="A16" s="1829" t="s">
        <v>815</v>
      </c>
    </row>
  </sheetData>
  <mergeCells count="3">
    <mergeCell ref="A1:G1"/>
    <mergeCell ref="A2:G2"/>
    <mergeCell ref="F4:G4"/>
  </mergeCells>
  <printOptions horizontalCentered="1"/>
  <pageMargins left="0.98425196850393704" right="0" top="0.98425196850393704" bottom="0" header="0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18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1.28515625" style="336" customWidth="1"/>
    <col min="2" max="5" width="14.28515625" style="336" customWidth="1"/>
    <col min="6" max="6" width="14" style="336" customWidth="1"/>
    <col min="7" max="16384" width="9.140625" style="336"/>
  </cols>
  <sheetData>
    <row r="1" spans="1:7" ht="18">
      <c r="A1" s="2348" t="s">
        <v>465</v>
      </c>
      <c r="B1" s="2348"/>
      <c r="C1" s="2348"/>
      <c r="D1" s="2348"/>
      <c r="E1" s="2348"/>
      <c r="F1" s="2348"/>
      <c r="G1" s="343"/>
    </row>
    <row r="2" spans="1:7" s="1907" customFormat="1" ht="21">
      <c r="A2" s="2759" t="s">
        <v>464</v>
      </c>
      <c r="B2" s="2759"/>
      <c r="C2" s="2759"/>
      <c r="D2" s="2759"/>
      <c r="E2" s="2759"/>
      <c r="F2" s="2759"/>
      <c r="G2" s="2760"/>
    </row>
    <row r="3" spans="1:7" ht="18">
      <c r="A3" s="2217"/>
      <c r="B3" s="2217"/>
      <c r="C3" s="2217"/>
      <c r="D3" s="2217"/>
      <c r="E3" s="2217"/>
      <c r="F3" s="2217"/>
      <c r="G3" s="343"/>
    </row>
    <row r="4" spans="1:7" ht="16.5" thickBot="1">
      <c r="A4" s="357"/>
      <c r="B4" s="357"/>
      <c r="C4" s="357"/>
      <c r="D4" s="357"/>
      <c r="E4" s="2413" t="s">
        <v>463</v>
      </c>
      <c r="F4" s="2413"/>
      <c r="G4" s="343"/>
    </row>
    <row r="5" spans="1:7" s="1162" customFormat="1" ht="15.75" thickTop="1">
      <c r="A5" s="2414" t="s">
        <v>450</v>
      </c>
      <c r="B5" s="2416" t="s">
        <v>462</v>
      </c>
      <c r="C5" s="2416"/>
      <c r="D5" s="2416" t="s">
        <v>461</v>
      </c>
      <c r="E5" s="2416"/>
      <c r="F5" s="2417" t="s">
        <v>222</v>
      </c>
      <c r="G5" s="1164"/>
    </row>
    <row r="6" spans="1:7" s="1162" customFormat="1" ht="21" customHeight="1">
      <c r="A6" s="2415"/>
      <c r="B6" s="1168" t="s">
        <v>90</v>
      </c>
      <c r="C6" s="1168" t="s">
        <v>91</v>
      </c>
      <c r="D6" s="1168" t="s">
        <v>90</v>
      </c>
      <c r="E6" s="1168" t="s">
        <v>91</v>
      </c>
      <c r="F6" s="2418"/>
      <c r="G6" s="1164"/>
    </row>
    <row r="7" spans="1:7" s="1162" customFormat="1" ht="34.5" customHeight="1">
      <c r="A7" s="2415"/>
      <c r="B7" s="1356" t="s">
        <v>725</v>
      </c>
      <c r="C7" s="1287" t="s">
        <v>737</v>
      </c>
      <c r="D7" s="1356" t="s">
        <v>725</v>
      </c>
      <c r="E7" s="1356" t="s">
        <v>737</v>
      </c>
      <c r="F7" s="2418"/>
      <c r="G7" s="1164"/>
    </row>
    <row r="8" spans="1:7" ht="18" customHeight="1">
      <c r="A8" s="353" t="s">
        <v>221</v>
      </c>
      <c r="B8" s="1274">
        <v>180</v>
      </c>
      <c r="C8" s="1274">
        <v>190</v>
      </c>
      <c r="D8" s="1276">
        <v>2507.44</v>
      </c>
      <c r="E8" s="1276">
        <v>1200.3399999999999</v>
      </c>
      <c r="F8" s="720">
        <v>-52.128864499250241</v>
      </c>
      <c r="G8" s="343"/>
    </row>
    <row r="9" spans="1:7" ht="18" customHeight="1">
      <c r="A9" s="353" t="s">
        <v>444</v>
      </c>
      <c r="B9" s="1274">
        <v>395</v>
      </c>
      <c r="C9" s="1274">
        <v>460</v>
      </c>
      <c r="D9" s="1276">
        <v>3063</v>
      </c>
      <c r="E9" s="1276">
        <v>2658</v>
      </c>
      <c r="F9" s="720">
        <v>-13.222331047992171</v>
      </c>
      <c r="G9" s="343"/>
    </row>
    <row r="10" spans="1:7" ht="18" customHeight="1">
      <c r="A10" s="353" t="s">
        <v>442</v>
      </c>
      <c r="B10" s="1274">
        <v>170</v>
      </c>
      <c r="C10" s="1274">
        <v>170</v>
      </c>
      <c r="D10" s="1276">
        <v>1640</v>
      </c>
      <c r="E10" s="1276">
        <v>1099</v>
      </c>
      <c r="F10" s="720">
        <v>-32.987804878048777</v>
      </c>
      <c r="G10" s="343"/>
    </row>
    <row r="11" spans="1:7" ht="18" customHeight="1">
      <c r="A11" s="353" t="s">
        <v>448</v>
      </c>
      <c r="B11" s="1274">
        <v>200</v>
      </c>
      <c r="C11" s="1274">
        <v>250</v>
      </c>
      <c r="D11" s="1276">
        <v>929.18000000000006</v>
      </c>
      <c r="E11" s="1276">
        <v>822.9</v>
      </c>
      <c r="F11" s="720">
        <v>-11.438042144686719</v>
      </c>
      <c r="G11" s="343"/>
    </row>
    <row r="12" spans="1:7" ht="18" customHeight="1">
      <c r="A12" s="353" t="s">
        <v>441</v>
      </c>
      <c r="B12" s="1274">
        <v>225</v>
      </c>
      <c r="C12" s="1274">
        <v>265</v>
      </c>
      <c r="D12" s="1276">
        <v>2232.04</v>
      </c>
      <c r="E12" s="1276">
        <v>1715</v>
      </c>
      <c r="F12" s="720">
        <v>-23.164459418289994</v>
      </c>
      <c r="G12" s="343"/>
    </row>
    <row r="13" spans="1:7" ht="18" customHeight="1">
      <c r="A13" s="353" t="s">
        <v>440</v>
      </c>
      <c r="B13" s="1274">
        <v>160</v>
      </c>
      <c r="C13" s="1274">
        <v>205</v>
      </c>
      <c r="D13" s="1276">
        <v>1790</v>
      </c>
      <c r="E13" s="1276">
        <v>1502.75</v>
      </c>
      <c r="F13" s="720">
        <v>-16.047486033519547</v>
      </c>
      <c r="G13" s="55"/>
    </row>
    <row r="14" spans="1:7" ht="18" customHeight="1">
      <c r="A14" s="353" t="s">
        <v>439</v>
      </c>
      <c r="B14" s="1274">
        <v>205</v>
      </c>
      <c r="C14" s="1274">
        <v>265</v>
      </c>
      <c r="D14" s="1276">
        <v>711.54000000000008</v>
      </c>
      <c r="E14" s="1276">
        <v>608.70000000000005</v>
      </c>
      <c r="F14" s="720">
        <v>-14.453157939117972</v>
      </c>
      <c r="G14" s="55"/>
    </row>
    <row r="15" spans="1:7" ht="18" customHeight="1">
      <c r="A15" s="353" t="s">
        <v>438</v>
      </c>
      <c r="B15" s="1274">
        <v>175</v>
      </c>
      <c r="C15" s="1274">
        <v>175</v>
      </c>
      <c r="D15" s="1276">
        <v>920</v>
      </c>
      <c r="E15" s="1276">
        <v>716</v>
      </c>
      <c r="F15" s="720">
        <v>-22.173913043478265</v>
      </c>
      <c r="G15" s="55"/>
    </row>
    <row r="16" spans="1:7" ht="18" customHeight="1" thickBot="1">
      <c r="A16" s="351" t="s">
        <v>82</v>
      </c>
      <c r="B16" s="1275">
        <v>1710</v>
      </c>
      <c r="C16" s="1275">
        <v>1980</v>
      </c>
      <c r="D16" s="1277">
        <v>13793.2</v>
      </c>
      <c r="E16" s="1277">
        <v>10322.69</v>
      </c>
      <c r="F16" s="721">
        <v>-25.161021372850385</v>
      </c>
      <c r="G16" s="55"/>
    </row>
    <row r="17" spans="1:7" ht="18" customHeight="1" thickTop="1">
      <c r="A17" s="2412" t="s">
        <v>460</v>
      </c>
      <c r="B17" s="2412"/>
      <c r="C17" s="2412"/>
      <c r="D17" s="2412"/>
      <c r="E17" s="2412"/>
      <c r="F17" s="2412"/>
      <c r="G17" s="55"/>
    </row>
    <row r="18" spans="1:7">
      <c r="A18" s="109" t="s">
        <v>815</v>
      </c>
      <c r="B18" s="55"/>
      <c r="C18" s="55"/>
      <c r="D18" s="55"/>
      <c r="E18" s="55"/>
      <c r="F18" s="55"/>
      <c r="G18" s="55"/>
    </row>
  </sheetData>
  <mergeCells count="8">
    <mergeCell ref="A17:F17"/>
    <mergeCell ref="A1:F1"/>
    <mergeCell ref="A2:F2"/>
    <mergeCell ref="E4:F4"/>
    <mergeCell ref="A5:A7"/>
    <mergeCell ref="B5:C5"/>
    <mergeCell ref="F5:F7"/>
    <mergeCell ref="D5:E5"/>
  </mergeCells>
  <printOptions horizontalCentered="1"/>
  <pageMargins left="0.62992125984251968" right="0.35433070866141736" top="0.98425196850393704" bottom="0" header="0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13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3.42578125" style="336" customWidth="1"/>
    <col min="2" max="6" width="13" style="336" customWidth="1"/>
    <col min="7" max="16384" width="9.140625" style="336"/>
  </cols>
  <sheetData>
    <row r="1" spans="1:14" ht="22.5" customHeight="1">
      <c r="A1" s="2348" t="s">
        <v>472</v>
      </c>
      <c r="B1" s="2348"/>
      <c r="C1" s="2348"/>
      <c r="D1" s="2348"/>
      <c r="E1" s="2348"/>
      <c r="F1" s="2348"/>
    </row>
    <row r="2" spans="1:14" s="1907" customFormat="1" ht="19.5" customHeight="1">
      <c r="A2" s="2430" t="s">
        <v>471</v>
      </c>
      <c r="B2" s="2430"/>
      <c r="C2" s="2430"/>
      <c r="D2" s="2430"/>
      <c r="E2" s="2430"/>
      <c r="F2" s="2430"/>
    </row>
    <row r="3" spans="1:14" ht="19.5" customHeight="1">
      <c r="A3" s="2216"/>
      <c r="B3" s="2216"/>
      <c r="C3" s="2216"/>
      <c r="D3" s="2216"/>
      <c r="E3" s="2216"/>
      <c r="F3" s="2216"/>
    </row>
    <row r="4" spans="1:14" ht="18" customHeight="1" thickBot="1">
      <c r="A4" s="50"/>
      <c r="B4" s="50"/>
      <c r="C4" s="50"/>
      <c r="D4" s="50"/>
      <c r="E4" s="2423" t="s">
        <v>470</v>
      </c>
      <c r="F4" s="2423"/>
    </row>
    <row r="5" spans="1:14" s="1169" customFormat="1" ht="18" thickTop="1">
      <c r="A5" s="2419" t="s">
        <v>81</v>
      </c>
      <c r="B5" s="2421" t="s">
        <v>82</v>
      </c>
      <c r="C5" s="2421"/>
      <c r="D5" s="2421"/>
      <c r="E5" s="2421"/>
      <c r="F5" s="2422"/>
    </row>
    <row r="6" spans="1:14" s="1169" customFormat="1" ht="17.25">
      <c r="A6" s="2420"/>
      <c r="B6" s="1170" t="s">
        <v>87</v>
      </c>
      <c r="C6" s="1170" t="s">
        <v>90</v>
      </c>
      <c r="D6" s="1170" t="s">
        <v>91</v>
      </c>
      <c r="E6" s="2424" t="s">
        <v>469</v>
      </c>
      <c r="F6" s="2425" t="s">
        <v>468</v>
      </c>
    </row>
    <row r="7" spans="1:14" s="1162" customFormat="1" ht="31.5" customHeight="1">
      <c r="A7" s="2420"/>
      <c r="B7" s="1355" t="s">
        <v>669</v>
      </c>
      <c r="C7" s="1355" t="s">
        <v>725</v>
      </c>
      <c r="D7" s="1286" t="s">
        <v>737</v>
      </c>
      <c r="E7" s="2424"/>
      <c r="F7" s="2425"/>
    </row>
    <row r="8" spans="1:14" ht="21.75" customHeight="1">
      <c r="A8" s="361" t="s">
        <v>467</v>
      </c>
      <c r="B8" s="789">
        <v>12300.127851471694</v>
      </c>
      <c r="C8" s="789">
        <v>17528.037169783271</v>
      </c>
      <c r="D8" s="789">
        <v>18311.667430464011</v>
      </c>
      <c r="E8" s="722">
        <v>42.502885997937511</v>
      </c>
      <c r="F8" s="723">
        <v>4.4707245488482101</v>
      </c>
    </row>
    <row r="9" spans="1:14" ht="21.75" customHeight="1">
      <c r="A9" s="361" t="s">
        <v>466</v>
      </c>
      <c r="B9" s="789">
        <v>1023.5508018356757</v>
      </c>
      <c r="C9" s="789">
        <v>1752.7106770031201</v>
      </c>
      <c r="D9" s="789">
        <v>689.67664140737133</v>
      </c>
      <c r="E9" s="722">
        <v>71.238269156718047</v>
      </c>
      <c r="F9" s="723">
        <v>-60.650856387397724</v>
      </c>
    </row>
    <row r="10" spans="1:14" ht="21.75" customHeight="1">
      <c r="A10" s="360" t="s">
        <v>158</v>
      </c>
      <c r="B10" s="789">
        <v>9654.488083495984</v>
      </c>
      <c r="C10" s="789">
        <v>9442.1572448584957</v>
      </c>
      <c r="D10" s="789">
        <v>10551.104072238635</v>
      </c>
      <c r="E10" s="722">
        <v>-2.1992967084444359</v>
      </c>
      <c r="F10" s="723">
        <v>11.744634182871621</v>
      </c>
      <c r="K10" s="358"/>
      <c r="L10" s="358"/>
      <c r="M10" s="358"/>
      <c r="N10" s="358"/>
    </row>
    <row r="11" spans="1:14" s="338" customFormat="1" ht="21.75" customHeight="1" thickBot="1">
      <c r="A11" s="359" t="s">
        <v>82</v>
      </c>
      <c r="B11" s="790">
        <v>22978.166736803352</v>
      </c>
      <c r="C11" s="790">
        <v>28722.905091644887</v>
      </c>
      <c r="D11" s="790">
        <v>29552.448144110018</v>
      </c>
      <c r="E11" s="724">
        <v>25.000855902226448</v>
      </c>
      <c r="F11" s="721">
        <v>2.8880889652991044</v>
      </c>
      <c r="K11" s="358"/>
      <c r="L11" s="358"/>
      <c r="M11" s="358"/>
    </row>
    <row r="12" spans="1:14" ht="18.75" customHeight="1" thickTop="1">
      <c r="A12" s="2412" t="s">
        <v>656</v>
      </c>
      <c r="B12" s="2412"/>
      <c r="C12" s="2412"/>
      <c r="D12" s="2412"/>
      <c r="E12" s="2412"/>
      <c r="F12" s="2412"/>
      <c r="K12" s="358"/>
      <c r="L12" s="358"/>
      <c r="M12" s="358"/>
    </row>
    <row r="13" spans="1:14" ht="15.75">
      <c r="A13" s="1829" t="s">
        <v>815</v>
      </c>
      <c r="K13" s="358"/>
      <c r="L13" s="358"/>
      <c r="M13" s="358"/>
    </row>
  </sheetData>
  <mergeCells count="8">
    <mergeCell ref="A12:F12"/>
    <mergeCell ref="A1:F1"/>
    <mergeCell ref="A2:F2"/>
    <mergeCell ref="A5:A7"/>
    <mergeCell ref="B5:F5"/>
    <mergeCell ref="E4:F4"/>
    <mergeCell ref="E6:E7"/>
    <mergeCell ref="F6:F7"/>
  </mergeCells>
  <printOptions horizontalCentered="1"/>
  <pageMargins left="0.98425196850393704" right="0.23622047244094491" top="0.98425196850393704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C28"/>
  <sheetViews>
    <sheetView view="pageBreakPreview" zoomScale="145" zoomScaleSheetLayoutView="145" workbookViewId="0">
      <selection activeCell="B12" sqref="B12"/>
    </sheetView>
  </sheetViews>
  <sheetFormatPr defaultColWidth="9.140625" defaultRowHeight="15"/>
  <cols>
    <col min="1" max="1" width="9.140625" style="2"/>
    <col min="2" max="2" width="63" style="2" customWidth="1"/>
    <col min="3" max="3" width="10.5703125" style="2" customWidth="1"/>
    <col min="4" max="16384" width="9.140625" style="2"/>
  </cols>
  <sheetData>
    <row r="3" spans="1:3" ht="18">
      <c r="A3" s="2311" t="s">
        <v>605</v>
      </c>
      <c r="B3" s="2311"/>
      <c r="C3" s="2311"/>
    </row>
    <row r="4" spans="1:3">
      <c r="A4" s="1049"/>
      <c r="B4" s="1049"/>
      <c r="C4" s="1049"/>
    </row>
    <row r="5" spans="1:3" ht="24" customHeight="1">
      <c r="A5" s="1050" t="s">
        <v>606</v>
      </c>
      <c r="B5" s="1051"/>
      <c r="C5" s="1052" t="s">
        <v>607</v>
      </c>
    </row>
    <row r="6" spans="1:3" ht="18.75" customHeight="1">
      <c r="A6" s="531">
        <v>1</v>
      </c>
      <c r="B6" s="536" t="s">
        <v>625</v>
      </c>
      <c r="C6" s="531">
        <v>1</v>
      </c>
    </row>
    <row r="7" spans="1:3" ht="18.75" customHeight="1">
      <c r="A7" s="531">
        <v>2</v>
      </c>
      <c r="B7" s="536" t="s">
        <v>626</v>
      </c>
      <c r="C7" s="531">
        <v>2</v>
      </c>
    </row>
    <row r="8" spans="1:3" ht="18.75" customHeight="1">
      <c r="A8" s="531">
        <v>3</v>
      </c>
      <c r="B8" s="536" t="s">
        <v>627</v>
      </c>
      <c r="C8" s="531">
        <v>3</v>
      </c>
    </row>
    <row r="9" spans="1:3" ht="18.75" customHeight="1">
      <c r="A9" s="531">
        <v>4</v>
      </c>
      <c r="B9" s="536" t="s">
        <v>628</v>
      </c>
      <c r="C9" s="531">
        <v>4</v>
      </c>
    </row>
    <row r="10" spans="1:3" ht="18.75" customHeight="1">
      <c r="A10" s="531">
        <v>5</v>
      </c>
      <c r="B10" s="536" t="s">
        <v>629</v>
      </c>
      <c r="C10" s="531">
        <v>5</v>
      </c>
    </row>
    <row r="11" spans="1:3" ht="18.75" customHeight="1">
      <c r="A11" s="531">
        <v>6</v>
      </c>
      <c r="B11" s="536" t="s">
        <v>630</v>
      </c>
      <c r="C11" s="531">
        <v>6</v>
      </c>
    </row>
    <row r="12" spans="1:3" ht="18.75" customHeight="1">
      <c r="A12" s="531">
        <v>7</v>
      </c>
      <c r="B12" s="536" t="s">
        <v>631</v>
      </c>
      <c r="C12" s="531">
        <v>7</v>
      </c>
    </row>
    <row r="13" spans="1:3" ht="18.75" customHeight="1">
      <c r="A13" s="531">
        <v>8</v>
      </c>
      <c r="B13" s="536" t="s">
        <v>632</v>
      </c>
      <c r="C13" s="531">
        <v>8</v>
      </c>
    </row>
    <row r="14" spans="1:3" ht="18.75" customHeight="1">
      <c r="A14" s="531">
        <v>9</v>
      </c>
      <c r="B14" s="536" t="s">
        <v>633</v>
      </c>
      <c r="C14" s="531">
        <v>9</v>
      </c>
    </row>
    <row r="15" spans="1:3" ht="18.75" customHeight="1">
      <c r="A15" s="531">
        <v>10</v>
      </c>
      <c r="B15" s="536" t="s">
        <v>634</v>
      </c>
      <c r="C15" s="531">
        <v>10</v>
      </c>
    </row>
    <row r="16" spans="1:3" ht="18.75" customHeight="1">
      <c r="A16" s="531">
        <v>11</v>
      </c>
      <c r="B16" s="536" t="s">
        <v>635</v>
      </c>
      <c r="C16" s="531">
        <v>11</v>
      </c>
    </row>
    <row r="17" spans="1:3" ht="18.75" customHeight="1">
      <c r="A17" s="531">
        <v>12</v>
      </c>
      <c r="B17" s="536" t="s">
        <v>636</v>
      </c>
      <c r="C17" s="531">
        <v>12</v>
      </c>
    </row>
    <row r="18" spans="1:3" ht="18.75" customHeight="1">
      <c r="A18" s="531">
        <v>13</v>
      </c>
      <c r="B18" s="536" t="s">
        <v>637</v>
      </c>
      <c r="C18" s="531">
        <v>14</v>
      </c>
    </row>
    <row r="19" spans="1:3" ht="18.75" customHeight="1">
      <c r="A19" s="531">
        <v>14</v>
      </c>
      <c r="B19" s="536" t="s">
        <v>464</v>
      </c>
      <c r="C19" s="531">
        <v>15</v>
      </c>
    </row>
    <row r="20" spans="1:3" ht="18.75" customHeight="1">
      <c r="A20" s="531">
        <v>15</v>
      </c>
      <c r="B20" s="536" t="s">
        <v>642</v>
      </c>
      <c r="C20" s="531">
        <v>16</v>
      </c>
    </row>
    <row r="21" spans="1:3" ht="18.75" customHeight="1">
      <c r="A21" s="531">
        <v>16</v>
      </c>
      <c r="B21" s="536" t="s">
        <v>638</v>
      </c>
      <c r="C21" s="531">
        <v>17</v>
      </c>
    </row>
    <row r="22" spans="1:3" ht="18.75" customHeight="1">
      <c r="A22" s="531">
        <v>17</v>
      </c>
      <c r="B22" s="536" t="s">
        <v>639</v>
      </c>
      <c r="C22" s="531">
        <v>18</v>
      </c>
    </row>
    <row r="23" spans="1:3" ht="18.75" customHeight="1">
      <c r="A23" s="531">
        <v>18</v>
      </c>
      <c r="B23" s="536" t="s">
        <v>643</v>
      </c>
      <c r="C23" s="531">
        <v>19</v>
      </c>
    </row>
    <row r="24" spans="1:3" ht="18.75" customHeight="1">
      <c r="A24" s="531">
        <v>19</v>
      </c>
      <c r="B24" s="536" t="s">
        <v>644</v>
      </c>
      <c r="C24" s="531">
        <v>20</v>
      </c>
    </row>
    <row r="25" spans="1:3" ht="18.75" customHeight="1">
      <c r="A25" s="531">
        <v>20</v>
      </c>
      <c r="B25" s="536" t="s">
        <v>640</v>
      </c>
      <c r="C25" s="531">
        <v>21</v>
      </c>
    </row>
    <row r="26" spans="1:3" ht="18">
      <c r="A26" s="532"/>
      <c r="C26" s="533"/>
    </row>
    <row r="27" spans="1:3" ht="18">
      <c r="A27" s="532"/>
      <c r="C27" s="533"/>
    </row>
    <row r="28" spans="1:3" ht="18">
      <c r="A28" s="532"/>
    </row>
  </sheetData>
  <mergeCells count="1">
    <mergeCell ref="A3:C3"/>
  </mergeCells>
  <printOptions horizontalCentered="1"/>
  <pageMargins left="0.9055118110236221" right="0.31496062992125984" top="0.94488188976377963" bottom="0.74803149606299213" header="0.31496062992125984" footer="0.31496062992125984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0"/>
  <sheetViews>
    <sheetView view="pageBreakPreview" zoomScale="55" zoomScaleSheetLayoutView="55" workbookViewId="0">
      <selection activeCell="L14" sqref="L14"/>
    </sheetView>
  </sheetViews>
  <sheetFormatPr defaultColWidth="9.140625" defaultRowHeight="15"/>
  <cols>
    <col min="1" max="1" width="13.42578125" style="336" customWidth="1"/>
    <col min="2" max="21" width="13" style="336" customWidth="1"/>
    <col min="22" max="16384" width="9.140625" style="336"/>
  </cols>
  <sheetData>
    <row r="1" spans="1:21" s="1904" customFormat="1" ht="28.5">
      <c r="A1" s="2361" t="s">
        <v>474</v>
      </c>
      <c r="B1" s="2361"/>
      <c r="C1" s="2361"/>
      <c r="D1" s="2361"/>
      <c r="E1" s="2361"/>
      <c r="F1" s="2361"/>
      <c r="G1" s="2361"/>
      <c r="H1" s="2361"/>
      <c r="I1" s="2361"/>
      <c r="J1" s="2361"/>
      <c r="K1" s="2361"/>
      <c r="L1" s="2361"/>
      <c r="M1" s="2361"/>
      <c r="N1" s="2361"/>
      <c r="O1" s="2361"/>
      <c r="P1" s="2361"/>
      <c r="Q1" s="2361"/>
      <c r="R1" s="2361"/>
      <c r="S1" s="2361"/>
      <c r="T1" s="2361"/>
      <c r="U1" s="2361"/>
    </row>
    <row r="2" spans="1:21" s="1905" customFormat="1" ht="31.5">
      <c r="A2" s="2427" t="s">
        <v>471</v>
      </c>
      <c r="B2" s="2427"/>
      <c r="C2" s="2427"/>
      <c r="D2" s="2427"/>
      <c r="E2" s="2427"/>
      <c r="F2" s="2427"/>
      <c r="G2" s="2427"/>
      <c r="H2" s="2427"/>
      <c r="I2" s="2427"/>
      <c r="J2" s="2427"/>
      <c r="K2" s="2427"/>
      <c r="L2" s="2427"/>
      <c r="M2" s="2427"/>
      <c r="N2" s="2427"/>
      <c r="O2" s="2427"/>
      <c r="P2" s="2427"/>
      <c r="Q2" s="2427"/>
      <c r="R2" s="2427"/>
      <c r="S2" s="2427"/>
      <c r="T2" s="2427"/>
      <c r="U2" s="2427"/>
    </row>
    <row r="3" spans="1:21" ht="15.75" customHeight="1" thickBot="1">
      <c r="A3" s="50"/>
      <c r="B3" s="50"/>
      <c r="C3" s="50"/>
      <c r="D3" s="50"/>
      <c r="E3" s="50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2423" t="s">
        <v>470</v>
      </c>
      <c r="U3" s="2423"/>
    </row>
    <row r="4" spans="1:21" s="1169" customFormat="1" ht="18" thickTop="1">
      <c r="A4" s="2419" t="s">
        <v>81</v>
      </c>
      <c r="B4" s="2421" t="s">
        <v>122</v>
      </c>
      <c r="C4" s="2421"/>
      <c r="D4" s="2421"/>
      <c r="E4" s="2421"/>
      <c r="F4" s="2421"/>
      <c r="G4" s="2421" t="s">
        <v>123</v>
      </c>
      <c r="H4" s="2421"/>
      <c r="I4" s="2421"/>
      <c r="J4" s="2421"/>
      <c r="K4" s="2421"/>
      <c r="L4" s="2421" t="s">
        <v>124</v>
      </c>
      <c r="M4" s="2421"/>
      <c r="N4" s="2421"/>
      <c r="O4" s="2421"/>
      <c r="P4" s="2421"/>
      <c r="Q4" s="2421" t="s">
        <v>125</v>
      </c>
      <c r="R4" s="2421"/>
      <c r="S4" s="2421"/>
      <c r="T4" s="2421"/>
      <c r="U4" s="2422"/>
    </row>
    <row r="5" spans="1:21" s="1169" customFormat="1" ht="17.25" customHeight="1">
      <c r="A5" s="2420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22" t="s">
        <v>88</v>
      </c>
      <c r="U5" s="2331" t="s">
        <v>89</v>
      </c>
    </row>
    <row r="6" spans="1:21" s="1162" customFormat="1" ht="31.5" customHeight="1">
      <c r="A6" s="2420"/>
      <c r="B6" s="1355" t="s">
        <v>669</v>
      </c>
      <c r="C6" s="1355" t="s">
        <v>725</v>
      </c>
      <c r="D6" s="1286" t="s">
        <v>737</v>
      </c>
      <c r="E6" s="2322"/>
      <c r="F6" s="2322"/>
      <c r="G6" s="1355" t="s">
        <v>669</v>
      </c>
      <c r="H6" s="1355" t="s">
        <v>725</v>
      </c>
      <c r="I6" s="1355" t="s">
        <v>737</v>
      </c>
      <c r="J6" s="2322"/>
      <c r="K6" s="2322"/>
      <c r="L6" s="1355" t="s">
        <v>669</v>
      </c>
      <c r="M6" s="1355" t="s">
        <v>725</v>
      </c>
      <c r="N6" s="1355" t="s">
        <v>737</v>
      </c>
      <c r="O6" s="2322"/>
      <c r="P6" s="2322"/>
      <c r="Q6" s="1355" t="s">
        <v>669</v>
      </c>
      <c r="R6" s="1355" t="s">
        <v>725</v>
      </c>
      <c r="S6" s="1355" t="s">
        <v>737</v>
      </c>
      <c r="T6" s="2322"/>
      <c r="U6" s="2331"/>
    </row>
    <row r="7" spans="1:21" ht="21.75" customHeight="1">
      <c r="A7" s="361" t="s">
        <v>467</v>
      </c>
      <c r="B7" s="789">
        <v>12300.127851471694</v>
      </c>
      <c r="C7" s="789">
        <v>17528.037169783271</v>
      </c>
      <c r="D7" s="789">
        <v>18311.667430464011</v>
      </c>
      <c r="E7" s="722">
        <v>42.502885997937511</v>
      </c>
      <c r="F7" s="722">
        <v>4.4707245488482101</v>
      </c>
      <c r="G7" s="791">
        <v>1.1399999999999999</v>
      </c>
      <c r="H7" s="791">
        <v>4.16</v>
      </c>
      <c r="I7" s="791">
        <v>13.76</v>
      </c>
      <c r="J7" s="414">
        <v>264.91228070175441</v>
      </c>
      <c r="K7" s="414">
        <v>230.76923076923077</v>
      </c>
      <c r="L7" s="791">
        <v>1.8</v>
      </c>
      <c r="M7" s="791">
        <v>3.7989999999999999</v>
      </c>
      <c r="N7" s="791">
        <v>4.84</v>
      </c>
      <c r="O7" s="414">
        <v>111.05555555555554</v>
      </c>
      <c r="P7" s="414">
        <v>27.401947881021329</v>
      </c>
      <c r="Q7" s="791">
        <v>0.62</v>
      </c>
      <c r="R7" s="791">
        <v>2.0110000000000001</v>
      </c>
      <c r="S7" s="791">
        <v>1.01</v>
      </c>
      <c r="T7" s="414">
        <v>224.35483870967744</v>
      </c>
      <c r="U7" s="720">
        <v>-49.776230730979606</v>
      </c>
    </row>
    <row r="8" spans="1:21" ht="21.75" customHeight="1">
      <c r="A8" s="361" t="s">
        <v>466</v>
      </c>
      <c r="B8" s="789">
        <v>1023.5508018356757</v>
      </c>
      <c r="C8" s="789">
        <v>1752.7106770031201</v>
      </c>
      <c r="D8" s="789">
        <v>689.67664140737133</v>
      </c>
      <c r="E8" s="722">
        <v>71.238269156718047</v>
      </c>
      <c r="F8" s="722">
        <v>-60.650856387397724</v>
      </c>
      <c r="G8" s="791">
        <v>0.81</v>
      </c>
      <c r="H8" s="791">
        <v>2.54</v>
      </c>
      <c r="I8" s="791">
        <v>2.5</v>
      </c>
      <c r="J8" s="414">
        <v>213.5802469135802</v>
      </c>
      <c r="K8" s="414">
        <v>-1.5748031496062964</v>
      </c>
      <c r="L8" s="791">
        <v>0.2</v>
      </c>
      <c r="M8" s="791">
        <v>0.16300000000000001</v>
      </c>
      <c r="N8" s="791">
        <v>7.6999999999999999E-2</v>
      </c>
      <c r="O8" s="414">
        <v>-18.5</v>
      </c>
      <c r="P8" s="414">
        <v>-52.760736196319016</v>
      </c>
      <c r="Q8" s="791">
        <v>0.25</v>
      </c>
      <c r="R8" s="791">
        <v>0.23</v>
      </c>
      <c r="S8" s="791">
        <v>1.06</v>
      </c>
      <c r="T8" s="414">
        <v>-8</v>
      </c>
      <c r="U8" s="720">
        <v>360.86956521739131</v>
      </c>
    </row>
    <row r="9" spans="1:21" ht="21.75" customHeight="1">
      <c r="A9" s="360" t="s">
        <v>158</v>
      </c>
      <c r="B9" s="789">
        <v>9654.488083495984</v>
      </c>
      <c r="C9" s="789">
        <v>9442.1572448584957</v>
      </c>
      <c r="D9" s="789">
        <v>10551.104072238635</v>
      </c>
      <c r="E9" s="722">
        <v>-2.1992967084444359</v>
      </c>
      <c r="F9" s="722">
        <v>11.744634182871621</v>
      </c>
      <c r="G9" s="791">
        <v>10.99</v>
      </c>
      <c r="H9" s="791">
        <v>19.61</v>
      </c>
      <c r="I9" s="791">
        <v>19.850000000000001</v>
      </c>
      <c r="J9" s="414">
        <v>78.434940855323021</v>
      </c>
      <c r="K9" s="414">
        <v>1.2238653748087813</v>
      </c>
      <c r="L9" s="791">
        <v>19.100000000000001</v>
      </c>
      <c r="M9" s="791">
        <v>22.7</v>
      </c>
      <c r="N9" s="791">
        <v>23.27</v>
      </c>
      <c r="O9" s="414">
        <v>18.84816753926701</v>
      </c>
      <c r="P9" s="414">
        <v>2.5110132158590233</v>
      </c>
      <c r="Q9" s="791">
        <v>5.83</v>
      </c>
      <c r="R9" s="791">
        <v>4.12</v>
      </c>
      <c r="S9" s="791">
        <v>2.78</v>
      </c>
      <c r="T9" s="414">
        <v>-29.331046312178387</v>
      </c>
      <c r="U9" s="720">
        <v>-32.524271844660205</v>
      </c>
    </row>
    <row r="10" spans="1:21" s="338" customFormat="1" ht="21.75" customHeight="1" thickBot="1">
      <c r="A10" s="359" t="s">
        <v>82</v>
      </c>
      <c r="B10" s="790">
        <v>22978.166736803352</v>
      </c>
      <c r="C10" s="790">
        <v>28722.905091644887</v>
      </c>
      <c r="D10" s="790">
        <v>29552.448144110018</v>
      </c>
      <c r="E10" s="724">
        <v>25.000855902226448</v>
      </c>
      <c r="F10" s="724">
        <v>2.8880889652991044</v>
      </c>
      <c r="G10" s="790">
        <v>12.94</v>
      </c>
      <c r="H10" s="790">
        <v>26.31</v>
      </c>
      <c r="I10" s="790">
        <v>36.11</v>
      </c>
      <c r="J10" s="724">
        <v>103.32302936630603</v>
      </c>
      <c r="K10" s="724">
        <v>37.248194602812646</v>
      </c>
      <c r="L10" s="790">
        <v>21.1</v>
      </c>
      <c r="M10" s="790">
        <v>26.661999999999999</v>
      </c>
      <c r="N10" s="790">
        <v>28.186999999999998</v>
      </c>
      <c r="O10" s="724">
        <v>26.360189573459706</v>
      </c>
      <c r="P10" s="724">
        <v>5.7197509564173714</v>
      </c>
      <c r="Q10" s="790">
        <v>6.7</v>
      </c>
      <c r="R10" s="790">
        <v>6.3610000000000007</v>
      </c>
      <c r="S10" s="790">
        <v>4.8499999999999996</v>
      </c>
      <c r="T10" s="724">
        <v>-5.0597014925373003</v>
      </c>
      <c r="U10" s="721">
        <v>-23.754126709636864</v>
      </c>
    </row>
    <row r="11" spans="1:21" ht="21.75" customHeight="1" thickTop="1" thickBot="1">
      <c r="A11" s="363" t="s">
        <v>473</v>
      </c>
      <c r="B11" s="362"/>
      <c r="C11" s="362"/>
      <c r="D11" s="362"/>
      <c r="E11" s="362"/>
      <c r="F11" s="362"/>
      <c r="G11" s="343"/>
      <c r="H11" s="343"/>
      <c r="I11" s="343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</row>
    <row r="12" spans="1:21" s="1169" customFormat="1" ht="18" thickTop="1">
      <c r="A12" s="2419" t="s">
        <v>81</v>
      </c>
      <c r="B12" s="2421" t="s">
        <v>126</v>
      </c>
      <c r="C12" s="2421"/>
      <c r="D12" s="2421"/>
      <c r="E12" s="2421"/>
      <c r="F12" s="2421"/>
      <c r="G12" s="2421" t="s">
        <v>127</v>
      </c>
      <c r="H12" s="2421"/>
      <c r="I12" s="2421"/>
      <c r="J12" s="2421"/>
      <c r="K12" s="2421"/>
      <c r="L12" s="2421" t="s">
        <v>128</v>
      </c>
      <c r="M12" s="2421"/>
      <c r="N12" s="2421"/>
      <c r="O12" s="2421"/>
      <c r="P12" s="2421"/>
      <c r="Q12" s="2421" t="s">
        <v>129</v>
      </c>
      <c r="R12" s="2421"/>
      <c r="S12" s="2421"/>
      <c r="T12" s="2421"/>
      <c r="U12" s="2422"/>
    </row>
    <row r="13" spans="1:21" s="1169" customFormat="1" ht="17.25" customHeight="1">
      <c r="A13" s="2420"/>
      <c r="B13" s="1060" t="s">
        <v>87</v>
      </c>
      <c r="C13" s="1060" t="s">
        <v>90</v>
      </c>
      <c r="D13" s="1060" t="s">
        <v>91</v>
      </c>
      <c r="E13" s="2322" t="s">
        <v>88</v>
      </c>
      <c r="F13" s="2322" t="s">
        <v>89</v>
      </c>
      <c r="G13" s="1060" t="s">
        <v>87</v>
      </c>
      <c r="H13" s="1060" t="s">
        <v>90</v>
      </c>
      <c r="I13" s="1060" t="s">
        <v>91</v>
      </c>
      <c r="J13" s="2322" t="s">
        <v>88</v>
      </c>
      <c r="K13" s="2322" t="s">
        <v>89</v>
      </c>
      <c r="L13" s="1060" t="s">
        <v>87</v>
      </c>
      <c r="M13" s="1060" t="s">
        <v>90</v>
      </c>
      <c r="N13" s="1060" t="s">
        <v>91</v>
      </c>
      <c r="O13" s="2322" t="s">
        <v>88</v>
      </c>
      <c r="P13" s="2322" t="s">
        <v>89</v>
      </c>
      <c r="Q13" s="1060" t="s">
        <v>87</v>
      </c>
      <c r="R13" s="1060" t="s">
        <v>90</v>
      </c>
      <c r="S13" s="1060" t="s">
        <v>91</v>
      </c>
      <c r="T13" s="2322" t="s">
        <v>88</v>
      </c>
      <c r="U13" s="2331" t="s">
        <v>89</v>
      </c>
    </row>
    <row r="14" spans="1:21" s="1162" customFormat="1" ht="31.5" customHeight="1">
      <c r="A14" s="2420"/>
      <c r="B14" s="1355" t="s">
        <v>669</v>
      </c>
      <c r="C14" s="1355" t="s">
        <v>725</v>
      </c>
      <c r="D14" s="1355" t="s">
        <v>737</v>
      </c>
      <c r="E14" s="2322"/>
      <c r="F14" s="2322"/>
      <c r="G14" s="1355" t="s">
        <v>669</v>
      </c>
      <c r="H14" s="1355" t="s">
        <v>725</v>
      </c>
      <c r="I14" s="1355" t="s">
        <v>737</v>
      </c>
      <c r="J14" s="2322"/>
      <c r="K14" s="2322"/>
      <c r="L14" s="1355" t="s">
        <v>669</v>
      </c>
      <c r="M14" s="1355" t="s">
        <v>725</v>
      </c>
      <c r="N14" s="1355" t="s">
        <v>737</v>
      </c>
      <c r="O14" s="2322"/>
      <c r="P14" s="2322"/>
      <c r="Q14" s="1355" t="s">
        <v>669</v>
      </c>
      <c r="R14" s="1355" t="s">
        <v>725</v>
      </c>
      <c r="S14" s="1355" t="s">
        <v>737</v>
      </c>
      <c r="T14" s="2322"/>
      <c r="U14" s="2331"/>
    </row>
    <row r="15" spans="1:21" ht="21" customHeight="1">
      <c r="A15" s="361" t="s">
        <v>467</v>
      </c>
      <c r="B15" s="791">
        <v>10.58</v>
      </c>
      <c r="C15" s="791">
        <v>82.01</v>
      </c>
      <c r="D15" s="791">
        <v>118.65</v>
      </c>
      <c r="E15" s="414">
        <v>675.14177693761826</v>
      </c>
      <c r="F15" s="414">
        <v>44.677478356297996</v>
      </c>
      <c r="G15" s="791">
        <v>13.06</v>
      </c>
      <c r="H15" s="791">
        <v>23.02</v>
      </c>
      <c r="I15" s="791">
        <v>29.71</v>
      </c>
      <c r="J15" s="414">
        <v>76.263399693721254</v>
      </c>
      <c r="K15" s="414">
        <v>29.061685490877522</v>
      </c>
      <c r="L15" s="791">
        <v>0.86</v>
      </c>
      <c r="M15" s="791">
        <v>1.6</v>
      </c>
      <c r="N15" s="791">
        <v>3.26</v>
      </c>
      <c r="O15" s="414">
        <v>86.046511627906995</v>
      </c>
      <c r="P15" s="414">
        <v>103.74999999999997</v>
      </c>
      <c r="Q15" s="791">
        <v>3.1</v>
      </c>
      <c r="R15" s="791">
        <v>3.86</v>
      </c>
      <c r="S15" s="791">
        <v>4.367</v>
      </c>
      <c r="T15" s="414">
        <v>24.516129032258064</v>
      </c>
      <c r="U15" s="720">
        <v>13.134715025906729</v>
      </c>
    </row>
    <row r="16" spans="1:21" ht="21" customHeight="1">
      <c r="A16" s="361" t="s">
        <v>466</v>
      </c>
      <c r="B16" s="791">
        <v>23.07</v>
      </c>
      <c r="C16" s="791">
        <v>58.74</v>
      </c>
      <c r="D16" s="791">
        <v>72.64</v>
      </c>
      <c r="E16" s="414">
        <v>154.61638491547464</v>
      </c>
      <c r="F16" s="414">
        <v>23.663602315287704</v>
      </c>
      <c r="G16" s="791">
        <v>4.68</v>
      </c>
      <c r="H16" s="791">
        <v>6.4</v>
      </c>
      <c r="I16" s="791">
        <v>8.93</v>
      </c>
      <c r="J16" s="414">
        <v>36.752136752136778</v>
      </c>
      <c r="K16" s="414">
        <v>39.53125</v>
      </c>
      <c r="L16" s="791">
        <v>0.52</v>
      </c>
      <c r="M16" s="791">
        <v>0.65</v>
      </c>
      <c r="N16" s="791">
        <v>0.51</v>
      </c>
      <c r="O16" s="414">
        <v>25</v>
      </c>
      <c r="P16" s="414">
        <v>-21.538461538461533</v>
      </c>
      <c r="Q16" s="791">
        <v>1</v>
      </c>
      <c r="R16" s="791">
        <v>0.68</v>
      </c>
      <c r="S16" s="791">
        <v>0.41</v>
      </c>
      <c r="T16" s="414">
        <v>-32</v>
      </c>
      <c r="U16" s="720">
        <v>-39.705882352941181</v>
      </c>
    </row>
    <row r="17" spans="1:21" ht="21" customHeight="1">
      <c r="A17" s="360" t="s">
        <v>158</v>
      </c>
      <c r="B17" s="791">
        <v>53.23</v>
      </c>
      <c r="C17" s="791">
        <v>100.05</v>
      </c>
      <c r="D17" s="791">
        <v>107.5</v>
      </c>
      <c r="E17" s="414">
        <v>87.957918467029884</v>
      </c>
      <c r="F17" s="414">
        <v>7.446276861569217</v>
      </c>
      <c r="G17" s="791">
        <v>30.3</v>
      </c>
      <c r="H17" s="791">
        <v>39.79</v>
      </c>
      <c r="I17" s="791">
        <v>46.94</v>
      </c>
      <c r="J17" s="414">
        <v>31.320132013201317</v>
      </c>
      <c r="K17" s="414">
        <v>17.969339029907005</v>
      </c>
      <c r="L17" s="791">
        <v>0.95</v>
      </c>
      <c r="M17" s="791">
        <v>2.19</v>
      </c>
      <c r="N17" s="791">
        <v>2.02</v>
      </c>
      <c r="O17" s="414">
        <v>130.5263157894737</v>
      </c>
      <c r="P17" s="414">
        <v>-7.7625570776255586</v>
      </c>
      <c r="Q17" s="791">
        <v>0.5</v>
      </c>
      <c r="R17" s="791">
        <v>1.17</v>
      </c>
      <c r="S17" s="791">
        <v>0.65</v>
      </c>
      <c r="T17" s="414">
        <v>134</v>
      </c>
      <c r="U17" s="720">
        <v>-44.444444444444443</v>
      </c>
    </row>
    <row r="18" spans="1:21" s="338" customFormat="1" ht="21" customHeight="1" thickBot="1">
      <c r="A18" s="359" t="s">
        <v>82</v>
      </c>
      <c r="B18" s="790">
        <v>86.88</v>
      </c>
      <c r="C18" s="790">
        <v>240.8</v>
      </c>
      <c r="D18" s="790">
        <v>298.79000000000002</v>
      </c>
      <c r="E18" s="724">
        <v>177.16390423572744</v>
      </c>
      <c r="F18" s="724">
        <v>24.082225913621258</v>
      </c>
      <c r="G18" s="790">
        <v>48.040000000000006</v>
      </c>
      <c r="H18" s="790">
        <v>69.210000000000008</v>
      </c>
      <c r="I18" s="790">
        <v>85.58</v>
      </c>
      <c r="J18" s="724">
        <v>44.06744379683596</v>
      </c>
      <c r="K18" s="724">
        <v>23.652651350960824</v>
      </c>
      <c r="L18" s="790">
        <v>2.33</v>
      </c>
      <c r="M18" s="790">
        <v>4.4399999999999995</v>
      </c>
      <c r="N18" s="790">
        <v>5.7899999999999991</v>
      </c>
      <c r="O18" s="724">
        <v>90.557939914163057</v>
      </c>
      <c r="P18" s="724">
        <v>30.405405405405389</v>
      </c>
      <c r="Q18" s="790">
        <v>4.5999999999999996</v>
      </c>
      <c r="R18" s="790">
        <v>5.71</v>
      </c>
      <c r="S18" s="790">
        <v>5.4270000000000005</v>
      </c>
      <c r="T18" s="724">
        <v>24.130434782608702</v>
      </c>
      <c r="U18" s="721">
        <v>-4.9562171628721501</v>
      </c>
    </row>
    <row r="19" spans="1:21" ht="24.75" customHeight="1" thickTop="1">
      <c r="A19" s="2426" t="s">
        <v>657</v>
      </c>
      <c r="B19" s="2426"/>
      <c r="C19" s="2426"/>
      <c r="D19" s="2426"/>
      <c r="E19" s="2426"/>
      <c r="F19" s="2426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</row>
    <row r="20" spans="1:21" ht="15.75">
      <c r="A20" s="1829" t="s">
        <v>815</v>
      </c>
    </row>
  </sheetData>
  <mergeCells count="30">
    <mergeCell ref="U5:U6"/>
    <mergeCell ref="E13:E14"/>
    <mergeCell ref="F13:F14"/>
    <mergeCell ref="J13:J14"/>
    <mergeCell ref="K13:K14"/>
    <mergeCell ref="O13:O14"/>
    <mergeCell ref="U13:U14"/>
    <mergeCell ref="J5:J6"/>
    <mergeCell ref="K5:K6"/>
    <mergeCell ref="O5:O6"/>
    <mergeCell ref="P5:P6"/>
    <mergeCell ref="T5:T6"/>
    <mergeCell ref="P13:P14"/>
    <mergeCell ref="T13:T14"/>
    <mergeCell ref="A19:F19"/>
    <mergeCell ref="A1:U1"/>
    <mergeCell ref="A2:U2"/>
    <mergeCell ref="T3:U3"/>
    <mergeCell ref="A4:A6"/>
    <mergeCell ref="B4:F4"/>
    <mergeCell ref="G4:K4"/>
    <mergeCell ref="L4:P4"/>
    <mergeCell ref="Q4:U4"/>
    <mergeCell ref="A12:A14"/>
    <mergeCell ref="B12:F12"/>
    <mergeCell ref="G12:K12"/>
    <mergeCell ref="L12:P12"/>
    <mergeCell ref="Q12:U12"/>
    <mergeCell ref="E5:E6"/>
    <mergeCell ref="F5:F6"/>
  </mergeCells>
  <printOptions horizontalCentered="1"/>
  <pageMargins left="0.39370078740157483" right="0.39370078740157483" top="0.78740157480314965" bottom="0.39370078740157483" header="0" footer="0"/>
  <pageSetup paperSize="9" scale="51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12"/>
  <sheetViews>
    <sheetView view="pageBreakPreview" zoomScaleSheetLayoutView="100" workbookViewId="0">
      <selection activeCell="A3" sqref="A3:XFD3"/>
    </sheetView>
  </sheetViews>
  <sheetFormatPr defaultColWidth="9.140625" defaultRowHeight="15"/>
  <cols>
    <col min="1" max="1" width="23.140625" style="336" customWidth="1"/>
    <col min="2" max="6" width="13.7109375" style="336" customWidth="1"/>
    <col min="7" max="16384" width="9.140625" style="336"/>
  </cols>
  <sheetData>
    <row r="1" spans="1:6" ht="18">
      <c r="A1" s="2348" t="s">
        <v>482</v>
      </c>
      <c r="B1" s="2348"/>
      <c r="C1" s="2348"/>
      <c r="D1" s="2348"/>
      <c r="E1" s="2348"/>
      <c r="F1" s="2348"/>
    </row>
    <row r="2" spans="1:6" s="2727" customFormat="1" ht="18.75">
      <c r="A2" s="2348" t="s">
        <v>481</v>
      </c>
      <c r="B2" s="2348"/>
      <c r="C2" s="2348"/>
      <c r="D2" s="2348"/>
      <c r="E2" s="2348"/>
      <c r="F2" s="2348"/>
    </row>
    <row r="3" spans="1:6" s="2727" customFormat="1" ht="18.75">
      <c r="A3" s="2216"/>
      <c r="B3" s="2216"/>
      <c r="C3" s="2216"/>
      <c r="D3" s="2216"/>
      <c r="E3" s="2216"/>
      <c r="F3" s="2216"/>
    </row>
    <row r="4" spans="1:6" ht="19.5" thickBot="1">
      <c r="A4" s="50"/>
      <c r="B4" s="50"/>
      <c r="C4" s="50"/>
      <c r="D4" s="50"/>
      <c r="E4" s="50"/>
      <c r="F4" s="366" t="s">
        <v>480</v>
      </c>
    </row>
    <row r="5" spans="1:6" s="1162" customFormat="1" ht="18.75" thickTop="1">
      <c r="A5" s="2428" t="s">
        <v>81</v>
      </c>
      <c r="B5" s="2409" t="s">
        <v>82</v>
      </c>
      <c r="C5" s="2409"/>
      <c r="D5" s="2409"/>
      <c r="E5" s="2409"/>
      <c r="F5" s="2410"/>
    </row>
    <row r="6" spans="1:6" s="1162" customFormat="1" ht="45" customHeight="1">
      <c r="A6" s="2429"/>
      <c r="B6" s="1355" t="s">
        <v>669</v>
      </c>
      <c r="C6" s="1355" t="s">
        <v>725</v>
      </c>
      <c r="D6" s="1286" t="s">
        <v>737</v>
      </c>
      <c r="E6" s="1172" t="s">
        <v>469</v>
      </c>
      <c r="F6" s="1173" t="s">
        <v>468</v>
      </c>
    </row>
    <row r="7" spans="1:6" ht="21" customHeight="1">
      <c r="A7" s="365" t="s">
        <v>479</v>
      </c>
      <c r="B7" s="791">
        <v>42913.100000000006</v>
      </c>
      <c r="C7" s="791">
        <v>52497.072999999997</v>
      </c>
      <c r="D7" s="791">
        <v>29941.3802</v>
      </c>
      <c r="E7" s="414">
        <v>22.333443633762158</v>
      </c>
      <c r="F7" s="720">
        <v>-42.965619816556242</v>
      </c>
    </row>
    <row r="8" spans="1:6" ht="21" customHeight="1">
      <c r="A8" s="365" t="s">
        <v>478</v>
      </c>
      <c r="B8" s="791">
        <v>508.75999999999993</v>
      </c>
      <c r="C8" s="791">
        <v>602.28</v>
      </c>
      <c r="D8" s="791">
        <v>515.99479999999994</v>
      </c>
      <c r="E8" s="414">
        <v>18.381948266373158</v>
      </c>
      <c r="F8" s="720">
        <v>-14.326426246928349</v>
      </c>
    </row>
    <row r="9" spans="1:6" ht="30" customHeight="1">
      <c r="A9" s="365" t="s">
        <v>477</v>
      </c>
      <c r="B9" s="791">
        <v>226.29</v>
      </c>
      <c r="C9" s="791">
        <v>452.8</v>
      </c>
      <c r="D9" s="791">
        <v>231.059</v>
      </c>
      <c r="E9" s="414">
        <v>100.09722038092713</v>
      </c>
      <c r="F9" s="720">
        <v>-48.971068904593636</v>
      </c>
    </row>
    <row r="10" spans="1:6" ht="30" customHeight="1" thickBot="1">
      <c r="A10" s="364" t="s">
        <v>814</v>
      </c>
      <c r="B10" s="793">
        <v>60.48</v>
      </c>
      <c r="C10" s="793">
        <v>30.24</v>
      </c>
      <c r="D10" s="793">
        <v>28.68</v>
      </c>
      <c r="E10" s="412">
        <v>-50</v>
      </c>
      <c r="F10" s="725">
        <v>-5.1587301587301511</v>
      </c>
    </row>
    <row r="11" spans="1:6" ht="15.75" thickTop="1">
      <c r="A11" s="2426" t="s">
        <v>475</v>
      </c>
      <c r="B11" s="2426"/>
      <c r="C11" s="2426"/>
      <c r="D11" s="2426"/>
      <c r="E11" s="2426"/>
      <c r="F11" s="2426"/>
    </row>
    <row r="12" spans="1:6" ht="15.75">
      <c r="A12" s="60" t="s">
        <v>815</v>
      </c>
      <c r="B12" s="343"/>
      <c r="C12" s="343"/>
      <c r="D12" s="343"/>
      <c r="E12" s="343"/>
      <c r="F12" s="343"/>
    </row>
  </sheetData>
  <mergeCells count="5">
    <mergeCell ref="A1:F1"/>
    <mergeCell ref="A2:F2"/>
    <mergeCell ref="A5:A6"/>
    <mergeCell ref="B5:F5"/>
    <mergeCell ref="A11:F11"/>
  </mergeCells>
  <printOptions horizontalCentered="1"/>
  <pageMargins left="0.43307086614173229" right="0" top="0.98425196850393704" bottom="0" header="0" footer="0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0"/>
  <sheetViews>
    <sheetView view="pageBreakPreview" zoomScale="55" zoomScaleSheetLayoutView="55" workbookViewId="0">
      <selection activeCell="B15" sqref="B15:U17"/>
    </sheetView>
  </sheetViews>
  <sheetFormatPr defaultColWidth="9.140625" defaultRowHeight="15"/>
  <cols>
    <col min="1" max="1" width="18.85546875" style="336" customWidth="1"/>
    <col min="2" max="21" width="13.28515625" style="336" customWidth="1"/>
    <col min="22" max="16384" width="9.140625" style="336"/>
  </cols>
  <sheetData>
    <row r="1" spans="1:21" s="1904" customFormat="1" ht="28.5">
      <c r="A1" s="2361" t="s">
        <v>483</v>
      </c>
      <c r="B1" s="2361"/>
      <c r="C1" s="2361"/>
      <c r="D1" s="2361"/>
      <c r="E1" s="2361"/>
      <c r="F1" s="2361"/>
      <c r="G1" s="2361"/>
      <c r="H1" s="2361"/>
      <c r="I1" s="2361"/>
      <c r="J1" s="2361"/>
      <c r="K1" s="2361"/>
      <c r="L1" s="2361"/>
      <c r="M1" s="2361"/>
      <c r="N1" s="2361"/>
      <c r="O1" s="2361"/>
      <c r="P1" s="2361"/>
      <c r="Q1" s="2361"/>
      <c r="R1" s="2361"/>
      <c r="S1" s="2361"/>
      <c r="T1" s="2361"/>
      <c r="U1" s="2361"/>
    </row>
    <row r="2" spans="1:21" s="1905" customFormat="1" ht="31.5">
      <c r="A2" s="2427" t="s">
        <v>481</v>
      </c>
      <c r="B2" s="2427"/>
      <c r="C2" s="2427"/>
      <c r="D2" s="2427"/>
      <c r="E2" s="2427"/>
      <c r="F2" s="2427"/>
      <c r="G2" s="2427"/>
      <c r="H2" s="2427"/>
      <c r="I2" s="2427"/>
      <c r="J2" s="2427"/>
      <c r="K2" s="2427"/>
      <c r="L2" s="2427"/>
      <c r="M2" s="2427"/>
      <c r="N2" s="2427"/>
      <c r="O2" s="2427"/>
      <c r="P2" s="2427"/>
      <c r="Q2" s="2427"/>
      <c r="R2" s="2427"/>
      <c r="S2" s="2427"/>
      <c r="T2" s="2427"/>
      <c r="U2" s="2427"/>
    </row>
    <row r="3" spans="1:21" ht="21" customHeight="1" thickBot="1">
      <c r="A3" s="50"/>
      <c r="B3" s="50"/>
      <c r="C3" s="50"/>
      <c r="D3" s="50"/>
      <c r="E3" s="50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2423" t="s">
        <v>470</v>
      </c>
      <c r="U3" s="2423"/>
    </row>
    <row r="4" spans="1:21" s="1169" customFormat="1" ht="18" thickTop="1">
      <c r="A4" s="2419" t="s">
        <v>81</v>
      </c>
      <c r="B4" s="2421" t="s">
        <v>122</v>
      </c>
      <c r="C4" s="2421"/>
      <c r="D4" s="2421"/>
      <c r="E4" s="2421"/>
      <c r="F4" s="2421"/>
      <c r="G4" s="2421" t="s">
        <v>123</v>
      </c>
      <c r="H4" s="2421"/>
      <c r="I4" s="2421"/>
      <c r="J4" s="2421"/>
      <c r="K4" s="2421"/>
      <c r="L4" s="2421" t="s">
        <v>124</v>
      </c>
      <c r="M4" s="2421"/>
      <c r="N4" s="2421"/>
      <c r="O4" s="2421"/>
      <c r="P4" s="2421"/>
      <c r="Q4" s="2421" t="s">
        <v>125</v>
      </c>
      <c r="R4" s="2421"/>
      <c r="S4" s="2421"/>
      <c r="T4" s="2421"/>
      <c r="U4" s="2422"/>
    </row>
    <row r="5" spans="1:21" s="1169" customFormat="1" ht="17.25" customHeight="1">
      <c r="A5" s="2420"/>
      <c r="B5" s="1057" t="s">
        <v>87</v>
      </c>
      <c r="C5" s="1057" t="s">
        <v>90</v>
      </c>
      <c r="D5" s="1057" t="s">
        <v>91</v>
      </c>
      <c r="E5" s="2322" t="s">
        <v>88</v>
      </c>
      <c r="F5" s="2322" t="s">
        <v>89</v>
      </c>
      <c r="G5" s="1057" t="s">
        <v>87</v>
      </c>
      <c r="H5" s="1057" t="s">
        <v>90</v>
      </c>
      <c r="I5" s="1057" t="s">
        <v>91</v>
      </c>
      <c r="J5" s="2322" t="s">
        <v>88</v>
      </c>
      <c r="K5" s="2322" t="s">
        <v>89</v>
      </c>
      <c r="L5" s="1057" t="s">
        <v>87</v>
      </c>
      <c r="M5" s="1057" t="s">
        <v>90</v>
      </c>
      <c r="N5" s="1057" t="s">
        <v>91</v>
      </c>
      <c r="O5" s="2322" t="s">
        <v>88</v>
      </c>
      <c r="P5" s="2322" t="s">
        <v>89</v>
      </c>
      <c r="Q5" s="1057" t="s">
        <v>87</v>
      </c>
      <c r="R5" s="1057" t="s">
        <v>90</v>
      </c>
      <c r="S5" s="1057" t="s">
        <v>91</v>
      </c>
      <c r="T5" s="2322" t="s">
        <v>88</v>
      </c>
      <c r="U5" s="2331" t="s">
        <v>89</v>
      </c>
    </row>
    <row r="6" spans="1:21" s="1162" customFormat="1" ht="31.5" customHeight="1">
      <c r="A6" s="2420"/>
      <c r="B6" s="1355" t="s">
        <v>669</v>
      </c>
      <c r="C6" s="1355" t="s">
        <v>725</v>
      </c>
      <c r="D6" s="1286" t="s">
        <v>737</v>
      </c>
      <c r="E6" s="2322"/>
      <c r="F6" s="2322"/>
      <c r="G6" s="1355" t="s">
        <v>669</v>
      </c>
      <c r="H6" s="1355" t="s">
        <v>725</v>
      </c>
      <c r="I6" s="1355" t="s">
        <v>737</v>
      </c>
      <c r="J6" s="2322"/>
      <c r="K6" s="2322"/>
      <c r="L6" s="1355" t="s">
        <v>669</v>
      </c>
      <c r="M6" s="1355" t="s">
        <v>725</v>
      </c>
      <c r="N6" s="1355" t="s">
        <v>737</v>
      </c>
      <c r="O6" s="2322"/>
      <c r="P6" s="2322"/>
      <c r="Q6" s="1355" t="s">
        <v>669</v>
      </c>
      <c r="R6" s="1355" t="s">
        <v>725</v>
      </c>
      <c r="S6" s="1355" t="s">
        <v>737</v>
      </c>
      <c r="T6" s="2322"/>
      <c r="U6" s="2331"/>
    </row>
    <row r="7" spans="1:21" s="794" customFormat="1" ht="22.5" customHeight="1">
      <c r="A7" s="1290" t="s">
        <v>479</v>
      </c>
      <c r="B7" s="789">
        <v>42909.74</v>
      </c>
      <c r="C7" s="789">
        <v>52493.15</v>
      </c>
      <c r="D7" s="789">
        <v>29932.7</v>
      </c>
      <c r="E7" s="414">
        <v>22.333880373080817</v>
      </c>
      <c r="F7" s="414">
        <v>-42.977893306078983</v>
      </c>
      <c r="G7" s="791"/>
      <c r="H7" s="791"/>
      <c r="I7" s="791"/>
      <c r="J7" s="414"/>
      <c r="K7" s="414"/>
      <c r="L7" s="791"/>
      <c r="M7" s="791"/>
      <c r="N7" s="791"/>
      <c r="O7" s="414"/>
      <c r="P7" s="414"/>
      <c r="Q7" s="791"/>
      <c r="R7" s="791"/>
      <c r="S7" s="791"/>
      <c r="T7" s="414"/>
      <c r="U7" s="720"/>
    </row>
    <row r="8" spans="1:21" s="794" customFormat="1" ht="22.5" customHeight="1">
      <c r="A8" s="1290" t="s">
        <v>478</v>
      </c>
      <c r="B8" s="789">
        <v>324.27999999999997</v>
      </c>
      <c r="C8" s="789">
        <v>369.7</v>
      </c>
      <c r="D8" s="789">
        <v>201.88480000000001</v>
      </c>
      <c r="E8" s="414">
        <v>14.006414209942037</v>
      </c>
      <c r="F8" s="414">
        <v>-45.392263997836082</v>
      </c>
      <c r="G8" s="791">
        <v>48.160000000000004</v>
      </c>
      <c r="H8" s="791">
        <v>58.56</v>
      </c>
      <c r="I8" s="791">
        <v>59.7</v>
      </c>
      <c r="J8" s="414">
        <v>21.594684385382052</v>
      </c>
      <c r="K8" s="414">
        <v>1.9467213114754145</v>
      </c>
      <c r="L8" s="791">
        <v>15.4</v>
      </c>
      <c r="M8" s="791">
        <v>26.12</v>
      </c>
      <c r="N8" s="791">
        <v>44.22</v>
      </c>
      <c r="O8" s="414">
        <v>69.610389610389603</v>
      </c>
      <c r="P8" s="414">
        <v>69.29555895865235</v>
      </c>
      <c r="Q8" s="791">
        <v>19.39</v>
      </c>
      <c r="R8" s="791">
        <v>25.32</v>
      </c>
      <c r="S8" s="791">
        <v>45.8</v>
      </c>
      <c r="T8" s="414">
        <v>30.582774626095926</v>
      </c>
      <c r="U8" s="720">
        <v>80.884676145339625</v>
      </c>
    </row>
    <row r="9" spans="1:21" s="794" customFormat="1" ht="33.75" customHeight="1">
      <c r="A9" s="1290" t="s">
        <v>477</v>
      </c>
      <c r="B9" s="789"/>
      <c r="C9" s="789"/>
      <c r="D9" s="789"/>
      <c r="E9" s="414"/>
      <c r="F9" s="414"/>
      <c r="G9" s="791">
        <v>76.800000000000011</v>
      </c>
      <c r="H9" s="791">
        <v>112</v>
      </c>
      <c r="I9" s="791">
        <v>80</v>
      </c>
      <c r="J9" s="414">
        <v>45.833333333333314</v>
      </c>
      <c r="K9" s="414"/>
      <c r="L9" s="414">
        <v>25</v>
      </c>
      <c r="M9" s="791">
        <v>0</v>
      </c>
      <c r="N9" s="791">
        <v>0</v>
      </c>
      <c r="O9" s="414">
        <v>-100</v>
      </c>
      <c r="P9" s="414">
        <v>0</v>
      </c>
      <c r="Q9" s="791">
        <v>0</v>
      </c>
      <c r="R9" s="791">
        <v>0</v>
      </c>
      <c r="S9" s="791">
        <v>0</v>
      </c>
      <c r="T9" s="414">
        <v>0</v>
      </c>
      <c r="U9" s="720">
        <v>0</v>
      </c>
    </row>
    <row r="10" spans="1:21" s="794" customFormat="1" ht="33.75" customHeight="1" thickBot="1">
      <c r="A10" s="1291" t="s">
        <v>476</v>
      </c>
      <c r="B10" s="796"/>
      <c r="C10" s="796"/>
      <c r="D10" s="796"/>
      <c r="E10" s="793"/>
      <c r="F10" s="793"/>
      <c r="G10" s="793">
        <v>60.48</v>
      </c>
      <c r="H10" s="793">
        <v>30.24</v>
      </c>
      <c r="I10" s="793">
        <v>28.2</v>
      </c>
      <c r="J10" s="412">
        <v>-50</v>
      </c>
      <c r="K10" s="412">
        <v>-6.7460317460317469</v>
      </c>
      <c r="L10" s="793"/>
      <c r="M10" s="793"/>
      <c r="N10" s="793"/>
      <c r="O10" s="412"/>
      <c r="P10" s="412"/>
      <c r="Q10" s="793">
        <v>0</v>
      </c>
      <c r="R10" s="793">
        <v>0</v>
      </c>
      <c r="S10" s="793">
        <v>0.48</v>
      </c>
      <c r="T10" s="412">
        <v>0</v>
      </c>
      <c r="U10" s="725">
        <v>0</v>
      </c>
    </row>
    <row r="11" spans="1:21" ht="13.5" customHeight="1" thickTop="1" thickBot="1">
      <c r="A11" s="363" t="s">
        <v>473</v>
      </c>
      <c r="B11" s="362"/>
      <c r="C11" s="362"/>
      <c r="D11" s="362"/>
      <c r="E11" s="362"/>
      <c r="F11" s="362"/>
      <c r="G11" s="343"/>
      <c r="H11" s="343"/>
      <c r="I11" s="343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</row>
    <row r="12" spans="1:21" s="1169" customFormat="1" ht="18" thickTop="1">
      <c r="A12" s="2419" t="s">
        <v>81</v>
      </c>
      <c r="B12" s="2421" t="s">
        <v>126</v>
      </c>
      <c r="C12" s="2421"/>
      <c r="D12" s="2421"/>
      <c r="E12" s="2421"/>
      <c r="F12" s="2421"/>
      <c r="G12" s="2421" t="s">
        <v>127</v>
      </c>
      <c r="H12" s="2421"/>
      <c r="I12" s="2421"/>
      <c r="J12" s="2421"/>
      <c r="K12" s="2421"/>
      <c r="L12" s="2421" t="s">
        <v>128</v>
      </c>
      <c r="M12" s="2421"/>
      <c r="N12" s="2421"/>
      <c r="O12" s="2421"/>
      <c r="P12" s="2421"/>
      <c r="Q12" s="2421" t="s">
        <v>129</v>
      </c>
      <c r="R12" s="2421"/>
      <c r="S12" s="2421"/>
      <c r="T12" s="2421"/>
      <c r="U12" s="2422"/>
    </row>
    <row r="13" spans="1:21" s="1169" customFormat="1" ht="17.25" customHeight="1">
      <c r="A13" s="2420"/>
      <c r="B13" s="1057" t="s">
        <v>87</v>
      </c>
      <c r="C13" s="1057" t="s">
        <v>90</v>
      </c>
      <c r="D13" s="1057" t="s">
        <v>91</v>
      </c>
      <c r="E13" s="2322" t="s">
        <v>88</v>
      </c>
      <c r="F13" s="2322" t="s">
        <v>89</v>
      </c>
      <c r="G13" s="1057" t="s">
        <v>87</v>
      </c>
      <c r="H13" s="1057" t="s">
        <v>90</v>
      </c>
      <c r="I13" s="1057" t="s">
        <v>91</v>
      </c>
      <c r="J13" s="2322" t="s">
        <v>88</v>
      </c>
      <c r="K13" s="2322" t="s">
        <v>89</v>
      </c>
      <c r="L13" s="1057" t="s">
        <v>87</v>
      </c>
      <c r="M13" s="1057" t="s">
        <v>90</v>
      </c>
      <c r="N13" s="1057" t="s">
        <v>91</v>
      </c>
      <c r="O13" s="2322" t="s">
        <v>88</v>
      </c>
      <c r="P13" s="2322" t="s">
        <v>89</v>
      </c>
      <c r="Q13" s="1057" t="s">
        <v>87</v>
      </c>
      <c r="R13" s="1057" t="s">
        <v>90</v>
      </c>
      <c r="S13" s="1057" t="s">
        <v>91</v>
      </c>
      <c r="T13" s="2322" t="s">
        <v>88</v>
      </c>
      <c r="U13" s="2331" t="s">
        <v>89</v>
      </c>
    </row>
    <row r="14" spans="1:21" s="1162" customFormat="1" ht="31.5" customHeight="1">
      <c r="A14" s="2420"/>
      <c r="B14" s="1355" t="s">
        <v>669</v>
      </c>
      <c r="C14" s="1355" t="s">
        <v>725</v>
      </c>
      <c r="D14" s="1355" t="s">
        <v>737</v>
      </c>
      <c r="E14" s="2322"/>
      <c r="F14" s="2322"/>
      <c r="G14" s="1355" t="s">
        <v>669</v>
      </c>
      <c r="H14" s="1355" t="s">
        <v>725</v>
      </c>
      <c r="I14" s="1355" t="s">
        <v>737</v>
      </c>
      <c r="J14" s="2322"/>
      <c r="K14" s="2322"/>
      <c r="L14" s="1355" t="s">
        <v>669</v>
      </c>
      <c r="M14" s="1355" t="s">
        <v>725</v>
      </c>
      <c r="N14" s="1355" t="s">
        <v>737</v>
      </c>
      <c r="O14" s="2322"/>
      <c r="P14" s="2322"/>
      <c r="Q14" s="1355" t="s">
        <v>669</v>
      </c>
      <c r="R14" s="1355" t="s">
        <v>725</v>
      </c>
      <c r="S14" s="1355" t="s">
        <v>737</v>
      </c>
      <c r="T14" s="2322"/>
      <c r="U14" s="2331"/>
    </row>
    <row r="15" spans="1:21" ht="22.5" customHeight="1">
      <c r="A15" s="368" t="s">
        <v>479</v>
      </c>
      <c r="B15" s="791">
        <v>0.16</v>
      </c>
      <c r="C15" s="791">
        <v>0.19</v>
      </c>
      <c r="D15" s="791">
        <v>0.7</v>
      </c>
      <c r="E15" s="414">
        <v>18.75</v>
      </c>
      <c r="F15" s="414">
        <v>268.42105263157896</v>
      </c>
      <c r="G15" s="791">
        <v>2.16</v>
      </c>
      <c r="H15" s="791">
        <v>2.56</v>
      </c>
      <c r="I15" s="791">
        <v>5.3710000000000004</v>
      </c>
      <c r="J15" s="414">
        <v>18.518518518518505</v>
      </c>
      <c r="K15" s="414">
        <v>109.8046875</v>
      </c>
      <c r="L15" s="791">
        <v>0.24</v>
      </c>
      <c r="M15" s="791">
        <v>0.17</v>
      </c>
      <c r="N15" s="791">
        <v>0.45</v>
      </c>
      <c r="O15" s="414">
        <v>-29.166666666666657</v>
      </c>
      <c r="P15" s="414">
        <v>164.70588235294116</v>
      </c>
      <c r="Q15" s="791">
        <v>0.8</v>
      </c>
      <c r="R15" s="791">
        <v>1.0029999999999999</v>
      </c>
      <c r="S15" s="791">
        <v>2.1591999999999998</v>
      </c>
      <c r="T15" s="414">
        <v>25.374999999999972</v>
      </c>
      <c r="U15" s="720">
        <v>115.27417746759721</v>
      </c>
    </row>
    <row r="16" spans="1:21" ht="22.5" customHeight="1">
      <c r="A16" s="368" t="s">
        <v>478</v>
      </c>
      <c r="B16" s="791">
        <v>15.07</v>
      </c>
      <c r="C16" s="791">
        <v>25.89</v>
      </c>
      <c r="D16" s="791">
        <v>25.14</v>
      </c>
      <c r="E16" s="414">
        <v>71.798274717982736</v>
      </c>
      <c r="F16" s="414">
        <v>-2.8968713789107881</v>
      </c>
      <c r="G16" s="791">
        <v>41.48</v>
      </c>
      <c r="H16" s="791">
        <v>38.56</v>
      </c>
      <c r="I16" s="791">
        <v>58.06</v>
      </c>
      <c r="J16" s="414">
        <v>-7.039537126325925</v>
      </c>
      <c r="K16" s="414">
        <v>50.57053941908714</v>
      </c>
      <c r="L16" s="791">
        <v>22.08</v>
      </c>
      <c r="M16" s="791">
        <v>23.61</v>
      </c>
      <c r="N16" s="791">
        <v>45.83</v>
      </c>
      <c r="O16" s="414">
        <v>6.9293478260869676</v>
      </c>
      <c r="P16" s="414">
        <v>94.1126641253706</v>
      </c>
      <c r="Q16" s="791">
        <v>22.9</v>
      </c>
      <c r="R16" s="791">
        <v>34.520000000000003</v>
      </c>
      <c r="S16" s="791">
        <v>35.36</v>
      </c>
      <c r="T16" s="414">
        <v>50.742358078602621</v>
      </c>
      <c r="U16" s="720">
        <v>2.4333719582850364</v>
      </c>
    </row>
    <row r="17" spans="1:21" ht="33.75" customHeight="1">
      <c r="A17" s="368" t="s">
        <v>477</v>
      </c>
      <c r="B17" s="791">
        <v>42.89</v>
      </c>
      <c r="C17" s="791">
        <v>52.8</v>
      </c>
      <c r="D17" s="791">
        <v>20</v>
      </c>
      <c r="E17" s="414">
        <v>23.10561902541383</v>
      </c>
      <c r="F17" s="414">
        <v>-62.121212121212125</v>
      </c>
      <c r="G17" s="791">
        <v>40</v>
      </c>
      <c r="H17" s="791">
        <v>144</v>
      </c>
      <c r="I17" s="791">
        <v>80</v>
      </c>
      <c r="J17" s="414">
        <v>0</v>
      </c>
      <c r="K17" s="414"/>
      <c r="L17" s="791">
        <v>40</v>
      </c>
      <c r="M17" s="791">
        <v>48</v>
      </c>
      <c r="N17" s="791">
        <v>50</v>
      </c>
      <c r="O17" s="414">
        <v>20</v>
      </c>
      <c r="P17" s="414">
        <v>4.1666666666666714</v>
      </c>
      <c r="Q17" s="791">
        <v>1.6</v>
      </c>
      <c r="R17" s="791">
        <v>96</v>
      </c>
      <c r="S17" s="791">
        <v>1.0589999999999999</v>
      </c>
      <c r="T17" s="414">
        <v>5900</v>
      </c>
      <c r="U17" s="720">
        <v>-98.896874999999994</v>
      </c>
    </row>
    <row r="18" spans="1:21" ht="33.75" customHeight="1" thickBot="1">
      <c r="A18" s="367" t="s">
        <v>476</v>
      </c>
      <c r="B18" s="793"/>
      <c r="C18" s="793"/>
      <c r="D18" s="793"/>
      <c r="E18" s="793"/>
      <c r="F18" s="793"/>
      <c r="G18" s="793"/>
      <c r="H18" s="793"/>
      <c r="I18" s="793"/>
      <c r="J18" s="412"/>
      <c r="K18" s="412"/>
      <c r="L18" s="793"/>
      <c r="M18" s="793"/>
      <c r="N18" s="793"/>
      <c r="O18" s="793"/>
      <c r="P18" s="793"/>
      <c r="Q18" s="793"/>
      <c r="R18" s="793"/>
      <c r="S18" s="793"/>
      <c r="T18" s="793"/>
      <c r="U18" s="797"/>
    </row>
    <row r="19" spans="1:21" ht="22.5" customHeight="1" thickTop="1">
      <c r="A19" s="2412" t="s">
        <v>475</v>
      </c>
      <c r="B19" s="2412"/>
      <c r="C19" s="2412"/>
      <c r="D19" s="2412"/>
      <c r="E19" s="2412"/>
      <c r="F19" s="2412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</row>
    <row r="20" spans="1:21" ht="15.75">
      <c r="A20" s="1829" t="s">
        <v>815</v>
      </c>
    </row>
  </sheetData>
  <mergeCells count="30">
    <mergeCell ref="P13:P14"/>
    <mergeCell ref="T13:T14"/>
    <mergeCell ref="U13:U14"/>
    <mergeCell ref="Q12:U12"/>
    <mergeCell ref="A19:F19"/>
    <mergeCell ref="A12:A14"/>
    <mergeCell ref="B12:F12"/>
    <mergeCell ref="G12:K12"/>
    <mergeCell ref="L12:P12"/>
    <mergeCell ref="E13:E14"/>
    <mergeCell ref="F13:F14"/>
    <mergeCell ref="J13:J14"/>
    <mergeCell ref="K13:K14"/>
    <mergeCell ref="O13:O14"/>
    <mergeCell ref="F5:F6"/>
    <mergeCell ref="J5:J6"/>
    <mergeCell ref="K5:K6"/>
    <mergeCell ref="O5:O6"/>
    <mergeCell ref="A1:U1"/>
    <mergeCell ref="A2:U2"/>
    <mergeCell ref="A4:A6"/>
    <mergeCell ref="B4:F4"/>
    <mergeCell ref="G4:K4"/>
    <mergeCell ref="T3:U3"/>
    <mergeCell ref="E5:E6"/>
    <mergeCell ref="P5:P6"/>
    <mergeCell ref="T5:T6"/>
    <mergeCell ref="U5:U6"/>
    <mergeCell ref="L4:P4"/>
    <mergeCell ref="Q4:U4"/>
  </mergeCells>
  <printOptions horizontalCentered="1"/>
  <pageMargins left="0.39370078740157483" right="0.39370078740157483" top="0.78740157480314965" bottom="0.39370078740157483" header="0" footer="0"/>
  <pageSetup paperSize="9" scale="4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I16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24.7109375" style="336" customWidth="1"/>
    <col min="2" max="3" width="15.28515625" style="336" customWidth="1"/>
    <col min="4" max="4" width="14.7109375" style="336" customWidth="1"/>
    <col min="5" max="16384" width="9.140625" style="336"/>
  </cols>
  <sheetData>
    <row r="1" spans="1:9" ht="18">
      <c r="A1" s="2348" t="s">
        <v>489</v>
      </c>
      <c r="B1" s="2348"/>
      <c r="C1" s="2348"/>
      <c r="D1" s="2348"/>
    </row>
    <row r="2" spans="1:9" s="1907" customFormat="1" ht="21">
      <c r="A2" s="2430" t="s">
        <v>488</v>
      </c>
      <c r="B2" s="2430"/>
      <c r="C2" s="2430"/>
      <c r="D2" s="2430"/>
    </row>
    <row r="3" spans="1:9" ht="14.25" customHeight="1" thickBot="1">
      <c r="A3" s="50"/>
      <c r="B3" s="50"/>
      <c r="C3" s="50"/>
      <c r="D3" s="50"/>
    </row>
    <row r="4" spans="1:9" s="1162" customFormat="1" ht="17.25" thickTop="1">
      <c r="A4" s="2419" t="s">
        <v>81</v>
      </c>
      <c r="B4" s="2421" t="s">
        <v>82</v>
      </c>
      <c r="C4" s="2421"/>
      <c r="D4" s="2422"/>
    </row>
    <row r="5" spans="1:9" s="1162" customFormat="1" ht="23.25" customHeight="1">
      <c r="A5" s="2420"/>
      <c r="B5" s="1178" t="s">
        <v>727</v>
      </c>
      <c r="C5" s="1178" t="s">
        <v>742</v>
      </c>
      <c r="D5" s="1174" t="s">
        <v>222</v>
      </c>
    </row>
    <row r="6" spans="1:9" s="338" customFormat="1" ht="18" customHeight="1">
      <c r="A6" s="377" t="s">
        <v>487</v>
      </c>
      <c r="B6" s="798">
        <v>3491303</v>
      </c>
      <c r="C6" s="798">
        <v>4169860</v>
      </c>
      <c r="D6" s="800">
        <v>19.435637640158987</v>
      </c>
    </row>
    <row r="7" spans="1:9" ht="18" customHeight="1">
      <c r="A7" s="376" t="s">
        <v>486</v>
      </c>
      <c r="B7" s="792">
        <v>2715683</v>
      </c>
      <c r="C7" s="792">
        <v>3254616</v>
      </c>
      <c r="D7" s="720">
        <v>19.845210210470071</v>
      </c>
    </row>
    <row r="8" spans="1:9" ht="18" customHeight="1" thickBot="1">
      <c r="A8" s="375" t="s">
        <v>158</v>
      </c>
      <c r="B8" s="799">
        <v>775620</v>
      </c>
      <c r="C8" s="799">
        <v>915244</v>
      </c>
      <c r="D8" s="725">
        <v>18.001598721023186</v>
      </c>
    </row>
    <row r="9" spans="1:9" ht="18" customHeight="1" thickTop="1" thickBot="1">
      <c r="A9" s="374"/>
      <c r="B9" s="373"/>
      <c r="C9" s="373"/>
      <c r="D9" s="372"/>
    </row>
    <row r="10" spans="1:9" s="1162" customFormat="1" ht="18" customHeight="1" thickTop="1">
      <c r="A10" s="2419" t="s">
        <v>81</v>
      </c>
      <c r="B10" s="2421" t="s">
        <v>82</v>
      </c>
      <c r="C10" s="2421"/>
      <c r="D10" s="2422"/>
    </row>
    <row r="11" spans="1:9" s="1162" customFormat="1" ht="18" customHeight="1">
      <c r="A11" s="2420"/>
      <c r="B11" s="1178" t="s">
        <v>727</v>
      </c>
      <c r="C11" s="1178" t="s">
        <v>742</v>
      </c>
      <c r="D11" s="1174" t="s">
        <v>222</v>
      </c>
    </row>
    <row r="12" spans="1:9" ht="18" customHeight="1">
      <c r="A12" s="756" t="s">
        <v>485</v>
      </c>
      <c r="B12" s="801">
        <v>18385.86</v>
      </c>
      <c r="C12" s="801">
        <v>16618.89</v>
      </c>
      <c r="D12" s="803">
        <v>-9.6104832735591401</v>
      </c>
    </row>
    <row r="13" spans="1:9" ht="18" customHeight="1" thickBot="1">
      <c r="A13" s="757" t="s">
        <v>484</v>
      </c>
      <c r="B13" s="802">
        <v>6504.5209999999997</v>
      </c>
      <c r="C13" s="802">
        <v>7350.93</v>
      </c>
      <c r="D13" s="804">
        <v>13.012626141110161</v>
      </c>
    </row>
    <row r="14" spans="1:9" ht="16.5" thickTop="1">
      <c r="A14" s="530" t="s">
        <v>546</v>
      </c>
      <c r="B14" s="371"/>
      <c r="C14" s="371"/>
      <c r="D14" s="371"/>
      <c r="E14" s="371"/>
      <c r="F14" s="371"/>
      <c r="G14" s="371"/>
      <c r="H14" s="371"/>
      <c r="I14" s="371"/>
    </row>
    <row r="15" spans="1:9">
      <c r="A15" s="530" t="s">
        <v>595</v>
      </c>
      <c r="B15" s="343"/>
      <c r="C15" s="343"/>
      <c r="D15" s="343"/>
    </row>
    <row r="16" spans="1:9">
      <c r="A16" s="2412"/>
      <c r="B16" s="2412"/>
      <c r="C16" s="2412"/>
      <c r="D16" s="2412"/>
    </row>
  </sheetData>
  <mergeCells count="7">
    <mergeCell ref="A16:D16"/>
    <mergeCell ref="A1:D1"/>
    <mergeCell ref="A2:D2"/>
    <mergeCell ref="A4:A5"/>
    <mergeCell ref="B4:D4"/>
    <mergeCell ref="A10:A11"/>
    <mergeCell ref="B10:D10"/>
  </mergeCells>
  <printOptions horizontalCentered="1"/>
  <pageMargins left="0.70866141732283472" right="0.43307086614173229" top="0.98425196850393704" bottom="0" header="0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view="pageBreakPreview" zoomScale="70" zoomScaleSheetLayoutView="70" workbookViewId="0">
      <selection activeCell="B23" sqref="B23:D24"/>
    </sheetView>
  </sheetViews>
  <sheetFormatPr defaultColWidth="9.140625" defaultRowHeight="15"/>
  <cols>
    <col min="1" max="1" width="21.5703125" style="336" customWidth="1"/>
    <col min="2" max="3" width="12.7109375" style="336" customWidth="1"/>
    <col min="4" max="4" width="12.7109375" style="815" customWidth="1"/>
    <col min="5" max="6" width="12.7109375" style="336" customWidth="1"/>
    <col min="7" max="7" width="12.7109375" style="817" customWidth="1"/>
    <col min="8" max="9" width="12.7109375" style="336" customWidth="1"/>
    <col min="10" max="10" width="12.7109375" style="817" customWidth="1"/>
    <col min="11" max="12" width="12.7109375" style="336" customWidth="1"/>
    <col min="13" max="13" width="12.7109375" style="817" customWidth="1"/>
    <col min="14" max="18" width="9.140625" style="336"/>
    <col min="19" max="19" width="12.140625" style="336" customWidth="1"/>
    <col min="20" max="20" width="12.5703125" style="336" customWidth="1"/>
    <col min="21" max="16384" width="9.140625" style="336"/>
  </cols>
  <sheetData>
    <row r="1" spans="1:13" s="1907" customFormat="1" ht="21">
      <c r="A1" s="2430" t="s">
        <v>526</v>
      </c>
      <c r="B1" s="2430"/>
      <c r="C1" s="2430"/>
      <c r="D1" s="2430"/>
      <c r="E1" s="2430"/>
      <c r="F1" s="2430"/>
      <c r="G1" s="2430"/>
      <c r="H1" s="2430"/>
      <c r="I1" s="2430"/>
      <c r="J1" s="2430"/>
      <c r="K1" s="2430"/>
      <c r="L1" s="2430"/>
      <c r="M1" s="2430"/>
    </row>
    <row r="2" spans="1:13" s="1906" customFormat="1" ht="23.25">
      <c r="A2" s="2431" t="s">
        <v>488</v>
      </c>
      <c r="B2" s="2431"/>
      <c r="C2" s="2431"/>
      <c r="D2" s="2431"/>
      <c r="E2" s="2431"/>
      <c r="F2" s="2431"/>
      <c r="G2" s="2431"/>
      <c r="H2" s="2431"/>
      <c r="I2" s="2431"/>
      <c r="J2" s="2431"/>
      <c r="K2" s="2431"/>
      <c r="L2" s="2431"/>
      <c r="M2" s="2431"/>
    </row>
    <row r="3" spans="1:13" ht="14.25" customHeight="1" thickBot="1">
      <c r="A3" s="50"/>
      <c r="B3" s="50"/>
      <c r="C3" s="50"/>
      <c r="D3" s="813"/>
      <c r="E3" s="50"/>
      <c r="F3" s="343"/>
      <c r="G3" s="816"/>
      <c r="H3" s="343"/>
      <c r="I3" s="343"/>
      <c r="J3" s="816"/>
      <c r="K3" s="343"/>
      <c r="L3" s="343"/>
      <c r="M3" s="816"/>
    </row>
    <row r="4" spans="1:13" s="1169" customFormat="1" ht="18" thickTop="1">
      <c r="A4" s="2419" t="s">
        <v>81</v>
      </c>
      <c r="B4" s="2421" t="s">
        <v>122</v>
      </c>
      <c r="C4" s="2421"/>
      <c r="D4" s="2421"/>
      <c r="E4" s="2421" t="s">
        <v>123</v>
      </c>
      <c r="F4" s="2421"/>
      <c r="G4" s="2421"/>
      <c r="H4" s="2421" t="s">
        <v>124</v>
      </c>
      <c r="I4" s="2421"/>
      <c r="J4" s="2421"/>
      <c r="K4" s="2421" t="s">
        <v>125</v>
      </c>
      <c r="L4" s="2421"/>
      <c r="M4" s="2422"/>
    </row>
    <row r="5" spans="1:13" s="1162" customFormat="1" ht="30.75" customHeight="1">
      <c r="A5" s="2420"/>
      <c r="B5" s="1178" t="s">
        <v>726</v>
      </c>
      <c r="C5" s="1178" t="s">
        <v>743</v>
      </c>
      <c r="D5" s="1175" t="s">
        <v>222</v>
      </c>
      <c r="E5" s="1178" t="s">
        <v>726</v>
      </c>
      <c r="F5" s="1178" t="s">
        <v>743</v>
      </c>
      <c r="G5" s="1175" t="s">
        <v>222</v>
      </c>
      <c r="H5" s="1178" t="s">
        <v>726</v>
      </c>
      <c r="I5" s="1178" t="s">
        <v>743</v>
      </c>
      <c r="J5" s="1176" t="s">
        <v>222</v>
      </c>
      <c r="K5" s="1178" t="s">
        <v>726</v>
      </c>
      <c r="L5" s="1178" t="s">
        <v>743</v>
      </c>
      <c r="M5" s="1174" t="s">
        <v>222</v>
      </c>
    </row>
    <row r="6" spans="1:13" s="338" customFormat="1" ht="21.75" customHeight="1">
      <c r="A6" s="416" t="s">
        <v>487</v>
      </c>
      <c r="B6" s="798">
        <v>1258287</v>
      </c>
      <c r="C6" s="798">
        <v>1377563</v>
      </c>
      <c r="D6" s="633">
        <v>9.4792364540045213</v>
      </c>
      <c r="E6" s="798">
        <v>436817</v>
      </c>
      <c r="F6" s="798">
        <v>499128</v>
      </c>
      <c r="G6" s="633">
        <v>14.264783650819453</v>
      </c>
      <c r="H6" s="805">
        <v>206944</v>
      </c>
      <c r="I6" s="805">
        <v>231513</v>
      </c>
      <c r="J6" s="414">
        <v>11.872293953919907</v>
      </c>
      <c r="K6" s="798">
        <v>604815</v>
      </c>
      <c r="L6" s="798">
        <v>894547</v>
      </c>
      <c r="M6" s="800">
        <v>47.904235179352362</v>
      </c>
    </row>
    <row r="7" spans="1:13" ht="21.75" customHeight="1">
      <c r="A7" s="415" t="s">
        <v>486</v>
      </c>
      <c r="B7" s="806">
        <v>982623</v>
      </c>
      <c r="C7" s="806">
        <v>1073806</v>
      </c>
      <c r="D7" s="414">
        <v>9.2795507534425781</v>
      </c>
      <c r="E7" s="792">
        <v>374506</v>
      </c>
      <c r="F7" s="792">
        <v>421644</v>
      </c>
      <c r="G7" s="414">
        <v>12.586714231547688</v>
      </c>
      <c r="H7" s="807">
        <v>185730</v>
      </c>
      <c r="I7" s="807">
        <v>205449</v>
      </c>
      <c r="J7" s="414">
        <v>10.617024713293489</v>
      </c>
      <c r="K7" s="792">
        <v>412297</v>
      </c>
      <c r="L7" s="792">
        <v>669468</v>
      </c>
      <c r="M7" s="720">
        <v>62.375180998163948</v>
      </c>
    </row>
    <row r="8" spans="1:13" ht="21.75" customHeight="1" thickBot="1">
      <c r="A8" s="413" t="s">
        <v>158</v>
      </c>
      <c r="B8" s="808">
        <v>275664</v>
      </c>
      <c r="C8" s="808">
        <v>303757</v>
      </c>
      <c r="D8" s="412">
        <v>10.191029659295367</v>
      </c>
      <c r="E8" s="799">
        <v>62311</v>
      </c>
      <c r="F8" s="799">
        <v>77484</v>
      </c>
      <c r="G8" s="412">
        <v>24.350435717610068</v>
      </c>
      <c r="H8" s="795">
        <v>21214</v>
      </c>
      <c r="I8" s="795">
        <v>26064</v>
      </c>
      <c r="J8" s="412">
        <v>22.862260771188843</v>
      </c>
      <c r="K8" s="799">
        <v>192518</v>
      </c>
      <c r="L8" s="799">
        <v>225079</v>
      </c>
      <c r="M8" s="725">
        <v>16.91322369856325</v>
      </c>
    </row>
    <row r="9" spans="1:13" ht="17.25" thickTop="1" thickBot="1">
      <c r="A9" s="363" t="s">
        <v>473</v>
      </c>
      <c r="B9" s="362"/>
      <c r="C9" s="362"/>
      <c r="D9" s="814"/>
      <c r="E9" s="362"/>
      <c r="F9" s="362"/>
      <c r="G9" s="816"/>
      <c r="H9" s="343"/>
      <c r="I9" s="343"/>
      <c r="J9" s="816"/>
      <c r="K9" s="343"/>
      <c r="L9" s="343"/>
      <c r="M9" s="816"/>
    </row>
    <row r="10" spans="1:13" s="1169" customFormat="1" ht="18" thickTop="1">
      <c r="A10" s="2419" t="s">
        <v>81</v>
      </c>
      <c r="B10" s="2421" t="s">
        <v>126</v>
      </c>
      <c r="C10" s="2421"/>
      <c r="D10" s="2421"/>
      <c r="E10" s="2421" t="s">
        <v>127</v>
      </c>
      <c r="F10" s="2421"/>
      <c r="G10" s="2421"/>
      <c r="H10" s="2421" t="s">
        <v>128</v>
      </c>
      <c r="I10" s="2421"/>
      <c r="J10" s="2421"/>
      <c r="K10" s="2421" t="s">
        <v>129</v>
      </c>
      <c r="L10" s="2421"/>
      <c r="M10" s="2422"/>
    </row>
    <row r="11" spans="1:13" s="1162" customFormat="1" ht="31.5" customHeight="1">
      <c r="A11" s="2420"/>
      <c r="B11" s="1178" t="s">
        <v>726</v>
      </c>
      <c r="C11" s="1178" t="s">
        <v>743</v>
      </c>
      <c r="D11" s="1175" t="s">
        <v>222</v>
      </c>
      <c r="E11" s="1178" t="s">
        <v>726</v>
      </c>
      <c r="F11" s="1178" t="s">
        <v>743</v>
      </c>
      <c r="G11" s="1175" t="s">
        <v>222</v>
      </c>
      <c r="H11" s="1178" t="s">
        <v>726</v>
      </c>
      <c r="I11" s="1178" t="s">
        <v>743</v>
      </c>
      <c r="J11" s="1176" t="s">
        <v>222</v>
      </c>
      <c r="K11" s="1178" t="s">
        <v>726</v>
      </c>
      <c r="L11" s="1178" t="s">
        <v>743</v>
      </c>
      <c r="M11" s="1174" t="s">
        <v>222</v>
      </c>
    </row>
    <row r="12" spans="1:13" s="338" customFormat="1" ht="21.75" customHeight="1">
      <c r="A12" s="416" t="s">
        <v>487</v>
      </c>
      <c r="B12" s="798">
        <v>195724</v>
      </c>
      <c r="C12" s="798">
        <v>219660</v>
      </c>
      <c r="D12" s="633">
        <v>12.229465982710352</v>
      </c>
      <c r="E12" s="798">
        <v>512128</v>
      </c>
      <c r="F12" s="798">
        <v>606430</v>
      </c>
      <c r="G12" s="633">
        <v>18.413755936016003</v>
      </c>
      <c r="H12" s="798">
        <v>172501</v>
      </c>
      <c r="I12" s="798">
        <v>196960</v>
      </c>
      <c r="J12" s="633">
        <v>14.179048237401531</v>
      </c>
      <c r="K12" s="798">
        <v>104087</v>
      </c>
      <c r="L12" s="798">
        <v>144059</v>
      </c>
      <c r="M12" s="800">
        <v>38.402490224523717</v>
      </c>
    </row>
    <row r="13" spans="1:13" ht="21.75" customHeight="1">
      <c r="A13" s="415" t="s">
        <v>486</v>
      </c>
      <c r="B13" s="792">
        <v>148591</v>
      </c>
      <c r="C13" s="792">
        <v>168014</v>
      </c>
      <c r="D13" s="414">
        <v>13.071451164606202</v>
      </c>
      <c r="E13" s="792">
        <v>433125</v>
      </c>
      <c r="F13" s="792">
        <v>487353</v>
      </c>
      <c r="G13" s="414">
        <v>12.520173160173158</v>
      </c>
      <c r="H13" s="792">
        <v>101177</v>
      </c>
      <c r="I13" s="792">
        <v>118887</v>
      </c>
      <c r="J13" s="414">
        <v>17.503978176858382</v>
      </c>
      <c r="K13" s="792">
        <v>77634</v>
      </c>
      <c r="L13" s="792">
        <v>109995</v>
      </c>
      <c r="M13" s="720">
        <v>41.68405595486513</v>
      </c>
    </row>
    <row r="14" spans="1:13" ht="21.75" customHeight="1" thickBot="1">
      <c r="A14" s="413" t="s">
        <v>158</v>
      </c>
      <c r="B14" s="799">
        <v>47133</v>
      </c>
      <c r="C14" s="799">
        <v>51646</v>
      </c>
      <c r="D14" s="412">
        <v>9.5750323552500305</v>
      </c>
      <c r="E14" s="799">
        <v>79003</v>
      </c>
      <c r="F14" s="799">
        <v>119077</v>
      </c>
      <c r="G14" s="412">
        <v>50.724656025720549</v>
      </c>
      <c r="H14" s="799">
        <v>71324</v>
      </c>
      <c r="I14" s="799">
        <v>78073</v>
      </c>
      <c r="J14" s="412">
        <v>9.4624530312377431</v>
      </c>
      <c r="K14" s="799">
        <v>26453</v>
      </c>
      <c r="L14" s="799">
        <v>34064</v>
      </c>
      <c r="M14" s="725">
        <v>28.771783918648168</v>
      </c>
    </row>
    <row r="15" spans="1:13" ht="21.75" customHeight="1" thickTop="1" thickBot="1">
      <c r="A15" s="411"/>
      <c r="B15" s="372"/>
      <c r="C15" s="372"/>
      <c r="D15" s="372"/>
      <c r="E15" s="372"/>
      <c r="F15" s="372"/>
      <c r="G15" s="372"/>
      <c r="H15" s="372"/>
      <c r="I15" s="372"/>
      <c r="J15" s="372"/>
      <c r="K15" s="372"/>
      <c r="L15" s="372"/>
      <c r="M15" s="372"/>
    </row>
    <row r="16" spans="1:13" s="1162" customFormat="1" ht="17.25" thickTop="1">
      <c r="A16" s="2419" t="s">
        <v>81</v>
      </c>
      <c r="B16" s="2421" t="s">
        <v>122</v>
      </c>
      <c r="C16" s="2421"/>
      <c r="D16" s="2421"/>
      <c r="E16" s="2421" t="s">
        <v>123</v>
      </c>
      <c r="F16" s="2421"/>
      <c r="G16" s="2421"/>
      <c r="H16" s="2421" t="s">
        <v>124</v>
      </c>
      <c r="I16" s="2421"/>
      <c r="J16" s="2421"/>
      <c r="K16" s="2421" t="s">
        <v>125</v>
      </c>
      <c r="L16" s="2421"/>
      <c r="M16" s="2422"/>
    </row>
    <row r="17" spans="1:13" s="1162" customFormat="1" ht="31.5" customHeight="1">
      <c r="A17" s="2420"/>
      <c r="B17" s="1178" t="s">
        <v>726</v>
      </c>
      <c r="C17" s="1178" t="s">
        <v>743</v>
      </c>
      <c r="D17" s="1175" t="s">
        <v>222</v>
      </c>
      <c r="E17" s="1178" t="s">
        <v>726</v>
      </c>
      <c r="F17" s="1178" t="s">
        <v>743</v>
      </c>
      <c r="G17" s="1175" t="s">
        <v>222</v>
      </c>
      <c r="H17" s="1178" t="s">
        <v>726</v>
      </c>
      <c r="I17" s="1178" t="s">
        <v>743</v>
      </c>
      <c r="J17" s="1176" t="s">
        <v>222</v>
      </c>
      <c r="K17" s="1178" t="s">
        <v>726</v>
      </c>
      <c r="L17" s="1178" t="s">
        <v>743</v>
      </c>
      <c r="M17" s="1174" t="s">
        <v>222</v>
      </c>
    </row>
    <row r="18" spans="1:13">
      <c r="A18" s="764" t="s">
        <v>485</v>
      </c>
      <c r="B18" s="1821">
        <v>461.3</v>
      </c>
      <c r="C18" s="1821">
        <v>473.60999999999996</v>
      </c>
      <c r="D18" s="1822">
        <v>2.6685454151311347</v>
      </c>
      <c r="E18" s="811">
        <v>1133.6500000000001</v>
      </c>
      <c r="F18" s="811">
        <v>1184.5999999999999</v>
      </c>
      <c r="G18" s="809">
        <v>4.4943324659286361</v>
      </c>
      <c r="H18" s="811">
        <v>791.10000000000014</v>
      </c>
      <c r="I18" s="811">
        <v>858.87000000000012</v>
      </c>
      <c r="J18" s="809">
        <v>8.5665529010238863</v>
      </c>
      <c r="K18" s="811">
        <v>247.39</v>
      </c>
      <c r="L18" s="811">
        <v>299.76</v>
      </c>
      <c r="M18" s="803">
        <v>21.169004405998628</v>
      </c>
    </row>
    <row r="19" spans="1:13" ht="15.75" thickBot="1">
      <c r="A19" s="765" t="s">
        <v>484</v>
      </c>
      <c r="B19" s="1823">
        <v>1125.3</v>
      </c>
      <c r="C19" s="1823">
        <v>1241.76</v>
      </c>
      <c r="D19" s="1824">
        <v>10.349240202612634</v>
      </c>
      <c r="E19" s="812">
        <v>1034.6199999999999</v>
      </c>
      <c r="F19" s="812">
        <v>1054.5899999999999</v>
      </c>
      <c r="G19" s="810">
        <v>1.9301772631497727</v>
      </c>
      <c r="H19" s="812">
        <v>545.79999999999995</v>
      </c>
      <c r="I19" s="812">
        <v>651.15</v>
      </c>
      <c r="J19" s="810">
        <v>19.301942103334561</v>
      </c>
      <c r="K19" s="812">
        <v>275.59999999999997</v>
      </c>
      <c r="L19" s="812">
        <v>645.07999999999993</v>
      </c>
      <c r="M19" s="804">
        <v>134.06386066763426</v>
      </c>
    </row>
    <row r="20" spans="1:13" ht="16.5" thickTop="1" thickBot="1">
      <c r="J20" s="816"/>
      <c r="K20" s="343"/>
      <c r="L20" s="343"/>
      <c r="M20" s="816"/>
    </row>
    <row r="21" spans="1:13" s="1162" customFormat="1" ht="17.25" thickTop="1">
      <c r="A21" s="2419" t="s">
        <v>81</v>
      </c>
      <c r="B21" s="2421" t="s">
        <v>126</v>
      </c>
      <c r="C21" s="2421"/>
      <c r="D21" s="2421"/>
      <c r="E21" s="2421" t="s">
        <v>127</v>
      </c>
      <c r="F21" s="2421"/>
      <c r="G21" s="2421"/>
      <c r="H21" s="2421" t="s">
        <v>128</v>
      </c>
      <c r="I21" s="2421"/>
      <c r="J21" s="2421"/>
      <c r="K21" s="2421" t="s">
        <v>129</v>
      </c>
      <c r="L21" s="2421"/>
      <c r="M21" s="2422"/>
    </row>
    <row r="22" spans="1:13" s="1162" customFormat="1" ht="30">
      <c r="A22" s="2420"/>
      <c r="B22" s="1178" t="s">
        <v>726</v>
      </c>
      <c r="C22" s="1178" t="s">
        <v>743</v>
      </c>
      <c r="D22" s="1278" t="s">
        <v>222</v>
      </c>
      <c r="E22" s="1178" t="s">
        <v>726</v>
      </c>
      <c r="F22" s="1178" t="s">
        <v>743</v>
      </c>
      <c r="G22" s="1278" t="s">
        <v>222</v>
      </c>
      <c r="H22" s="1178" t="s">
        <v>726</v>
      </c>
      <c r="I22" s="1178" t="s">
        <v>743</v>
      </c>
      <c r="J22" s="1353" t="s">
        <v>222</v>
      </c>
      <c r="K22" s="1178" t="s">
        <v>726</v>
      </c>
      <c r="L22" s="1178" t="s">
        <v>743</v>
      </c>
      <c r="M22" s="1174" t="s">
        <v>222</v>
      </c>
    </row>
    <row r="23" spans="1:13">
      <c r="A23" s="764" t="s">
        <v>485</v>
      </c>
      <c r="B23" s="811">
        <v>7116.8799999999992</v>
      </c>
      <c r="C23" s="811">
        <v>4374.3999999999996</v>
      </c>
      <c r="D23" s="809">
        <v>-38.534863591911062</v>
      </c>
      <c r="E23" s="811">
        <v>3045</v>
      </c>
      <c r="F23" s="811">
        <v>3391.13</v>
      </c>
      <c r="G23" s="809">
        <v>11.367159277504113</v>
      </c>
      <c r="H23" s="811">
        <v>4979.4400000000005</v>
      </c>
      <c r="I23" s="811">
        <v>5077.42</v>
      </c>
      <c r="J23" s="809">
        <v>1.967691145992319</v>
      </c>
      <c r="K23" s="811">
        <v>611.1</v>
      </c>
      <c r="L23" s="811">
        <v>959.1</v>
      </c>
      <c r="M23" s="803">
        <v>56.946489936180654</v>
      </c>
    </row>
    <row r="24" spans="1:13" ht="15.75" thickBot="1">
      <c r="A24" s="765" t="s">
        <v>484</v>
      </c>
      <c r="B24" s="812">
        <v>601.65099999999995</v>
      </c>
      <c r="C24" s="812">
        <v>546.12</v>
      </c>
      <c r="D24" s="810">
        <v>-9.2297694178186163</v>
      </c>
      <c r="E24" s="812">
        <v>384.87</v>
      </c>
      <c r="F24" s="812">
        <v>547.96</v>
      </c>
      <c r="G24" s="810">
        <v>42.375347519941812</v>
      </c>
      <c r="H24" s="812">
        <v>1739.28</v>
      </c>
      <c r="I24" s="812">
        <v>1804.77</v>
      </c>
      <c r="J24" s="810">
        <v>3.7653511797985431</v>
      </c>
      <c r="K24" s="812">
        <v>797.4</v>
      </c>
      <c r="L24" s="812">
        <v>859.5</v>
      </c>
      <c r="M24" s="804">
        <v>7.7878103837471855</v>
      </c>
    </row>
    <row r="25" spans="1:13" ht="11.25" customHeight="1" thickTop="1"/>
    <row r="26" spans="1:13" ht="15.75">
      <c r="A26" s="2432" t="s">
        <v>593</v>
      </c>
      <c r="B26" s="2432"/>
      <c r="C26" s="2432"/>
      <c r="D26" s="2432"/>
      <c r="E26" s="2432"/>
      <c r="F26" s="2432"/>
      <c r="G26" s="2432"/>
      <c r="H26" s="2432"/>
      <c r="I26" s="2432"/>
    </row>
    <row r="27" spans="1:13">
      <c r="A27" s="530" t="str">
        <f>'T8 (2)'!A15</f>
        <v>gf]6 M P;P;cf/Pg k|ltj]bg x/]s @÷@ jif{df k|sflzt x'g] ePsf]n] ;f]xL jdf]lhd tYofÍ k|sflzt ul/Psf] .</v>
      </c>
    </row>
  </sheetData>
  <mergeCells count="23">
    <mergeCell ref="E21:G21"/>
    <mergeCell ref="K10:M10"/>
    <mergeCell ref="A26:I26"/>
    <mergeCell ref="A21:A22"/>
    <mergeCell ref="B21:D21"/>
    <mergeCell ref="A10:A11"/>
    <mergeCell ref="H21:J21"/>
    <mergeCell ref="B10:D10"/>
    <mergeCell ref="E10:G10"/>
    <mergeCell ref="H10:J10"/>
    <mergeCell ref="K21:M21"/>
    <mergeCell ref="A16:A17"/>
    <mergeCell ref="B16:D16"/>
    <mergeCell ref="E16:G16"/>
    <mergeCell ref="H16:J16"/>
    <mergeCell ref="K16:M16"/>
    <mergeCell ref="A1:M1"/>
    <mergeCell ref="A2:M2"/>
    <mergeCell ref="A4:A5"/>
    <mergeCell ref="B4:D4"/>
    <mergeCell ref="E4:G4"/>
    <mergeCell ref="H4:J4"/>
    <mergeCell ref="K4:M4"/>
  </mergeCells>
  <printOptions horizontalCentered="1"/>
  <pageMargins left="0.39370078740157483" right="0.39370078740157483" top="0.78740157480314965" bottom="0" header="0" footer="0"/>
  <pageSetup paperSize="9" scale="81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D24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35.28515625" style="336" customWidth="1"/>
    <col min="2" max="4" width="14" style="336" customWidth="1"/>
    <col min="5" max="233" width="9.140625" style="336"/>
    <col min="234" max="234" width="33.7109375" style="336" customWidth="1"/>
    <col min="235" max="237" width="16.7109375" style="336" customWidth="1"/>
    <col min="238" max="16384" width="9.140625" style="336"/>
  </cols>
  <sheetData>
    <row r="1" spans="1:4" ht="18">
      <c r="A1" s="2435" t="s">
        <v>502</v>
      </c>
      <c r="B1" s="2435"/>
      <c r="C1" s="2435"/>
      <c r="D1" s="2435"/>
    </row>
    <row r="2" spans="1:4" s="1907" customFormat="1" ht="21.75" thickBot="1">
      <c r="A2" s="2758" t="s">
        <v>501</v>
      </c>
      <c r="B2" s="2758"/>
      <c r="C2" s="2758"/>
      <c r="D2" s="2758"/>
    </row>
    <row r="3" spans="1:4" s="1161" customFormat="1" ht="17.25" thickTop="1">
      <c r="A3" s="2436" t="s">
        <v>81</v>
      </c>
      <c r="B3" s="2438" t="s">
        <v>212</v>
      </c>
      <c r="C3" s="2438"/>
      <c r="D3" s="2439"/>
    </row>
    <row r="4" spans="1:4" s="1162" customFormat="1" ht="28.5" customHeight="1">
      <c r="A4" s="2437"/>
      <c r="B4" s="1178" t="s">
        <v>726</v>
      </c>
      <c r="C4" s="1178" t="s">
        <v>743</v>
      </c>
      <c r="D4" s="1174" t="s">
        <v>222</v>
      </c>
    </row>
    <row r="5" spans="1:4" ht="15.75">
      <c r="A5" s="385" t="s">
        <v>500</v>
      </c>
      <c r="B5" s="384"/>
      <c r="C5" s="384"/>
      <c r="D5" s="819"/>
    </row>
    <row r="6" spans="1:4" ht="15.75">
      <c r="A6" s="380" t="s">
        <v>498</v>
      </c>
      <c r="B6" s="384">
        <v>22698</v>
      </c>
      <c r="C6" s="384">
        <v>22483</v>
      </c>
      <c r="D6" s="726">
        <v>-0.94722001938495737</v>
      </c>
    </row>
    <row r="7" spans="1:4" ht="15.75">
      <c r="A7" s="380" t="s">
        <v>492</v>
      </c>
      <c r="B7" s="384">
        <v>4354745</v>
      </c>
      <c r="C7" s="384">
        <v>4177334</v>
      </c>
      <c r="D7" s="726">
        <v>-4.0739698880187092</v>
      </c>
    </row>
    <row r="8" spans="1:4" ht="15.75">
      <c r="A8" s="380" t="s">
        <v>491</v>
      </c>
      <c r="B8" s="384">
        <v>122692</v>
      </c>
      <c r="C8" s="384">
        <v>129069</v>
      </c>
      <c r="D8" s="726">
        <v>5.1975678935871912</v>
      </c>
    </row>
    <row r="9" spans="1:4" ht="15.75">
      <c r="A9" s="382" t="s">
        <v>499</v>
      </c>
      <c r="B9" s="384"/>
      <c r="C9" s="384"/>
      <c r="D9" s="726"/>
    </row>
    <row r="10" spans="1:4" ht="15.75">
      <c r="A10" s="380" t="s">
        <v>498</v>
      </c>
      <c r="B10" s="384">
        <v>8131</v>
      </c>
      <c r="C10" s="384">
        <v>8138</v>
      </c>
      <c r="D10" s="726">
        <v>8.609027179929285E-2</v>
      </c>
    </row>
    <row r="11" spans="1:4" ht="15.75">
      <c r="A11" s="380" t="s">
        <v>492</v>
      </c>
      <c r="B11" s="384">
        <v>1836132</v>
      </c>
      <c r="C11" s="384">
        <v>1758637</v>
      </c>
      <c r="D11" s="726">
        <v>-4.2205571277010563</v>
      </c>
    </row>
    <row r="12" spans="1:4" ht="15.75">
      <c r="A12" s="380" t="s">
        <v>491</v>
      </c>
      <c r="B12" s="384">
        <v>46326</v>
      </c>
      <c r="C12" s="384">
        <v>46142</v>
      </c>
      <c r="D12" s="726">
        <v>-0.39718516599749876</v>
      </c>
    </row>
    <row r="13" spans="1:4" ht="15.75">
      <c r="A13" s="381" t="s">
        <v>497</v>
      </c>
      <c r="B13" s="384"/>
      <c r="C13" s="384"/>
      <c r="D13" s="726"/>
    </row>
    <row r="14" spans="1:4" ht="15.75">
      <c r="A14" s="380" t="s">
        <v>496</v>
      </c>
      <c r="B14" s="384">
        <v>552</v>
      </c>
      <c r="C14" s="384">
        <v>625</v>
      </c>
      <c r="D14" s="726">
        <v>13.224637681159422</v>
      </c>
    </row>
    <row r="15" spans="1:4" ht="15.75">
      <c r="A15" s="380" t="s">
        <v>495</v>
      </c>
      <c r="B15" s="384">
        <v>40671</v>
      </c>
      <c r="C15" s="384">
        <v>49548</v>
      </c>
      <c r="D15" s="726">
        <v>21.82636276462344</v>
      </c>
    </row>
    <row r="16" spans="1:4" ht="15.75">
      <c r="A16" s="380" t="s">
        <v>491</v>
      </c>
      <c r="B16" s="384"/>
      <c r="C16" s="384"/>
      <c r="D16" s="820"/>
    </row>
    <row r="17" spans="1:4" ht="15.75">
      <c r="A17" s="381" t="s">
        <v>494</v>
      </c>
      <c r="B17" s="384"/>
      <c r="C17" s="384"/>
      <c r="D17" s="820"/>
    </row>
    <row r="18" spans="1:4" ht="15.75">
      <c r="A18" s="380" t="s">
        <v>493</v>
      </c>
      <c r="B18" s="384"/>
      <c r="C18" s="384"/>
      <c r="D18" s="820"/>
    </row>
    <row r="19" spans="1:4" ht="15.75">
      <c r="A19" s="380" t="s">
        <v>492</v>
      </c>
      <c r="B19" s="384"/>
      <c r="C19" s="384"/>
      <c r="D19" s="820"/>
    </row>
    <row r="20" spans="1:4" ht="16.5" thickBot="1">
      <c r="A20" s="379" t="s">
        <v>491</v>
      </c>
      <c r="B20" s="818"/>
      <c r="C20" s="818"/>
      <c r="D20" s="821"/>
    </row>
    <row r="21" spans="1:4" ht="18" customHeight="1" thickTop="1">
      <c r="A21" s="378" t="s">
        <v>490</v>
      </c>
    </row>
    <row r="22" spans="1:4" ht="18" customHeight="1">
      <c r="A22" s="378" t="s">
        <v>651</v>
      </c>
    </row>
    <row r="23" spans="1:4" ht="29.25" customHeight="1">
      <c r="A23" s="2434" t="s">
        <v>650</v>
      </c>
      <c r="B23" s="2434"/>
      <c r="C23" s="2434"/>
      <c r="D23" s="2434"/>
    </row>
    <row r="24" spans="1:4" ht="18" customHeight="1">
      <c r="A24" s="2433" t="s">
        <v>647</v>
      </c>
      <c r="B24" s="2433"/>
      <c r="C24" s="2433"/>
      <c r="D24" s="2433"/>
    </row>
  </sheetData>
  <mergeCells count="6">
    <mergeCell ref="A24:D24"/>
    <mergeCell ref="A23:D23"/>
    <mergeCell ref="A1:D1"/>
    <mergeCell ref="A2:D2"/>
    <mergeCell ref="A3:A4"/>
    <mergeCell ref="B3:D3"/>
  </mergeCells>
  <printOptions horizontalCentered="1"/>
  <pageMargins left="0.98425196850393704" right="0.23622047244094491" top="0.98425196850393704" bottom="0" header="0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view="pageBreakPreview" topLeftCell="A4" zoomScale="70" zoomScaleSheetLayoutView="70" workbookViewId="0">
      <selection activeCell="I26" sqref="I26:M35"/>
    </sheetView>
  </sheetViews>
  <sheetFormatPr defaultColWidth="16.7109375" defaultRowHeight="15"/>
  <cols>
    <col min="1" max="1" width="33.7109375" style="336" customWidth="1"/>
    <col min="2" max="13" width="12.7109375" style="336" customWidth="1"/>
    <col min="14" max="252" width="9.140625" style="336" customWidth="1"/>
    <col min="253" max="253" width="33.7109375" style="336" customWidth="1"/>
    <col min="254" max="16384" width="16.7109375" style="336"/>
  </cols>
  <sheetData>
    <row r="1" spans="1:13" s="1907" customFormat="1" ht="21">
      <c r="A1" s="2445" t="s">
        <v>505</v>
      </c>
      <c r="B1" s="2445"/>
      <c r="C1" s="2445"/>
      <c r="D1" s="2445"/>
      <c r="E1" s="2445"/>
      <c r="F1" s="2445"/>
      <c r="G1" s="2445"/>
      <c r="H1" s="2445"/>
      <c r="I1" s="2445"/>
      <c r="J1" s="2445"/>
      <c r="K1" s="2445"/>
      <c r="L1" s="2445"/>
      <c r="M1" s="2445"/>
    </row>
    <row r="2" spans="1:13" s="1906" customFormat="1" ht="24" thickBot="1">
      <c r="A2" s="2446" t="s">
        <v>501</v>
      </c>
      <c r="B2" s="2446"/>
      <c r="C2" s="2446"/>
      <c r="D2" s="2446"/>
      <c r="E2" s="2446"/>
      <c r="F2" s="2446"/>
      <c r="G2" s="2446"/>
      <c r="H2" s="2446"/>
      <c r="I2" s="2446"/>
      <c r="J2" s="2446"/>
      <c r="K2" s="2446"/>
      <c r="L2" s="2446"/>
      <c r="M2" s="2446"/>
    </row>
    <row r="3" spans="1:13" s="1161" customFormat="1" ht="16.5" thickTop="1">
      <c r="A3" s="2449" t="s">
        <v>81</v>
      </c>
      <c r="B3" s="2447" t="s">
        <v>200</v>
      </c>
      <c r="C3" s="2447"/>
      <c r="D3" s="2447"/>
      <c r="E3" s="2447" t="s">
        <v>123</v>
      </c>
      <c r="F3" s="2447"/>
      <c r="G3" s="2447"/>
      <c r="H3" s="2447" t="s">
        <v>124</v>
      </c>
      <c r="I3" s="2447"/>
      <c r="J3" s="2447"/>
      <c r="K3" s="2447" t="s">
        <v>125</v>
      </c>
      <c r="L3" s="2447"/>
      <c r="M3" s="2448"/>
    </row>
    <row r="4" spans="1:13" s="1162" customFormat="1" ht="30">
      <c r="A4" s="2437"/>
      <c r="B4" s="1178" t="s">
        <v>726</v>
      </c>
      <c r="C4" s="1178" t="s">
        <v>743</v>
      </c>
      <c r="D4" s="1278" t="s">
        <v>222</v>
      </c>
      <c r="E4" s="1178" t="s">
        <v>726</v>
      </c>
      <c r="F4" s="1178" t="s">
        <v>743</v>
      </c>
      <c r="G4" s="1278" t="s">
        <v>222</v>
      </c>
      <c r="H4" s="1178" t="s">
        <v>726</v>
      </c>
      <c r="I4" s="1178" t="s">
        <v>743</v>
      </c>
      <c r="J4" s="1288" t="s">
        <v>222</v>
      </c>
      <c r="K4" s="1178" t="s">
        <v>726</v>
      </c>
      <c r="L4" s="1178" t="s">
        <v>743</v>
      </c>
      <c r="M4" s="1174" t="s">
        <v>222</v>
      </c>
    </row>
    <row r="5" spans="1:13" ht="15.75">
      <c r="A5" s="385" t="s">
        <v>500</v>
      </c>
      <c r="B5" s="822"/>
      <c r="C5" s="822"/>
      <c r="D5" s="822"/>
      <c r="E5" s="822"/>
      <c r="F5" s="822"/>
      <c r="G5" s="822"/>
      <c r="H5" s="822"/>
      <c r="I5" s="822"/>
      <c r="J5" s="828"/>
      <c r="K5" s="822"/>
      <c r="L5" s="822"/>
      <c r="M5" s="829"/>
    </row>
    <row r="6" spans="1:13" ht="15.75">
      <c r="A6" s="380" t="s">
        <v>498</v>
      </c>
      <c r="B6" s="822">
        <v>3157</v>
      </c>
      <c r="C6" s="822">
        <v>3131</v>
      </c>
      <c r="D6" s="828">
        <v>-0.82356667722521593</v>
      </c>
      <c r="E6" s="822">
        <v>3533</v>
      </c>
      <c r="F6" s="822">
        <v>3440</v>
      </c>
      <c r="G6" s="828">
        <v>-2.6323238041324686</v>
      </c>
      <c r="H6" s="822">
        <v>2590</v>
      </c>
      <c r="I6" s="822">
        <v>2598</v>
      </c>
      <c r="J6" s="828">
        <v>0.30888030888030471</v>
      </c>
      <c r="K6" s="822">
        <v>2041</v>
      </c>
      <c r="L6" s="822">
        <v>1992</v>
      </c>
      <c r="M6" s="726">
        <v>-2.400783929446348</v>
      </c>
    </row>
    <row r="7" spans="1:13" ht="15.75">
      <c r="A7" s="380" t="s">
        <v>492</v>
      </c>
      <c r="B7" s="822">
        <v>468320</v>
      </c>
      <c r="C7" s="822">
        <v>443811</v>
      </c>
      <c r="D7" s="828">
        <v>-5.2333874274000749</v>
      </c>
      <c r="E7" s="822">
        <v>691971</v>
      </c>
      <c r="F7" s="822">
        <v>568982</v>
      </c>
      <c r="G7" s="828">
        <v>-17.773721731113014</v>
      </c>
      <c r="H7" s="822">
        <v>686373</v>
      </c>
      <c r="I7" s="822">
        <v>702359</v>
      </c>
      <c r="J7" s="828">
        <v>2.3290543188616084</v>
      </c>
      <c r="K7" s="822">
        <v>610625</v>
      </c>
      <c r="L7" s="822">
        <v>543338</v>
      </c>
      <c r="M7" s="726">
        <v>-11.019365404298881</v>
      </c>
    </row>
    <row r="8" spans="1:13" ht="15.75">
      <c r="A8" s="380" t="s">
        <v>491</v>
      </c>
      <c r="B8" s="822">
        <v>18901</v>
      </c>
      <c r="C8" s="822">
        <v>20754</v>
      </c>
      <c r="D8" s="828">
        <v>9.8037140892016197</v>
      </c>
      <c r="E8" s="822">
        <v>20456</v>
      </c>
      <c r="F8" s="822">
        <v>22347</v>
      </c>
      <c r="G8" s="828">
        <v>9.2442315213140347</v>
      </c>
      <c r="H8" s="822">
        <v>10859</v>
      </c>
      <c r="I8" s="822">
        <v>10166</v>
      </c>
      <c r="J8" s="828">
        <v>-6.3818031126254766</v>
      </c>
      <c r="K8" s="822">
        <v>11979</v>
      </c>
      <c r="L8" s="822">
        <v>11892</v>
      </c>
      <c r="M8" s="726">
        <v>-0.72627097420485143</v>
      </c>
    </row>
    <row r="9" spans="1:13" ht="15.75">
      <c r="A9" s="382" t="s">
        <v>499</v>
      </c>
      <c r="B9" s="822"/>
      <c r="C9" s="822"/>
      <c r="D9" s="828"/>
      <c r="E9" s="822"/>
      <c r="F9" s="822"/>
      <c r="G9" s="828"/>
      <c r="H9" s="822"/>
      <c r="I9" s="822"/>
      <c r="J9" s="828"/>
      <c r="K9" s="822"/>
      <c r="L9" s="822"/>
      <c r="M9" s="726"/>
    </row>
    <row r="10" spans="1:13" ht="15.75">
      <c r="A10" s="380" t="s">
        <v>498</v>
      </c>
      <c r="B10" s="822">
        <v>1930</v>
      </c>
      <c r="C10" s="822">
        <v>1897</v>
      </c>
      <c r="D10" s="828">
        <v>-1.7098445595854912</v>
      </c>
      <c r="E10" s="822">
        <v>1634</v>
      </c>
      <c r="F10" s="822">
        <v>1649</v>
      </c>
      <c r="G10" s="828">
        <v>0.91799265605874325</v>
      </c>
      <c r="H10" s="822">
        <v>998</v>
      </c>
      <c r="I10" s="822">
        <v>1052</v>
      </c>
      <c r="J10" s="828">
        <v>5.4108216432865675</v>
      </c>
      <c r="K10" s="822">
        <v>580</v>
      </c>
      <c r="L10" s="822">
        <v>576</v>
      </c>
      <c r="M10" s="726">
        <v>-0.68965517241379359</v>
      </c>
    </row>
    <row r="11" spans="1:13" ht="15.75">
      <c r="A11" s="380" t="s">
        <v>492</v>
      </c>
      <c r="B11" s="822">
        <v>439234</v>
      </c>
      <c r="C11" s="822">
        <v>401025</v>
      </c>
      <c r="D11" s="828">
        <v>-8.6990078181561614</v>
      </c>
      <c r="E11" s="822">
        <v>349190</v>
      </c>
      <c r="F11" s="822">
        <v>300714</v>
      </c>
      <c r="G11" s="2746">
        <v>-13.882413585726965</v>
      </c>
      <c r="H11" s="2752">
        <v>248463</v>
      </c>
      <c r="I11" s="2752">
        <v>238379</v>
      </c>
      <c r="J11" s="2746">
        <v>-4.0585519775580252</v>
      </c>
      <c r="K11" s="2752">
        <v>176563</v>
      </c>
      <c r="L11" s="2752">
        <v>181158</v>
      </c>
      <c r="M11" s="2748">
        <v>2.6024705062782232</v>
      </c>
    </row>
    <row r="12" spans="1:13" ht="15.75">
      <c r="A12" s="380" t="s">
        <v>491</v>
      </c>
      <c r="B12" s="822">
        <v>3584</v>
      </c>
      <c r="C12" s="822">
        <v>3584</v>
      </c>
      <c r="D12" s="828">
        <v>0</v>
      </c>
      <c r="E12" s="822">
        <v>12231</v>
      </c>
      <c r="F12" s="822">
        <v>12826</v>
      </c>
      <c r="G12" s="2746">
        <v>4.864688087646158</v>
      </c>
      <c r="H12" s="2752">
        <v>4076</v>
      </c>
      <c r="I12" s="2752">
        <v>4081</v>
      </c>
      <c r="J12" s="2746">
        <v>0.12266928361137275</v>
      </c>
      <c r="K12" s="2752">
        <v>6852</v>
      </c>
      <c r="L12" s="2752">
        <v>4191</v>
      </c>
      <c r="M12" s="2748">
        <v>-38.835376532399302</v>
      </c>
    </row>
    <row r="13" spans="1:13" ht="15.75">
      <c r="A13" s="381" t="s">
        <v>497</v>
      </c>
      <c r="B13" s="822"/>
      <c r="C13" s="822"/>
      <c r="D13" s="828"/>
      <c r="E13" s="822"/>
      <c r="F13" s="822"/>
      <c r="G13" s="2746"/>
      <c r="H13" s="2752"/>
      <c r="I13" s="2752"/>
      <c r="J13" s="2746"/>
      <c r="K13" s="2752"/>
      <c r="L13" s="2752"/>
      <c r="M13" s="2748"/>
    </row>
    <row r="14" spans="1:13" ht="15.75">
      <c r="A14" s="380" t="s">
        <v>496</v>
      </c>
      <c r="B14" s="822">
        <v>169</v>
      </c>
      <c r="C14" s="822">
        <v>158</v>
      </c>
      <c r="D14" s="828">
        <v>-6.5088757396449637</v>
      </c>
      <c r="E14" s="822">
        <v>39</v>
      </c>
      <c r="F14" s="822">
        <v>44</v>
      </c>
      <c r="G14" s="2746">
        <v>12.820512820512818</v>
      </c>
      <c r="H14" s="2752">
        <v>72</v>
      </c>
      <c r="I14" s="2752">
        <v>67</v>
      </c>
      <c r="J14" s="2746">
        <v>-6.9444444444444429</v>
      </c>
      <c r="K14" s="2752">
        <v>80</v>
      </c>
      <c r="L14" s="2752">
        <v>36</v>
      </c>
      <c r="M14" s="2748">
        <v>-55</v>
      </c>
    </row>
    <row r="15" spans="1:13" ht="15.75">
      <c r="A15" s="380" t="s">
        <v>495</v>
      </c>
      <c r="B15" s="822">
        <v>11741</v>
      </c>
      <c r="C15" s="822">
        <v>11054</v>
      </c>
      <c r="D15" s="828">
        <v>-5.8512903500553648</v>
      </c>
      <c r="E15" s="822">
        <v>3530</v>
      </c>
      <c r="F15" s="822">
        <v>4433</v>
      </c>
      <c r="G15" s="2746">
        <v>25.580736543909353</v>
      </c>
      <c r="H15" s="2752">
        <v>5434</v>
      </c>
      <c r="I15" s="2752">
        <v>5357</v>
      </c>
      <c r="J15" s="2746">
        <v>-1.4170040485829958</v>
      </c>
      <c r="K15" s="2752">
        <v>5816</v>
      </c>
      <c r="L15" s="2752">
        <v>7957</v>
      </c>
      <c r="M15" s="2748">
        <v>36.812242090784054</v>
      </c>
    </row>
    <row r="16" spans="1:13" ht="15.75">
      <c r="A16" s="380" t="s">
        <v>491</v>
      </c>
      <c r="B16" s="822"/>
      <c r="C16" s="822"/>
      <c r="D16" s="824"/>
      <c r="E16" s="825"/>
      <c r="F16" s="825"/>
      <c r="G16" s="2753"/>
      <c r="H16" s="2754"/>
      <c r="I16" s="2754"/>
      <c r="J16" s="2755"/>
      <c r="K16" s="2754"/>
      <c r="L16" s="2754"/>
      <c r="M16" s="2756"/>
    </row>
    <row r="17" spans="1:13" ht="15.75">
      <c r="A17" s="381" t="s">
        <v>494</v>
      </c>
      <c r="B17" s="825"/>
      <c r="C17" s="825"/>
      <c r="D17" s="825"/>
      <c r="E17" s="825"/>
      <c r="F17" s="825"/>
      <c r="G17" s="2754"/>
      <c r="H17" s="2754"/>
      <c r="I17" s="2754"/>
      <c r="J17" s="2754"/>
      <c r="K17" s="2754"/>
      <c r="L17" s="2754"/>
      <c r="M17" s="2757"/>
    </row>
    <row r="18" spans="1:13" ht="15.75">
      <c r="A18" s="380" t="s">
        <v>493</v>
      </c>
      <c r="B18" s="825"/>
      <c r="C18" s="825"/>
      <c r="D18" s="825"/>
      <c r="E18" s="825"/>
      <c r="F18" s="825"/>
      <c r="G18" s="825"/>
      <c r="H18" s="825"/>
      <c r="I18" s="825"/>
      <c r="J18" s="825"/>
      <c r="K18" s="825"/>
      <c r="L18" s="825"/>
      <c r="M18" s="823"/>
    </row>
    <row r="19" spans="1:13" ht="15.75">
      <c r="A19" s="380" t="s">
        <v>492</v>
      </c>
      <c r="B19" s="825"/>
      <c r="C19" s="825"/>
      <c r="D19" s="825"/>
      <c r="E19" s="825"/>
      <c r="F19" s="825"/>
      <c r="G19" s="825"/>
      <c r="H19" s="825"/>
      <c r="I19" s="825"/>
      <c r="J19" s="825"/>
      <c r="K19" s="825"/>
      <c r="L19" s="825"/>
      <c r="M19" s="823"/>
    </row>
    <row r="20" spans="1:13" ht="16.5" thickBot="1">
      <c r="A20" s="379" t="s">
        <v>491</v>
      </c>
      <c r="B20" s="826"/>
      <c r="C20" s="826"/>
      <c r="D20" s="826"/>
      <c r="E20" s="826"/>
      <c r="F20" s="826"/>
      <c r="G20" s="826"/>
      <c r="H20" s="826"/>
      <c r="I20" s="826"/>
      <c r="J20" s="826"/>
      <c r="K20" s="826"/>
      <c r="L20" s="826"/>
      <c r="M20" s="827"/>
    </row>
    <row r="21" spans="1:13" ht="17.25" thickTop="1" thickBot="1">
      <c r="A21" s="393"/>
      <c r="B21" s="392"/>
      <c r="C21" s="392"/>
      <c r="D21" s="392"/>
    </row>
    <row r="22" spans="1:13" s="1161" customFormat="1" ht="16.5" thickTop="1">
      <c r="A22" s="2444" t="s">
        <v>81</v>
      </c>
      <c r="B22" s="2440" t="s">
        <v>126</v>
      </c>
      <c r="C22" s="2441"/>
      <c r="D22" s="2443"/>
      <c r="E22" s="2440" t="s">
        <v>127</v>
      </c>
      <c r="F22" s="2441"/>
      <c r="G22" s="2443"/>
      <c r="H22" s="2440" t="s">
        <v>128</v>
      </c>
      <c r="I22" s="2441"/>
      <c r="J22" s="2443"/>
      <c r="K22" s="2440" t="s">
        <v>129</v>
      </c>
      <c r="L22" s="2441"/>
      <c r="M22" s="2442"/>
    </row>
    <row r="23" spans="1:13" s="1162" customFormat="1" ht="30">
      <c r="A23" s="2436"/>
      <c r="B23" s="1178" t="s">
        <v>726</v>
      </c>
      <c r="C23" s="1178" t="s">
        <v>743</v>
      </c>
      <c r="D23" s="1278" t="s">
        <v>222</v>
      </c>
      <c r="E23" s="1178" t="s">
        <v>726</v>
      </c>
      <c r="F23" s="1178" t="s">
        <v>743</v>
      </c>
      <c r="G23" s="1278" t="s">
        <v>222</v>
      </c>
      <c r="H23" s="1178" t="s">
        <v>726</v>
      </c>
      <c r="I23" s="1178" t="s">
        <v>743</v>
      </c>
      <c r="J23" s="1171" t="s">
        <v>222</v>
      </c>
      <c r="K23" s="1178" t="s">
        <v>726</v>
      </c>
      <c r="L23" s="1178" t="s">
        <v>743</v>
      </c>
      <c r="M23" s="1174" t="s">
        <v>222</v>
      </c>
    </row>
    <row r="24" spans="1:13" ht="15.75">
      <c r="A24" s="385" t="s">
        <v>500</v>
      </c>
      <c r="B24" s="641"/>
      <c r="C24" s="641"/>
      <c r="D24" s="828"/>
      <c r="E24" s="641"/>
      <c r="F24" s="641"/>
      <c r="G24" s="641"/>
      <c r="H24" s="641"/>
      <c r="I24" s="641"/>
      <c r="J24" s="641"/>
      <c r="K24" s="641"/>
      <c r="L24" s="641"/>
      <c r="M24" s="829"/>
    </row>
    <row r="25" spans="1:13" ht="15.75">
      <c r="A25" s="391" t="s">
        <v>498</v>
      </c>
      <c r="B25" s="384">
        <v>3339</v>
      </c>
      <c r="C25" s="384">
        <v>3254</v>
      </c>
      <c r="D25" s="828">
        <v>-2.5456723569931086</v>
      </c>
      <c r="E25" s="384">
        <v>2967</v>
      </c>
      <c r="F25" s="384">
        <v>2926</v>
      </c>
      <c r="G25" s="828">
        <v>-1.3818672059319255</v>
      </c>
      <c r="H25" s="384">
        <v>2191</v>
      </c>
      <c r="I25" s="384">
        <v>2290</v>
      </c>
      <c r="J25" s="828">
        <v>4.5184847101780008</v>
      </c>
      <c r="K25" s="384">
        <v>2880</v>
      </c>
      <c r="L25" s="384">
        <v>2852</v>
      </c>
      <c r="M25" s="726">
        <v>-0.97222222222221433</v>
      </c>
    </row>
    <row r="26" spans="1:13" ht="15.75">
      <c r="A26" s="391" t="s">
        <v>492</v>
      </c>
      <c r="B26" s="384">
        <v>323785</v>
      </c>
      <c r="C26" s="384">
        <v>368312</v>
      </c>
      <c r="D26" s="828">
        <v>13.752026807912657</v>
      </c>
      <c r="E26" s="384">
        <v>537167</v>
      </c>
      <c r="F26" s="384">
        <v>497285</v>
      </c>
      <c r="G26" s="828">
        <v>-7.4245067176501891</v>
      </c>
      <c r="H26" s="384">
        <v>494457</v>
      </c>
      <c r="I26" s="2747">
        <v>467401</v>
      </c>
      <c r="J26" s="2746">
        <v>-5.471861051618248</v>
      </c>
      <c r="K26" s="2747">
        <v>542047</v>
      </c>
      <c r="L26" s="2747">
        <v>585846</v>
      </c>
      <c r="M26" s="2748">
        <v>8.0802956201214897</v>
      </c>
    </row>
    <row r="27" spans="1:13" ht="15.75">
      <c r="A27" s="391" t="s">
        <v>491</v>
      </c>
      <c r="B27" s="384">
        <v>20690</v>
      </c>
      <c r="C27" s="384">
        <v>20588</v>
      </c>
      <c r="D27" s="828">
        <v>-0.4929917834702735</v>
      </c>
      <c r="E27" s="384">
        <v>15587</v>
      </c>
      <c r="F27" s="384">
        <v>18803</v>
      </c>
      <c r="G27" s="828">
        <v>20.632578430743578</v>
      </c>
      <c r="H27" s="384">
        <v>11115</v>
      </c>
      <c r="I27" s="2747">
        <v>11470</v>
      </c>
      <c r="J27" s="2746">
        <v>3.1938821412505547</v>
      </c>
      <c r="K27" s="2747">
        <v>13105</v>
      </c>
      <c r="L27" s="2747">
        <v>13049</v>
      </c>
      <c r="M27" s="2748">
        <v>-0.42731781762685728</v>
      </c>
    </row>
    <row r="28" spans="1:13" ht="15.75">
      <c r="A28" s="382" t="s">
        <v>499</v>
      </c>
      <c r="B28" s="384"/>
      <c r="C28" s="384"/>
      <c r="D28" s="828"/>
      <c r="E28" s="384"/>
      <c r="F28" s="384"/>
      <c r="G28" s="828"/>
      <c r="H28" s="384"/>
      <c r="I28" s="2747"/>
      <c r="J28" s="2746"/>
      <c r="K28" s="2747"/>
      <c r="L28" s="2747"/>
      <c r="M28" s="2748"/>
    </row>
    <row r="29" spans="1:13" ht="15.75">
      <c r="A29" s="391" t="s">
        <v>498</v>
      </c>
      <c r="B29" s="384">
        <v>662</v>
      </c>
      <c r="C29" s="384">
        <v>660</v>
      </c>
      <c r="D29" s="828">
        <v>-0.30211480362537202</v>
      </c>
      <c r="E29" s="384">
        <v>869</v>
      </c>
      <c r="F29" s="384">
        <v>787</v>
      </c>
      <c r="G29" s="828">
        <v>-9.4361334867663942</v>
      </c>
      <c r="H29" s="384">
        <v>719</v>
      </c>
      <c r="I29" s="2747">
        <v>760</v>
      </c>
      <c r="J29" s="2746">
        <v>5.7023643949930545</v>
      </c>
      <c r="K29" s="2747">
        <v>739</v>
      </c>
      <c r="L29" s="2747">
        <v>757</v>
      </c>
      <c r="M29" s="2748">
        <v>2.4357239512855244</v>
      </c>
    </row>
    <row r="30" spans="1:13" ht="15.75">
      <c r="A30" s="391" t="s">
        <v>492</v>
      </c>
      <c r="B30" s="384">
        <v>169743</v>
      </c>
      <c r="C30" s="384">
        <v>160049</v>
      </c>
      <c r="D30" s="828">
        <v>-5.7109866091679748</v>
      </c>
      <c r="E30" s="384">
        <v>180791</v>
      </c>
      <c r="F30" s="384">
        <v>195394</v>
      </c>
      <c r="G30" s="828">
        <v>8.0772826080944355</v>
      </c>
      <c r="H30" s="384">
        <v>129934</v>
      </c>
      <c r="I30" s="2747">
        <v>160074</v>
      </c>
      <c r="J30" s="2746">
        <v>23.196392014407309</v>
      </c>
      <c r="K30" s="2747">
        <v>142214</v>
      </c>
      <c r="L30" s="2747">
        <v>121844</v>
      </c>
      <c r="M30" s="2748">
        <v>-14.323484326437622</v>
      </c>
    </row>
    <row r="31" spans="1:13" ht="15.75">
      <c r="A31" s="391" t="s">
        <v>491</v>
      </c>
      <c r="B31" s="384">
        <v>9293</v>
      </c>
      <c r="C31" s="384">
        <v>9652</v>
      </c>
      <c r="D31" s="828">
        <v>3.8631227805875312</v>
      </c>
      <c r="E31" s="384">
        <v>5571</v>
      </c>
      <c r="F31" s="384">
        <v>5780</v>
      </c>
      <c r="G31" s="828">
        <v>3.7515706336384937</v>
      </c>
      <c r="H31" s="384">
        <v>4226</v>
      </c>
      <c r="I31" s="2747">
        <v>4304</v>
      </c>
      <c r="J31" s="2746">
        <v>1.8457169900615327</v>
      </c>
      <c r="K31" s="2747">
        <v>493</v>
      </c>
      <c r="L31" s="2747">
        <v>1724</v>
      </c>
      <c r="M31" s="2748">
        <v>249.69574036511159</v>
      </c>
    </row>
    <row r="32" spans="1:13" ht="15.75">
      <c r="A32" s="381" t="s">
        <v>497</v>
      </c>
      <c r="B32" s="384"/>
      <c r="C32" s="384"/>
      <c r="D32" s="828"/>
      <c r="E32" s="384"/>
      <c r="F32" s="384"/>
      <c r="G32" s="828"/>
      <c r="H32" s="384"/>
      <c r="I32" s="2747"/>
      <c r="J32" s="2746"/>
      <c r="K32" s="2747"/>
      <c r="L32" s="2747"/>
      <c r="M32" s="2748"/>
    </row>
    <row r="33" spans="1:13" ht="15.75">
      <c r="A33" s="391" t="s">
        <v>496</v>
      </c>
      <c r="B33" s="384">
        <v>36</v>
      </c>
      <c r="C33" s="384">
        <v>52</v>
      </c>
      <c r="D33" s="828">
        <v>44.444444444444429</v>
      </c>
      <c r="E33" s="384">
        <v>49</v>
      </c>
      <c r="F33" s="384">
        <v>76</v>
      </c>
      <c r="G33" s="828">
        <v>55.102040816326536</v>
      </c>
      <c r="H33" s="384">
        <v>75</v>
      </c>
      <c r="I33" s="2747">
        <v>90</v>
      </c>
      <c r="J33" s="2746">
        <v>20</v>
      </c>
      <c r="K33" s="2747">
        <v>32</v>
      </c>
      <c r="L33" s="2747">
        <v>102</v>
      </c>
      <c r="M33" s="2748">
        <v>218.75</v>
      </c>
    </row>
    <row r="34" spans="1:13" ht="15.75">
      <c r="A34" s="391" t="s">
        <v>495</v>
      </c>
      <c r="B34" s="384">
        <v>3423</v>
      </c>
      <c r="C34" s="384">
        <v>3729</v>
      </c>
      <c r="D34" s="828">
        <v>8.9395267309377573</v>
      </c>
      <c r="E34" s="384">
        <v>2627</v>
      </c>
      <c r="F34" s="384">
        <v>4259</v>
      </c>
      <c r="G34" s="828">
        <v>62.124095926912844</v>
      </c>
      <c r="H34" s="384">
        <v>4240</v>
      </c>
      <c r="I34" s="2747">
        <v>5068</v>
      </c>
      <c r="J34" s="2746">
        <v>19.528301886792448</v>
      </c>
      <c r="K34" s="2747">
        <v>3860</v>
      </c>
      <c r="L34" s="2747">
        <v>7691</v>
      </c>
      <c r="M34" s="2748">
        <v>99.248704663212436</v>
      </c>
    </row>
    <row r="35" spans="1:13" ht="15.75">
      <c r="A35" s="391" t="s">
        <v>491</v>
      </c>
      <c r="B35" s="384"/>
      <c r="C35" s="384"/>
      <c r="D35" s="642"/>
      <c r="E35" s="384"/>
      <c r="F35" s="384"/>
      <c r="G35" s="390"/>
      <c r="H35" s="384"/>
      <c r="I35" s="2747"/>
      <c r="J35" s="2726"/>
      <c r="K35" s="2747"/>
      <c r="L35" s="2747"/>
      <c r="M35" s="2756"/>
    </row>
    <row r="36" spans="1:13" ht="15.75">
      <c r="A36" s="381" t="s">
        <v>494</v>
      </c>
      <c r="B36" s="390"/>
      <c r="C36" s="390"/>
      <c r="D36" s="390"/>
      <c r="E36" s="384"/>
      <c r="F36" s="384"/>
      <c r="G36" s="390"/>
      <c r="H36" s="384"/>
      <c r="I36" s="384"/>
      <c r="J36" s="390"/>
      <c r="K36" s="384"/>
      <c r="L36" s="384"/>
      <c r="M36" s="829"/>
    </row>
    <row r="37" spans="1:13" ht="15.75">
      <c r="A37" s="391" t="s">
        <v>493</v>
      </c>
      <c r="B37" s="390"/>
      <c r="C37" s="390"/>
      <c r="D37" s="390"/>
      <c r="E37" s="390"/>
      <c r="F37" s="390"/>
      <c r="G37" s="390"/>
      <c r="H37" s="390"/>
      <c r="I37" s="390"/>
      <c r="J37" s="390"/>
      <c r="K37" s="390"/>
      <c r="L37" s="390"/>
      <c r="M37" s="389"/>
    </row>
    <row r="38" spans="1:13" ht="15.75">
      <c r="A38" s="391" t="s">
        <v>492</v>
      </c>
      <c r="B38" s="390"/>
      <c r="C38" s="390"/>
      <c r="D38" s="390"/>
      <c r="E38" s="390"/>
      <c r="F38" s="390"/>
      <c r="G38" s="390"/>
      <c r="H38" s="390"/>
      <c r="I38" s="390"/>
      <c r="J38" s="390"/>
      <c r="K38" s="390"/>
      <c r="L38" s="384"/>
      <c r="M38" s="389"/>
    </row>
    <row r="39" spans="1:13" ht="16.5" thickBot="1">
      <c r="A39" s="388" t="s">
        <v>491</v>
      </c>
      <c r="B39" s="387"/>
      <c r="C39" s="387"/>
      <c r="D39" s="387"/>
      <c r="E39" s="387"/>
      <c r="F39" s="387"/>
      <c r="G39" s="387"/>
      <c r="H39" s="387"/>
      <c r="I39" s="387"/>
      <c r="J39" s="387"/>
      <c r="K39" s="387"/>
      <c r="L39" s="387"/>
      <c r="M39" s="386"/>
    </row>
    <row r="40" spans="1:13" ht="16.5" thickTop="1">
      <c r="A40" s="371" t="s">
        <v>504</v>
      </c>
    </row>
    <row r="41" spans="1:13" ht="15.75">
      <c r="A41" s="371" t="s">
        <v>648</v>
      </c>
    </row>
    <row r="42" spans="1:13" ht="15" customHeight="1">
      <c r="A42" s="371" t="s">
        <v>649</v>
      </c>
      <c r="B42" s="371"/>
      <c r="C42" s="371"/>
      <c r="D42" s="371"/>
    </row>
  </sheetData>
  <mergeCells count="12">
    <mergeCell ref="A1:M1"/>
    <mergeCell ref="A2:M2"/>
    <mergeCell ref="H3:J3"/>
    <mergeCell ref="K3:M3"/>
    <mergeCell ref="A3:A4"/>
    <mergeCell ref="B3:D3"/>
    <mergeCell ref="E3:G3"/>
    <mergeCell ref="K22:M22"/>
    <mergeCell ref="H22:J22"/>
    <mergeCell ref="E22:G22"/>
    <mergeCell ref="B22:D22"/>
    <mergeCell ref="A22:A23"/>
  </mergeCells>
  <printOptions horizontalCentered="1"/>
  <pageMargins left="0.39370078740157483" right="0.39370078740157483" top="0.78740157480314965" bottom="0.19685039370078741" header="0" footer="0"/>
  <pageSetup paperSize="9" scale="76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D14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33.7109375" style="336" customWidth="1"/>
    <col min="2" max="2" width="15.85546875" style="336" customWidth="1"/>
    <col min="3" max="3" width="15.140625" style="336" customWidth="1"/>
    <col min="4" max="4" width="14.7109375" style="336" customWidth="1"/>
    <col min="5" max="231" width="9.140625" style="336"/>
    <col min="232" max="232" width="33.7109375" style="336" customWidth="1"/>
    <col min="233" max="235" width="16.7109375" style="336" customWidth="1"/>
    <col min="236" max="16384" width="9.140625" style="336"/>
  </cols>
  <sheetData>
    <row r="1" spans="1:4" ht="18">
      <c r="A1" s="2435" t="s">
        <v>513</v>
      </c>
      <c r="B1" s="2435"/>
      <c r="C1" s="2435"/>
      <c r="D1" s="2435"/>
    </row>
    <row r="2" spans="1:4" s="1907" customFormat="1" ht="21.75" thickBot="1">
      <c r="A2" s="2445" t="s">
        <v>512</v>
      </c>
      <c r="B2" s="2445"/>
      <c r="C2" s="2445"/>
      <c r="D2" s="2445"/>
    </row>
    <row r="3" spans="1:4" s="1161" customFormat="1" ht="16.5" thickTop="1">
      <c r="A3" s="2449" t="s">
        <v>81</v>
      </c>
      <c r="B3" s="2447" t="s">
        <v>82</v>
      </c>
      <c r="C3" s="2447"/>
      <c r="D3" s="2448"/>
    </row>
    <row r="4" spans="1:4" s="1162" customFormat="1" ht="31.5" customHeight="1">
      <c r="A4" s="2437"/>
      <c r="B4" s="1178" t="s">
        <v>726</v>
      </c>
      <c r="C4" s="1178" t="s">
        <v>743</v>
      </c>
      <c r="D4" s="1177" t="s">
        <v>222</v>
      </c>
    </row>
    <row r="5" spans="1:4" ht="19.5" customHeight="1">
      <c r="A5" s="385" t="s">
        <v>511</v>
      </c>
      <c r="B5" s="384"/>
      <c r="C5" s="384"/>
      <c r="D5" s="383"/>
    </row>
    <row r="6" spans="1:4" ht="19.5" customHeight="1">
      <c r="A6" s="395" t="s">
        <v>509</v>
      </c>
      <c r="B6" s="384">
        <v>164</v>
      </c>
      <c r="C6" s="384">
        <v>170</v>
      </c>
      <c r="D6" s="726">
        <v>3.6585365853658516</v>
      </c>
    </row>
    <row r="7" spans="1:4" ht="19.5" customHeight="1">
      <c r="A7" s="395" t="s">
        <v>508</v>
      </c>
      <c r="B7" s="384">
        <v>2312</v>
      </c>
      <c r="C7" s="384">
        <v>2491</v>
      </c>
      <c r="D7" s="726">
        <v>7.7422145328719836</v>
      </c>
    </row>
    <row r="8" spans="1:4" ht="19.5" customHeight="1">
      <c r="A8" s="395" t="s">
        <v>507</v>
      </c>
      <c r="B8" s="384">
        <v>14126</v>
      </c>
      <c r="C8" s="384">
        <v>14588</v>
      </c>
      <c r="D8" s="726">
        <v>3.2705649157581718</v>
      </c>
    </row>
    <row r="9" spans="1:4" ht="19.5" customHeight="1">
      <c r="A9" s="382" t="s">
        <v>510</v>
      </c>
      <c r="B9" s="384"/>
      <c r="C9" s="384"/>
      <c r="D9" s="726"/>
    </row>
    <row r="10" spans="1:4" ht="19.5" customHeight="1">
      <c r="A10" s="395" t="s">
        <v>509</v>
      </c>
      <c r="B10" s="384">
        <v>455</v>
      </c>
      <c r="C10" s="384">
        <v>457</v>
      </c>
      <c r="D10" s="726">
        <v>0.439560439560438</v>
      </c>
    </row>
    <row r="11" spans="1:4" ht="19.5" customHeight="1">
      <c r="A11" s="395" t="s">
        <v>508</v>
      </c>
      <c r="B11" s="384">
        <v>4187</v>
      </c>
      <c r="C11" s="384">
        <v>4431</v>
      </c>
      <c r="D11" s="726">
        <v>5.8275614998805736</v>
      </c>
    </row>
    <row r="12" spans="1:4" ht="19.5" customHeight="1" thickBot="1">
      <c r="A12" s="394" t="s">
        <v>507</v>
      </c>
      <c r="B12" s="818">
        <v>21524</v>
      </c>
      <c r="C12" s="818">
        <v>22139</v>
      </c>
      <c r="D12" s="727">
        <v>2.8572755993309755</v>
      </c>
    </row>
    <row r="13" spans="1:4" ht="21.75" customHeight="1" thickTop="1">
      <c r="A13" s="371" t="s">
        <v>506</v>
      </c>
    </row>
    <row r="14" spans="1:4" ht="15.75">
      <c r="A14" s="371" t="s">
        <v>594</v>
      </c>
    </row>
  </sheetData>
  <mergeCells count="4">
    <mergeCell ref="A1:D1"/>
    <mergeCell ref="A2:D2"/>
    <mergeCell ref="A3:A4"/>
    <mergeCell ref="B3:D3"/>
  </mergeCells>
  <printOptions horizontalCentered="1"/>
  <pageMargins left="0.75" right="0" top="1.25" bottom="0" header="0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view="pageBreakPreview" zoomScaleSheetLayoutView="100" workbookViewId="0">
      <selection activeCell="J10" sqref="J10:M12"/>
    </sheetView>
  </sheetViews>
  <sheetFormatPr defaultColWidth="16.7109375" defaultRowHeight="15"/>
  <cols>
    <col min="1" max="1" width="27.42578125" style="336" customWidth="1"/>
    <col min="2" max="3" width="12.7109375" style="336" customWidth="1"/>
    <col min="4" max="4" width="12.7109375" style="832" customWidth="1"/>
    <col min="5" max="6" width="12.7109375" style="336" customWidth="1"/>
    <col min="7" max="7" width="12.7109375" style="832" customWidth="1"/>
    <col min="8" max="9" width="12.7109375" style="336" customWidth="1"/>
    <col min="10" max="10" width="12.7109375" style="832" customWidth="1"/>
    <col min="11" max="12" width="12.7109375" style="336" customWidth="1"/>
    <col min="13" max="13" width="12.7109375" style="832" customWidth="1"/>
    <col min="14" max="252" width="9.140625" style="336" customWidth="1"/>
    <col min="253" max="253" width="33.7109375" style="336" customWidth="1"/>
    <col min="254" max="16384" width="16.7109375" style="336"/>
  </cols>
  <sheetData>
    <row r="1" spans="1:13" s="1907" customFormat="1" ht="21">
      <c r="A1" s="2445" t="s">
        <v>514</v>
      </c>
      <c r="B1" s="2445"/>
      <c r="C1" s="2445"/>
      <c r="D1" s="2445"/>
      <c r="E1" s="2445"/>
      <c r="F1" s="2445"/>
      <c r="G1" s="2445"/>
      <c r="H1" s="2445"/>
      <c r="I1" s="2445"/>
      <c r="J1" s="2445"/>
      <c r="K1" s="2445"/>
      <c r="L1" s="2445"/>
      <c r="M1" s="1908"/>
    </row>
    <row r="2" spans="1:13" s="1906" customFormat="1" ht="24" thickBot="1">
      <c r="A2" s="2450" t="s">
        <v>512</v>
      </c>
      <c r="B2" s="2450"/>
      <c r="C2" s="2450"/>
      <c r="D2" s="2450"/>
      <c r="E2" s="2450"/>
      <c r="F2" s="2450"/>
      <c r="G2" s="2450"/>
      <c r="H2" s="2450"/>
      <c r="I2" s="2450"/>
      <c r="J2" s="2450"/>
      <c r="K2" s="2450"/>
      <c r="L2" s="2450"/>
      <c r="M2" s="1909"/>
    </row>
    <row r="3" spans="1:13" s="1161" customFormat="1" ht="16.5" thickTop="1">
      <c r="A3" s="2449" t="s">
        <v>81</v>
      </c>
      <c r="B3" s="2447" t="s">
        <v>200</v>
      </c>
      <c r="C3" s="2447"/>
      <c r="D3" s="2447"/>
      <c r="E3" s="2447" t="s">
        <v>123</v>
      </c>
      <c r="F3" s="2447"/>
      <c r="G3" s="2447"/>
      <c r="H3" s="2447" t="s">
        <v>124</v>
      </c>
      <c r="I3" s="2447"/>
      <c r="J3" s="2447"/>
      <c r="K3" s="2447" t="s">
        <v>125</v>
      </c>
      <c r="L3" s="2447"/>
      <c r="M3" s="2448"/>
    </row>
    <row r="4" spans="1:13" s="1162" customFormat="1" ht="30">
      <c r="A4" s="2437"/>
      <c r="B4" s="1178" t="s">
        <v>726</v>
      </c>
      <c r="C4" s="1178" t="s">
        <v>743</v>
      </c>
      <c r="D4" s="1179" t="s">
        <v>222</v>
      </c>
      <c r="E4" s="1178" t="s">
        <v>726</v>
      </c>
      <c r="F4" s="1178" t="s">
        <v>743</v>
      </c>
      <c r="G4" s="1179" t="s">
        <v>222</v>
      </c>
      <c r="H4" s="1178" t="s">
        <v>726</v>
      </c>
      <c r="I4" s="1178" t="s">
        <v>743</v>
      </c>
      <c r="J4" s="1180" t="s">
        <v>222</v>
      </c>
      <c r="K4" s="1178" t="s">
        <v>726</v>
      </c>
      <c r="L4" s="1178" t="s">
        <v>743</v>
      </c>
      <c r="M4" s="1181" t="s">
        <v>222</v>
      </c>
    </row>
    <row r="5" spans="1:13" ht="15.75">
      <c r="A5" s="385" t="s">
        <v>511</v>
      </c>
      <c r="B5" s="384"/>
      <c r="C5" s="384"/>
      <c r="D5" s="828"/>
      <c r="E5" s="384"/>
      <c r="F5" s="384"/>
      <c r="G5" s="828"/>
      <c r="H5" s="384"/>
      <c r="I5" s="384"/>
      <c r="J5" s="828"/>
      <c r="K5" s="384"/>
      <c r="L5" s="384"/>
      <c r="M5" s="829"/>
    </row>
    <row r="6" spans="1:13" ht="15.75">
      <c r="A6" s="397" t="s">
        <v>509</v>
      </c>
      <c r="B6" s="384">
        <v>39</v>
      </c>
      <c r="C6" s="384">
        <v>42</v>
      </c>
      <c r="D6" s="828">
        <v>7.6923076923076934</v>
      </c>
      <c r="E6" s="384">
        <v>27</v>
      </c>
      <c r="F6" s="384">
        <v>27</v>
      </c>
      <c r="G6" s="828">
        <v>0</v>
      </c>
      <c r="H6" s="384">
        <v>11</v>
      </c>
      <c r="I6" s="384">
        <v>11</v>
      </c>
      <c r="J6" s="828">
        <v>0</v>
      </c>
      <c r="K6" s="384">
        <v>10</v>
      </c>
      <c r="L6" s="384">
        <v>10</v>
      </c>
      <c r="M6" s="726">
        <v>0</v>
      </c>
    </row>
    <row r="7" spans="1:13" ht="15.75">
      <c r="A7" s="397" t="s">
        <v>508</v>
      </c>
      <c r="B7" s="384">
        <v>669</v>
      </c>
      <c r="C7" s="384">
        <v>675</v>
      </c>
      <c r="D7" s="828">
        <v>0.89686098654708246</v>
      </c>
      <c r="E7" s="384">
        <v>556</v>
      </c>
      <c r="F7" s="384">
        <v>599</v>
      </c>
      <c r="G7" s="828">
        <v>7.7338129496402814</v>
      </c>
      <c r="H7" s="384">
        <v>145</v>
      </c>
      <c r="I7" s="384">
        <v>206</v>
      </c>
      <c r="J7" s="828">
        <v>42.068965517241367</v>
      </c>
      <c r="K7" s="384">
        <v>233</v>
      </c>
      <c r="L7" s="384">
        <v>232</v>
      </c>
      <c r="M7" s="726">
        <v>-0.42918454935622208</v>
      </c>
    </row>
    <row r="8" spans="1:13" ht="15.75">
      <c r="A8" s="397" t="s">
        <v>507</v>
      </c>
      <c r="B8" s="384">
        <v>6867</v>
      </c>
      <c r="C8" s="384">
        <v>6907</v>
      </c>
      <c r="D8" s="828">
        <v>0.58249599534003949</v>
      </c>
      <c r="E8" s="384">
        <v>1913</v>
      </c>
      <c r="F8" s="384">
        <v>1939</v>
      </c>
      <c r="G8" s="828">
        <v>1.359121798222688</v>
      </c>
      <c r="H8" s="384">
        <v>546</v>
      </c>
      <c r="I8" s="384">
        <v>646</v>
      </c>
      <c r="J8" s="828">
        <v>18.315018315018321</v>
      </c>
      <c r="K8" s="384">
        <v>1135</v>
      </c>
      <c r="L8" s="384">
        <v>1200</v>
      </c>
      <c r="M8" s="726">
        <v>5.7268722466960327</v>
      </c>
    </row>
    <row r="9" spans="1:13" ht="15.75">
      <c r="A9" s="382" t="s">
        <v>510</v>
      </c>
      <c r="B9" s="384"/>
      <c r="C9" s="384"/>
      <c r="D9" s="828"/>
      <c r="E9" s="384"/>
      <c r="F9" s="384"/>
      <c r="G9" s="828"/>
      <c r="H9" s="384"/>
      <c r="I9" s="384"/>
      <c r="J9" s="828"/>
      <c r="K9" s="384"/>
      <c r="L9" s="384"/>
      <c r="M9" s="726"/>
    </row>
    <row r="10" spans="1:13" ht="15.75">
      <c r="A10" s="397" t="s">
        <v>509</v>
      </c>
      <c r="B10" s="384">
        <v>120</v>
      </c>
      <c r="C10" s="384">
        <v>117</v>
      </c>
      <c r="D10" s="828">
        <v>-2.5</v>
      </c>
      <c r="E10" s="384">
        <v>64</v>
      </c>
      <c r="F10" s="384">
        <v>68</v>
      </c>
      <c r="G10" s="828">
        <v>6.25</v>
      </c>
      <c r="H10" s="384">
        <v>51</v>
      </c>
      <c r="I10" s="384">
        <v>57</v>
      </c>
      <c r="J10" s="2746">
        <v>11.764705882352942</v>
      </c>
      <c r="K10" s="2747">
        <v>70</v>
      </c>
      <c r="L10" s="2747">
        <v>67</v>
      </c>
      <c r="M10" s="2748">
        <v>-4.2857142857142776</v>
      </c>
    </row>
    <row r="11" spans="1:13" ht="15.75">
      <c r="A11" s="397" t="s">
        <v>508</v>
      </c>
      <c r="B11" s="384">
        <v>781</v>
      </c>
      <c r="C11" s="384">
        <v>968</v>
      </c>
      <c r="D11" s="828">
        <v>23.943661971830977</v>
      </c>
      <c r="E11" s="384">
        <v>361</v>
      </c>
      <c r="F11" s="384">
        <v>415</v>
      </c>
      <c r="G11" s="828">
        <v>14.958448753462591</v>
      </c>
      <c r="H11" s="384">
        <v>316</v>
      </c>
      <c r="I11" s="384">
        <v>315</v>
      </c>
      <c r="J11" s="2746">
        <v>-0.31645569620253866</v>
      </c>
      <c r="K11" s="2747">
        <v>1321</v>
      </c>
      <c r="L11" s="2747">
        <v>1315</v>
      </c>
      <c r="M11" s="2748">
        <v>-0.45420136260409549</v>
      </c>
    </row>
    <row r="12" spans="1:13" ht="16.5" thickBot="1">
      <c r="A12" s="396" t="s">
        <v>507</v>
      </c>
      <c r="B12" s="818">
        <v>7579</v>
      </c>
      <c r="C12" s="818">
        <v>7779</v>
      </c>
      <c r="D12" s="833">
        <v>2.6388705633988678</v>
      </c>
      <c r="E12" s="818">
        <v>2440</v>
      </c>
      <c r="F12" s="818">
        <v>2670</v>
      </c>
      <c r="G12" s="833">
        <v>9.4262295081967125</v>
      </c>
      <c r="H12" s="818">
        <v>984</v>
      </c>
      <c r="I12" s="818">
        <v>1119</v>
      </c>
      <c r="J12" s="2749">
        <v>13.719512195121951</v>
      </c>
      <c r="K12" s="2750">
        <v>3024</v>
      </c>
      <c r="L12" s="2750">
        <v>3009</v>
      </c>
      <c r="M12" s="2751">
        <v>-0.49603174603174693</v>
      </c>
    </row>
    <row r="13" spans="1:13" ht="14.25" customHeight="1" thickTop="1" thickBot="1">
      <c r="A13" s="393"/>
      <c r="B13" s="392"/>
      <c r="C13" s="392"/>
      <c r="D13" s="834"/>
    </row>
    <row r="14" spans="1:13" s="1161" customFormat="1" ht="16.5" thickTop="1">
      <c r="A14" s="2449" t="s">
        <v>81</v>
      </c>
      <c r="B14" s="2447" t="s">
        <v>126</v>
      </c>
      <c r="C14" s="2447"/>
      <c r="D14" s="2447"/>
      <c r="E14" s="2447" t="s">
        <v>127</v>
      </c>
      <c r="F14" s="2447"/>
      <c r="G14" s="2447"/>
      <c r="H14" s="2447" t="s">
        <v>128</v>
      </c>
      <c r="I14" s="2447"/>
      <c r="J14" s="2447"/>
      <c r="K14" s="2447" t="s">
        <v>129</v>
      </c>
      <c r="L14" s="2447"/>
      <c r="M14" s="2448"/>
    </row>
    <row r="15" spans="1:13" s="1162" customFormat="1" ht="30">
      <c r="A15" s="2437"/>
      <c r="B15" s="1178" t="s">
        <v>726</v>
      </c>
      <c r="C15" s="1178" t="s">
        <v>743</v>
      </c>
      <c r="D15" s="1179" t="s">
        <v>222</v>
      </c>
      <c r="E15" s="1178" t="s">
        <v>726</v>
      </c>
      <c r="F15" s="1178" t="s">
        <v>743</v>
      </c>
      <c r="G15" s="1179" t="s">
        <v>222</v>
      </c>
      <c r="H15" s="1178" t="s">
        <v>726</v>
      </c>
      <c r="I15" s="1178" t="s">
        <v>743</v>
      </c>
      <c r="J15" s="1180" t="s">
        <v>222</v>
      </c>
      <c r="K15" s="1178" t="s">
        <v>726</v>
      </c>
      <c r="L15" s="1178" t="s">
        <v>743</v>
      </c>
      <c r="M15" s="1181" t="s">
        <v>222</v>
      </c>
    </row>
    <row r="16" spans="1:13" ht="15.75">
      <c r="A16" s="385" t="s">
        <v>511</v>
      </c>
      <c r="B16" s="384"/>
      <c r="C16" s="384"/>
      <c r="D16" s="828"/>
      <c r="E16" s="384"/>
      <c r="F16" s="384"/>
      <c r="G16" s="828"/>
      <c r="H16" s="384"/>
      <c r="I16" s="384"/>
      <c r="J16" s="828"/>
      <c r="K16" s="384"/>
      <c r="L16" s="384"/>
      <c r="M16" s="829"/>
    </row>
    <row r="17" spans="1:13" ht="15.75">
      <c r="A17" s="397" t="s">
        <v>509</v>
      </c>
      <c r="B17" s="384">
        <v>39</v>
      </c>
      <c r="C17" s="384">
        <v>42</v>
      </c>
      <c r="D17" s="828">
        <v>7.6923076923076934</v>
      </c>
      <c r="E17" s="384">
        <v>13</v>
      </c>
      <c r="F17" s="384">
        <v>13</v>
      </c>
      <c r="G17" s="828">
        <v>0</v>
      </c>
      <c r="H17" s="830">
        <v>12</v>
      </c>
      <c r="I17" s="830">
        <v>12</v>
      </c>
      <c r="J17" s="828">
        <v>0</v>
      </c>
      <c r="K17" s="384">
        <v>13</v>
      </c>
      <c r="L17" s="384">
        <v>13</v>
      </c>
      <c r="M17" s="726">
        <v>0</v>
      </c>
    </row>
    <row r="18" spans="1:13" ht="15.75">
      <c r="A18" s="397" t="s">
        <v>508</v>
      </c>
      <c r="B18" s="384">
        <v>302</v>
      </c>
      <c r="C18" s="384">
        <v>321</v>
      </c>
      <c r="D18" s="828">
        <v>6.2913907284768129</v>
      </c>
      <c r="E18" s="384">
        <v>127</v>
      </c>
      <c r="F18" s="384">
        <v>130</v>
      </c>
      <c r="G18" s="828">
        <v>2.3622047244094517</v>
      </c>
      <c r="H18" s="830">
        <v>172</v>
      </c>
      <c r="I18" s="830">
        <v>225</v>
      </c>
      <c r="J18" s="828">
        <v>30.813953488372107</v>
      </c>
      <c r="K18" s="384">
        <v>108</v>
      </c>
      <c r="L18" s="384">
        <v>103</v>
      </c>
      <c r="M18" s="726">
        <v>-4.6296296296296333</v>
      </c>
    </row>
    <row r="19" spans="1:13" ht="15.75">
      <c r="A19" s="397" t="s">
        <v>507</v>
      </c>
      <c r="B19" s="384">
        <v>1912</v>
      </c>
      <c r="C19" s="384">
        <v>1889</v>
      </c>
      <c r="D19" s="828">
        <v>-1.2029288702928795</v>
      </c>
      <c r="E19" s="384">
        <v>522</v>
      </c>
      <c r="F19" s="384">
        <v>545</v>
      </c>
      <c r="G19" s="828">
        <v>4.4061302681992203</v>
      </c>
      <c r="H19" s="830">
        <v>700</v>
      </c>
      <c r="I19" s="830">
        <v>903</v>
      </c>
      <c r="J19" s="828">
        <v>29</v>
      </c>
      <c r="K19" s="384">
        <v>531</v>
      </c>
      <c r="L19" s="384">
        <v>559</v>
      </c>
      <c r="M19" s="726">
        <v>5.2730696798493568</v>
      </c>
    </row>
    <row r="20" spans="1:13" ht="15.75">
      <c r="A20" s="382" t="s">
        <v>510</v>
      </c>
      <c r="B20" s="384"/>
      <c r="C20" s="384"/>
      <c r="D20" s="828"/>
      <c r="E20" s="384"/>
      <c r="F20" s="384"/>
      <c r="G20" s="828"/>
      <c r="H20" s="830"/>
      <c r="I20" s="830"/>
      <c r="J20" s="828"/>
      <c r="K20" s="384"/>
      <c r="L20" s="384"/>
      <c r="M20" s="726"/>
    </row>
    <row r="21" spans="1:13" ht="15.75">
      <c r="A21" s="397" t="s">
        <v>509</v>
      </c>
      <c r="B21" s="384">
        <v>67</v>
      </c>
      <c r="C21" s="384">
        <v>65</v>
      </c>
      <c r="D21" s="828">
        <v>-2.9850746268656678</v>
      </c>
      <c r="E21" s="384">
        <v>26</v>
      </c>
      <c r="F21" s="384">
        <v>27</v>
      </c>
      <c r="G21" s="828">
        <v>3.8461538461538538</v>
      </c>
      <c r="H21" s="830">
        <v>33</v>
      </c>
      <c r="I21" s="830">
        <v>34</v>
      </c>
      <c r="J21" s="828">
        <v>3.0303030303030312</v>
      </c>
      <c r="K21" s="384">
        <v>24</v>
      </c>
      <c r="L21" s="384">
        <v>22</v>
      </c>
      <c r="M21" s="726">
        <v>-8.3333333333333428</v>
      </c>
    </row>
    <row r="22" spans="1:13" ht="15.75">
      <c r="A22" s="397" t="s">
        <v>508</v>
      </c>
      <c r="B22" s="384">
        <v>647</v>
      </c>
      <c r="C22" s="384">
        <v>642</v>
      </c>
      <c r="D22" s="828">
        <v>-0.77279752704791349</v>
      </c>
      <c r="E22" s="384">
        <v>420</v>
      </c>
      <c r="F22" s="384">
        <v>429</v>
      </c>
      <c r="G22" s="828">
        <v>2.1428571428571388</v>
      </c>
      <c r="H22" s="830">
        <v>276</v>
      </c>
      <c r="I22" s="830">
        <v>281</v>
      </c>
      <c r="J22" s="828">
        <v>1.8115942028985614</v>
      </c>
      <c r="K22" s="384">
        <v>65</v>
      </c>
      <c r="L22" s="384">
        <v>66</v>
      </c>
      <c r="M22" s="726">
        <v>1.538461538461533</v>
      </c>
    </row>
    <row r="23" spans="1:13" ht="16.5" thickBot="1">
      <c r="A23" s="396" t="s">
        <v>507</v>
      </c>
      <c r="B23" s="818">
        <v>3218</v>
      </c>
      <c r="C23" s="818">
        <v>3191</v>
      </c>
      <c r="D23" s="833">
        <v>-0.83903045369795848</v>
      </c>
      <c r="E23" s="818">
        <v>2129</v>
      </c>
      <c r="F23" s="818">
        <v>2236</v>
      </c>
      <c r="G23" s="833">
        <v>5.0258337247533973</v>
      </c>
      <c r="H23" s="831">
        <v>1550</v>
      </c>
      <c r="I23" s="831">
        <v>1575</v>
      </c>
      <c r="J23" s="833">
        <v>1.6129032258064484</v>
      </c>
      <c r="K23" s="818">
        <v>600</v>
      </c>
      <c r="L23" s="818">
        <v>560</v>
      </c>
      <c r="M23" s="727">
        <v>-6.6666666666666714</v>
      </c>
    </row>
    <row r="24" spans="1:13" ht="16.5" thickTop="1">
      <c r="A24" s="371" t="s">
        <v>506</v>
      </c>
    </row>
    <row r="25" spans="1:13" ht="15.75">
      <c r="A25" s="371" t="s">
        <v>596</v>
      </c>
    </row>
  </sheetData>
  <mergeCells count="12">
    <mergeCell ref="A14:A15"/>
    <mergeCell ref="B14:D14"/>
    <mergeCell ref="E14:G14"/>
    <mergeCell ref="H14:J14"/>
    <mergeCell ref="K14:M14"/>
    <mergeCell ref="A1:L1"/>
    <mergeCell ref="A2:L2"/>
    <mergeCell ref="A3:A4"/>
    <mergeCell ref="B3:D3"/>
    <mergeCell ref="E3:G3"/>
    <mergeCell ref="H3:J3"/>
    <mergeCell ref="K3:M3"/>
  </mergeCells>
  <printOptions horizontalCentered="1"/>
  <pageMargins left="0.39370078740157483" right="0.39370078740157483" top="0.78740157480314965" bottom="0" header="0" footer="0"/>
  <pageSetup paperSize="9" scale="78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E19"/>
  <sheetViews>
    <sheetView view="pageBreakPreview" zoomScale="82" zoomScaleSheetLayoutView="82" workbookViewId="0">
      <selection activeCell="A2" sqref="A2:XFD2"/>
    </sheetView>
  </sheetViews>
  <sheetFormatPr defaultColWidth="9.140625" defaultRowHeight="12.75"/>
  <cols>
    <col min="1" max="1" width="31.28515625" style="398" customWidth="1"/>
    <col min="2" max="2" width="18.140625" style="398" customWidth="1"/>
    <col min="3" max="3" width="18" style="398" customWidth="1"/>
    <col min="4" max="4" width="22.7109375" style="398" customWidth="1"/>
    <col min="5" max="16384" width="9.140625" style="398"/>
  </cols>
  <sheetData>
    <row r="1" spans="1:5" ht="18">
      <c r="A1" s="2451" t="s">
        <v>641</v>
      </c>
      <c r="B1" s="2451"/>
      <c r="C1" s="2451"/>
      <c r="D1" s="2451"/>
      <c r="E1" s="399"/>
    </row>
    <row r="2" spans="1:5" s="2745" customFormat="1" ht="20.25">
      <c r="A2" s="2430" t="s">
        <v>525</v>
      </c>
      <c r="B2" s="2430"/>
      <c r="C2" s="2430"/>
      <c r="D2" s="2430"/>
      <c r="E2" s="2744"/>
    </row>
    <row r="3" spans="1:5" ht="10.5" customHeight="1" thickBot="1">
      <c r="A3" s="292"/>
      <c r="B3" s="409"/>
      <c r="C3" s="409"/>
      <c r="D3" s="409"/>
      <c r="E3" s="399"/>
    </row>
    <row r="4" spans="1:5" s="1185" customFormat="1" ht="30.75" thickTop="1">
      <c r="A4" s="1182" t="s">
        <v>524</v>
      </c>
      <c r="B4" s="1178" t="s">
        <v>726</v>
      </c>
      <c r="C4" s="1178" t="s">
        <v>743</v>
      </c>
      <c r="D4" s="1183" t="s">
        <v>222</v>
      </c>
      <c r="E4" s="1184"/>
    </row>
    <row r="5" spans="1:5" ht="15.75">
      <c r="A5" s="408" t="s">
        <v>523</v>
      </c>
      <c r="B5" s="407"/>
      <c r="C5" s="407"/>
      <c r="D5" s="728"/>
      <c r="E5" s="71"/>
    </row>
    <row r="6" spans="1:5" ht="17.25">
      <c r="A6" s="406" t="s">
        <v>522</v>
      </c>
      <c r="B6" s="670">
        <v>19980520</v>
      </c>
      <c r="C6" s="670">
        <v>22696248</v>
      </c>
      <c r="D6" s="729">
        <v>13.591878489648913</v>
      </c>
      <c r="E6" s="71"/>
    </row>
    <row r="7" spans="1:5" ht="16.5">
      <c r="A7" s="406" t="s">
        <v>521</v>
      </c>
      <c r="B7" s="670">
        <v>16513859</v>
      </c>
      <c r="C7" s="670">
        <v>16637038</v>
      </c>
      <c r="D7" s="729">
        <v>0.74591287233347625</v>
      </c>
      <c r="E7" s="71"/>
    </row>
    <row r="8" spans="1:5" ht="16.5">
      <c r="A8" s="406" t="s">
        <v>520</v>
      </c>
      <c r="B8" s="670">
        <v>2708175</v>
      </c>
      <c r="C8" s="670">
        <v>2062428</v>
      </c>
      <c r="D8" s="729">
        <v>-23.844360131823095</v>
      </c>
      <c r="E8" s="71"/>
    </row>
    <row r="9" spans="1:5" ht="15.75">
      <c r="A9" s="405" t="s">
        <v>519</v>
      </c>
      <c r="B9" s="404">
        <v>39202554</v>
      </c>
      <c r="C9" s="404">
        <v>41395714</v>
      </c>
      <c r="D9" s="729">
        <v>5.594431424034263</v>
      </c>
      <c r="E9" s="71"/>
    </row>
    <row r="10" spans="1:5" ht="15.75">
      <c r="A10" s="403" t="s">
        <v>813</v>
      </c>
      <c r="B10" s="671">
        <v>133.83000000000001</v>
      </c>
      <c r="C10" s="1795">
        <v>139.35838881791011</v>
      </c>
      <c r="D10" s="729"/>
      <c r="E10" s="399"/>
    </row>
    <row r="11" spans="1:5" ht="16.5">
      <c r="A11" s="403" t="s">
        <v>734</v>
      </c>
      <c r="B11" s="672">
        <v>14981580</v>
      </c>
      <c r="C11" s="672">
        <v>19441710</v>
      </c>
      <c r="D11" s="729">
        <v>29.770758491427472</v>
      </c>
      <c r="E11" s="399"/>
    </row>
    <row r="12" spans="1:5" ht="16.5" thickBot="1">
      <c r="A12" s="402" t="s">
        <v>518</v>
      </c>
      <c r="B12" s="673">
        <v>51.15</v>
      </c>
      <c r="C12" s="673">
        <v>65.450384101722491</v>
      </c>
      <c r="D12" s="730"/>
      <c r="E12" s="399"/>
    </row>
    <row r="13" spans="1:5" ht="20.25" customHeight="1" thickTop="1">
      <c r="A13" s="401" t="s">
        <v>517</v>
      </c>
      <c r="B13" s="334"/>
      <c r="C13" s="334"/>
      <c r="D13" s="1794"/>
      <c r="E13" s="399"/>
    </row>
    <row r="14" spans="1:5" ht="15">
      <c r="A14" s="400" t="s">
        <v>516</v>
      </c>
      <c r="B14" s="244"/>
      <c r="C14" s="244"/>
      <c r="D14" s="1796">
        <v>29704501</v>
      </c>
      <c r="E14" s="399"/>
    </row>
    <row r="15" spans="1:5" ht="15">
      <c r="A15" s="400" t="s">
        <v>811</v>
      </c>
      <c r="B15" s="244"/>
      <c r="C15" s="244"/>
      <c r="D15" s="244"/>
      <c r="E15" s="399"/>
    </row>
    <row r="16" spans="1:5" ht="15">
      <c r="A16" s="400" t="s">
        <v>810</v>
      </c>
      <c r="B16" s="1300"/>
      <c r="C16" s="1300"/>
      <c r="D16" s="1300"/>
      <c r="E16" s="399"/>
    </row>
    <row r="17" spans="1:5" ht="15">
      <c r="A17" s="244" t="s">
        <v>515</v>
      </c>
      <c r="B17" s="244"/>
      <c r="C17" s="244"/>
      <c r="D17" s="244"/>
      <c r="E17" s="399"/>
    </row>
    <row r="18" spans="1:5" ht="14.25">
      <c r="A18" s="2412" t="s">
        <v>812</v>
      </c>
      <c r="B18" s="2412"/>
      <c r="C18" s="2412"/>
      <c r="D18" s="2412"/>
      <c r="E18" s="2412"/>
    </row>
    <row r="19" spans="1:5" ht="14.25">
      <c r="A19" s="2412" t="s">
        <v>661</v>
      </c>
      <c r="B19" s="2412"/>
      <c r="C19" s="2412"/>
      <c r="D19" s="2412"/>
      <c r="E19" s="2412"/>
    </row>
  </sheetData>
  <mergeCells count="4">
    <mergeCell ref="A1:D1"/>
    <mergeCell ref="A2:D2"/>
    <mergeCell ref="A18:E18"/>
    <mergeCell ref="A19:E19"/>
  </mergeCells>
  <printOptions horizontalCentered="1"/>
  <pageMargins left="0.7" right="0" top="1" bottom="0" header="0" footer="0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view="pageBreakPreview" topLeftCell="A4" zoomScaleSheetLayoutView="100" workbookViewId="0">
      <selection activeCell="B7" sqref="B7:F31"/>
    </sheetView>
  </sheetViews>
  <sheetFormatPr defaultRowHeight="12.75"/>
  <cols>
    <col min="1" max="1" width="19.85546875" customWidth="1"/>
    <col min="2" max="6" width="13.7109375" customWidth="1"/>
  </cols>
  <sheetData>
    <row r="1" spans="1:6" ht="18">
      <c r="A1" s="2314" t="s">
        <v>281</v>
      </c>
      <c r="B1" s="2314"/>
      <c r="C1" s="2314"/>
      <c r="D1" s="2314"/>
      <c r="E1" s="2314"/>
      <c r="F1" s="2314"/>
    </row>
    <row r="2" spans="1:6" ht="22.5">
      <c r="A2" s="2314" t="s">
        <v>328</v>
      </c>
      <c r="B2" s="2314"/>
      <c r="C2" s="2314"/>
      <c r="D2" s="2314"/>
      <c r="E2" s="2314"/>
      <c r="F2" s="2314"/>
    </row>
    <row r="3" spans="1:6" ht="18.75" thickBot="1">
      <c r="A3" s="8"/>
      <c r="B3" s="1"/>
      <c r="C3" s="1"/>
      <c r="D3" s="1"/>
      <c r="E3" s="1"/>
      <c r="F3" s="15" t="s">
        <v>132</v>
      </c>
    </row>
    <row r="4" spans="1:6" ht="15.75" thickTop="1">
      <c r="A4" s="2315" t="s">
        <v>263</v>
      </c>
      <c r="B4" s="2317" t="s">
        <v>82</v>
      </c>
      <c r="C4" s="2317"/>
      <c r="D4" s="2317"/>
      <c r="E4" s="2317"/>
      <c r="F4" s="2318"/>
    </row>
    <row r="5" spans="1:6" ht="19.5" customHeight="1">
      <c r="A5" s="2316"/>
      <c r="B5" s="1053" t="s">
        <v>87</v>
      </c>
      <c r="C5" s="1053" t="s">
        <v>90</v>
      </c>
      <c r="D5" s="1053" t="s">
        <v>91</v>
      </c>
      <c r="E5" s="2319" t="s">
        <v>88</v>
      </c>
      <c r="F5" s="2320" t="s">
        <v>89</v>
      </c>
    </row>
    <row r="6" spans="1:6" ht="36" customHeight="1">
      <c r="A6" s="2316"/>
      <c r="B6" s="1355" t="s">
        <v>669</v>
      </c>
      <c r="C6" s="1355" t="s">
        <v>725</v>
      </c>
      <c r="D6" s="1286" t="s">
        <v>737</v>
      </c>
      <c r="E6" s="2319"/>
      <c r="F6" s="2320"/>
    </row>
    <row r="7" spans="1:6" ht="16.5" customHeight="1">
      <c r="A7" s="128" t="s">
        <v>265</v>
      </c>
      <c r="B7" s="143">
        <v>3943660.65</v>
      </c>
      <c r="C7" s="143">
        <v>3878537.96</v>
      </c>
      <c r="D7" s="143">
        <v>3878614.4800000004</v>
      </c>
      <c r="E7" s="683">
        <v>-1.6513259070604818</v>
      </c>
      <c r="F7" s="684">
        <v>1.9729083688133642E-3</v>
      </c>
    </row>
    <row r="8" spans="1:6" ht="16.5" customHeight="1">
      <c r="A8" s="129" t="s">
        <v>3</v>
      </c>
      <c r="B8" s="101">
        <v>1455975</v>
      </c>
      <c r="C8" s="101">
        <v>1380965</v>
      </c>
      <c r="D8" s="101">
        <v>1407835</v>
      </c>
      <c r="E8" s="685">
        <v>-5.1518741736636997</v>
      </c>
      <c r="F8" s="686">
        <v>1.9457408406440493</v>
      </c>
    </row>
    <row r="9" spans="1:6" ht="16.5" customHeight="1">
      <c r="A9" s="129" t="s">
        <v>4</v>
      </c>
      <c r="B9" s="101">
        <v>795231</v>
      </c>
      <c r="C9" s="101">
        <v>791581</v>
      </c>
      <c r="D9" s="101">
        <v>784889</v>
      </c>
      <c r="E9" s="685">
        <v>-0.45898613107387121</v>
      </c>
      <c r="F9" s="686">
        <v>-0.8453967439845087</v>
      </c>
    </row>
    <row r="10" spans="1:6" ht="16.5" customHeight="1">
      <c r="A10" s="16" t="s">
        <v>5</v>
      </c>
      <c r="B10" s="101">
        <v>672948</v>
      </c>
      <c r="C10" s="101">
        <v>673984</v>
      </c>
      <c r="D10" s="101">
        <v>654348</v>
      </c>
      <c r="E10" s="685">
        <v>0.15394948792477692</v>
      </c>
      <c r="F10" s="686">
        <v>-2.9134222770866955</v>
      </c>
    </row>
    <row r="11" spans="1:6" ht="16.5" customHeight="1">
      <c r="A11" s="129" t="s">
        <v>6</v>
      </c>
      <c r="B11" s="101">
        <v>200563.1</v>
      </c>
      <c r="C11" s="101">
        <v>200790</v>
      </c>
      <c r="D11" s="101">
        <v>194122</v>
      </c>
      <c r="E11" s="685">
        <v>0.11313147832277082</v>
      </c>
      <c r="F11" s="686">
        <v>-3.3208825140694245</v>
      </c>
    </row>
    <row r="12" spans="1:6" ht="16.5" customHeight="1">
      <c r="A12" s="129" t="s">
        <v>7</v>
      </c>
      <c r="B12" s="101">
        <v>15921.5</v>
      </c>
      <c r="C12" s="101">
        <v>15769.5</v>
      </c>
      <c r="D12" s="101">
        <v>15406</v>
      </c>
      <c r="E12" s="685">
        <v>-0.95468391797255947</v>
      </c>
      <c r="F12" s="686">
        <v>-2.3050825961507968</v>
      </c>
    </row>
    <row r="13" spans="1:6" ht="16.5" customHeight="1">
      <c r="A13" s="129" t="s">
        <v>8</v>
      </c>
      <c r="B13" s="101">
        <v>8257.2999999999993</v>
      </c>
      <c r="C13" s="101">
        <v>8174.46</v>
      </c>
      <c r="D13" s="101">
        <v>8841.5</v>
      </c>
      <c r="E13" s="685">
        <v>-1.0032335024765899</v>
      </c>
      <c r="F13" s="686">
        <v>8.160049715822197</v>
      </c>
    </row>
    <row r="14" spans="1:6" ht="16.5" customHeight="1">
      <c r="A14" s="129" t="s">
        <v>9</v>
      </c>
      <c r="B14" s="101">
        <v>165014</v>
      </c>
      <c r="C14" s="101">
        <v>166945</v>
      </c>
      <c r="D14" s="101">
        <v>169653</v>
      </c>
      <c r="E14" s="685">
        <v>1.1702037402887129</v>
      </c>
      <c r="F14" s="686">
        <v>1.6220911078498972</v>
      </c>
    </row>
    <row r="15" spans="1:6" ht="16.5" customHeight="1">
      <c r="A15" s="129" t="s">
        <v>10</v>
      </c>
      <c r="B15" s="101">
        <v>79004</v>
      </c>
      <c r="C15" s="101">
        <v>80260</v>
      </c>
      <c r="D15" s="101">
        <v>83157</v>
      </c>
      <c r="E15" s="685">
        <v>1.5897929218773754</v>
      </c>
      <c r="F15" s="686">
        <v>3.6095190630450986</v>
      </c>
    </row>
    <row r="16" spans="1:6" ht="16.5" customHeight="1">
      <c r="A16" s="129" t="s">
        <v>11</v>
      </c>
      <c r="B16" s="101">
        <v>8140</v>
      </c>
      <c r="C16" s="101">
        <v>8139</v>
      </c>
      <c r="D16" s="101">
        <v>6732</v>
      </c>
      <c r="E16" s="685">
        <v>-1.2285012285005337E-2</v>
      </c>
      <c r="F16" s="686">
        <v>-17.287136011795056</v>
      </c>
    </row>
    <row r="17" spans="1:6" ht="16.5" customHeight="1">
      <c r="A17" s="129" t="s">
        <v>12</v>
      </c>
      <c r="B17" s="101">
        <v>532</v>
      </c>
      <c r="C17" s="101">
        <v>542</v>
      </c>
      <c r="D17" s="101">
        <v>550</v>
      </c>
      <c r="E17" s="685">
        <v>1.8796992481203034</v>
      </c>
      <c r="F17" s="686">
        <v>1.4760147601476064</v>
      </c>
    </row>
    <row r="18" spans="1:6" ht="16.5" customHeight="1">
      <c r="A18" s="129" t="s">
        <v>13</v>
      </c>
      <c r="B18" s="101">
        <v>17488</v>
      </c>
      <c r="C18" s="101">
        <v>17654</v>
      </c>
      <c r="D18" s="101">
        <v>17576</v>
      </c>
      <c r="E18" s="685">
        <v>0.94922232387924055</v>
      </c>
      <c r="F18" s="686">
        <v>-0.44182621502208974</v>
      </c>
    </row>
    <row r="19" spans="1:6" ht="16.5" customHeight="1">
      <c r="A19" s="129" t="s">
        <v>14</v>
      </c>
      <c r="B19" s="101">
        <v>317577</v>
      </c>
      <c r="C19" s="101">
        <v>314477.5</v>
      </c>
      <c r="D19" s="101">
        <v>315715.19</v>
      </c>
      <c r="E19" s="685">
        <v>-0.97598377716269624</v>
      </c>
      <c r="F19" s="686">
        <v>0.39357028722247378</v>
      </c>
    </row>
    <row r="20" spans="1:6" ht="16.5" customHeight="1">
      <c r="A20" s="129" t="s">
        <v>15</v>
      </c>
      <c r="B20" s="101">
        <v>207009.75</v>
      </c>
      <c r="C20" s="101">
        <v>219256.5</v>
      </c>
      <c r="D20" s="101">
        <v>219789.79</v>
      </c>
      <c r="E20" s="685">
        <v>5.9160256944419132</v>
      </c>
      <c r="F20" s="686">
        <v>0.24322654060426885</v>
      </c>
    </row>
    <row r="21" spans="1:6" ht="16.5" customHeight="1">
      <c r="A21" s="128" t="s">
        <v>719</v>
      </c>
      <c r="B21" s="143">
        <v>231905</v>
      </c>
      <c r="C21" s="143">
        <v>242839.5</v>
      </c>
      <c r="D21" s="143">
        <v>242288.97</v>
      </c>
      <c r="E21" s="683">
        <v>4.7150772945818318</v>
      </c>
      <c r="F21" s="684">
        <v>-0.22670529300216913</v>
      </c>
    </row>
    <row r="22" spans="1:6" ht="16.5" customHeight="1">
      <c r="A22" s="129" t="s">
        <v>335</v>
      </c>
      <c r="B22" s="101">
        <v>231905</v>
      </c>
      <c r="C22" s="101">
        <v>242839.5</v>
      </c>
      <c r="D22" s="101">
        <v>242288.97</v>
      </c>
      <c r="E22" s="685">
        <v>4.7150772945818318</v>
      </c>
      <c r="F22" s="686">
        <v>-0.22670529300216913</v>
      </c>
    </row>
    <row r="23" spans="1:6" ht="16.5" customHeight="1">
      <c r="A23" s="128" t="s">
        <v>17</v>
      </c>
      <c r="B23" s="143">
        <v>214388.88</v>
      </c>
      <c r="C23" s="143">
        <v>220241.03</v>
      </c>
      <c r="D23" s="143">
        <v>229092.55</v>
      </c>
      <c r="E23" s="683">
        <v>2.7296891517880795</v>
      </c>
      <c r="F23" s="684">
        <v>4.0190149855365149</v>
      </c>
    </row>
    <row r="24" spans="1:6" ht="16.5" customHeight="1">
      <c r="A24" s="129" t="s">
        <v>18</v>
      </c>
      <c r="B24" s="101">
        <v>24507.5</v>
      </c>
      <c r="C24" s="101">
        <v>25079</v>
      </c>
      <c r="D24" s="101">
        <v>25869.5</v>
      </c>
      <c r="E24" s="685">
        <v>2.3319392022849996</v>
      </c>
      <c r="F24" s="686">
        <v>3.1520395550061835</v>
      </c>
    </row>
    <row r="25" spans="1:6" ht="16.5" customHeight="1">
      <c r="A25" s="129" t="s">
        <v>19</v>
      </c>
      <c r="B25" s="101">
        <v>46390</v>
      </c>
      <c r="C25" s="101">
        <v>46429</v>
      </c>
      <c r="D25" s="101">
        <v>47890.5</v>
      </c>
      <c r="E25" s="685">
        <v>8.4069842638484715E-2</v>
      </c>
      <c r="F25" s="686">
        <v>3.1478170970729451</v>
      </c>
    </row>
    <row r="26" spans="1:6" ht="16.5" customHeight="1">
      <c r="A26" s="129" t="s">
        <v>20</v>
      </c>
      <c r="B26" s="101">
        <v>16578</v>
      </c>
      <c r="C26" s="101">
        <v>17560</v>
      </c>
      <c r="D26" s="101">
        <v>18062</v>
      </c>
      <c r="E26" s="685">
        <v>5.9235130896368844</v>
      </c>
      <c r="F26" s="686">
        <v>2.8587699316628772</v>
      </c>
    </row>
    <row r="27" spans="1:6" ht="16.5" customHeight="1">
      <c r="A27" s="129" t="s">
        <v>21</v>
      </c>
      <c r="B27" s="101">
        <v>5217.5</v>
      </c>
      <c r="C27" s="101">
        <v>5421</v>
      </c>
      <c r="D27" s="101">
        <v>5518</v>
      </c>
      <c r="E27" s="685">
        <v>3.9003354096789593</v>
      </c>
      <c r="F27" s="686">
        <v>1.7893377605607839</v>
      </c>
    </row>
    <row r="28" spans="1:6" ht="16.5" customHeight="1">
      <c r="A28" s="129" t="s">
        <v>22</v>
      </c>
      <c r="B28" s="101">
        <v>26961.1</v>
      </c>
      <c r="C28" s="101">
        <v>25905.5</v>
      </c>
      <c r="D28" s="101">
        <v>29043</v>
      </c>
      <c r="E28" s="685">
        <v>-3.9152705193779127</v>
      </c>
      <c r="F28" s="686">
        <v>12.111327710331793</v>
      </c>
    </row>
    <row r="29" spans="1:6" ht="16.5" customHeight="1">
      <c r="A29" s="129" t="s">
        <v>23</v>
      </c>
      <c r="B29" s="101">
        <v>74652.25</v>
      </c>
      <c r="C29" s="101">
        <v>79380.75</v>
      </c>
      <c r="D29" s="101">
        <v>82327.75</v>
      </c>
      <c r="E29" s="685">
        <v>6.3340354778322165</v>
      </c>
      <c r="F29" s="686">
        <v>3.7124869694478804</v>
      </c>
    </row>
    <row r="30" spans="1:6" ht="16.5" customHeight="1">
      <c r="A30" s="129" t="s">
        <v>24</v>
      </c>
      <c r="B30" s="101">
        <v>18519</v>
      </c>
      <c r="C30" s="101">
        <v>18801</v>
      </c>
      <c r="D30" s="101">
        <v>18680.5</v>
      </c>
      <c r="E30" s="685">
        <v>1.522760408229388</v>
      </c>
      <c r="F30" s="686">
        <v>-0.64092335514068566</v>
      </c>
    </row>
    <row r="31" spans="1:6" ht="16.5" customHeight="1" thickBot="1">
      <c r="A31" s="17" t="s">
        <v>25</v>
      </c>
      <c r="B31" s="119">
        <v>1563.53</v>
      </c>
      <c r="C31" s="119">
        <v>1664.78</v>
      </c>
      <c r="D31" s="119">
        <v>1701.3</v>
      </c>
      <c r="E31" s="687">
        <v>6.4757311979942784</v>
      </c>
      <c r="F31" s="688">
        <v>2.1936832494383651</v>
      </c>
    </row>
    <row r="32" spans="1:6" ht="15.75" thickTop="1">
      <c r="A32" s="2321" t="s">
        <v>408</v>
      </c>
      <c r="B32" s="2321"/>
      <c r="C32" s="2321"/>
      <c r="D32" s="2321"/>
      <c r="E32" s="127"/>
      <c r="F32" s="19"/>
    </row>
    <row r="33" spans="1:6" ht="14.25" customHeight="1">
      <c r="A33" s="2312" t="s">
        <v>815</v>
      </c>
      <c r="B33" s="2312"/>
      <c r="C33" s="2312"/>
      <c r="D33" s="2312"/>
      <c r="E33" s="2312"/>
      <c r="F33" s="14"/>
    </row>
    <row r="34" spans="1:6">
      <c r="A34" s="2313"/>
      <c r="B34" s="2313"/>
      <c r="C34" s="2313"/>
      <c r="D34" s="2313"/>
      <c r="E34" s="2313"/>
      <c r="F34" s="14"/>
    </row>
    <row r="35" spans="1:6">
      <c r="B35" s="49"/>
      <c r="C35" s="49"/>
      <c r="D35" s="49"/>
      <c r="E35" s="49"/>
      <c r="F35" s="49"/>
    </row>
    <row r="39" spans="1:6">
      <c r="B39" s="38"/>
      <c r="C39" s="38"/>
      <c r="D39" s="38"/>
    </row>
    <row r="41" spans="1:6">
      <c r="B41" s="38"/>
      <c r="C41" s="38"/>
      <c r="D41" s="38"/>
    </row>
  </sheetData>
  <mergeCells count="9">
    <mergeCell ref="A33:E33"/>
    <mergeCell ref="A34:E34"/>
    <mergeCell ref="A1:F1"/>
    <mergeCell ref="A2:F2"/>
    <mergeCell ref="A4:A6"/>
    <mergeCell ref="B4:F4"/>
    <mergeCell ref="E5:E6"/>
    <mergeCell ref="F5:F6"/>
    <mergeCell ref="A32:D32"/>
  </mergeCells>
  <printOptions horizontalCentered="1"/>
  <pageMargins left="0.78740157480314965" right="0.39370078740157483" top="0.98425196850393704" bottom="0" header="0" footer="0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8:N26"/>
  <sheetViews>
    <sheetView view="pageBreakPreview" topLeftCell="A4" zoomScaleSheetLayoutView="100" workbookViewId="0">
      <selection activeCell="G32" sqref="G32"/>
    </sheetView>
  </sheetViews>
  <sheetFormatPr defaultColWidth="9.140625" defaultRowHeight="12.75"/>
  <cols>
    <col min="1" max="16384" width="9.140625" style="51"/>
  </cols>
  <sheetData>
    <row r="8" spans="7:9">
      <c r="G8" s="71"/>
      <c r="H8" s="71"/>
      <c r="I8" s="71"/>
    </row>
    <row r="9" spans="7:9">
      <c r="G9" s="71"/>
      <c r="H9" s="71"/>
      <c r="I9" s="71"/>
    </row>
    <row r="10" spans="7:9">
      <c r="G10" s="71"/>
      <c r="H10" s="71"/>
      <c r="I10" s="71"/>
    </row>
    <row r="11" spans="7:9">
      <c r="G11" s="71"/>
      <c r="H11" s="71"/>
      <c r="I11" s="71"/>
    </row>
    <row r="20" spans="1:14" ht="7.5" customHeight="1"/>
    <row r="21" spans="1:14" ht="69.75" customHeight="1">
      <c r="A21" s="2452" t="s">
        <v>334</v>
      </c>
      <c r="B21" s="2453"/>
      <c r="C21" s="2453"/>
      <c r="D21" s="2453"/>
      <c r="E21" s="2453"/>
      <c r="F21" s="2453"/>
      <c r="G21" s="2453"/>
      <c r="H21" s="2453"/>
      <c r="I21" s="2453"/>
      <c r="J21" s="2453"/>
    </row>
    <row r="26" spans="1:14">
      <c r="N26" s="51" t="s">
        <v>323</v>
      </c>
    </row>
  </sheetData>
  <mergeCells count="1">
    <mergeCell ref="A21:J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3:C26"/>
  <sheetViews>
    <sheetView view="pageBreakPreview" zoomScale="106" zoomScaleSheetLayoutView="106" workbookViewId="0">
      <selection activeCell="B9" sqref="B9"/>
    </sheetView>
  </sheetViews>
  <sheetFormatPr defaultColWidth="9.140625" defaultRowHeight="15"/>
  <cols>
    <col min="1" max="1" width="9.140625" style="2"/>
    <col min="2" max="2" width="63" style="2" customWidth="1"/>
    <col min="3" max="3" width="10.5703125" style="2" customWidth="1"/>
    <col min="4" max="16384" width="9.140625" style="2"/>
  </cols>
  <sheetData>
    <row r="3" spans="1:3" ht="18">
      <c r="A3" s="2311" t="s">
        <v>605</v>
      </c>
      <c r="B3" s="2311"/>
      <c r="C3" s="2311"/>
    </row>
    <row r="4" spans="1:3">
      <c r="A4" s="1049"/>
      <c r="B4" s="1049"/>
      <c r="C4" s="1049"/>
    </row>
    <row r="5" spans="1:3" ht="24" customHeight="1">
      <c r="A5" s="1050" t="s">
        <v>606</v>
      </c>
      <c r="B5" s="1051"/>
      <c r="C5" s="1052" t="s">
        <v>607</v>
      </c>
    </row>
    <row r="6" spans="1:3" ht="18.75" customHeight="1">
      <c r="A6" s="531">
        <v>1</v>
      </c>
      <c r="B6" s="535" t="s">
        <v>608</v>
      </c>
      <c r="C6" s="531">
        <v>1</v>
      </c>
    </row>
    <row r="7" spans="1:3" ht="18.75" customHeight="1">
      <c r="A7" s="531">
        <v>2</v>
      </c>
      <c r="B7" s="535" t="s">
        <v>609</v>
      </c>
      <c r="C7" s="531">
        <v>2</v>
      </c>
    </row>
    <row r="8" spans="1:3" ht="18.75" customHeight="1">
      <c r="A8" s="531">
        <v>3</v>
      </c>
      <c r="B8" s="535" t="s">
        <v>610</v>
      </c>
      <c r="C8" s="531">
        <v>3</v>
      </c>
    </row>
    <row r="9" spans="1:3" ht="18.75" customHeight="1">
      <c r="A9" s="531">
        <v>4</v>
      </c>
      <c r="B9" s="535" t="s">
        <v>611</v>
      </c>
      <c r="C9" s="531">
        <v>4</v>
      </c>
    </row>
    <row r="10" spans="1:3" ht="18.75" customHeight="1">
      <c r="A10" s="531">
        <v>5</v>
      </c>
      <c r="B10" s="535" t="s">
        <v>612</v>
      </c>
      <c r="C10" s="531">
        <v>5</v>
      </c>
    </row>
    <row r="11" spans="1:3" ht="18.75" customHeight="1">
      <c r="A11" s="531">
        <v>6</v>
      </c>
      <c r="B11" s="535" t="s">
        <v>613</v>
      </c>
      <c r="C11" s="531">
        <v>6</v>
      </c>
    </row>
    <row r="12" spans="1:3" ht="18.75" customHeight="1">
      <c r="A12" s="531">
        <v>7</v>
      </c>
      <c r="B12" s="535" t="s">
        <v>614</v>
      </c>
      <c r="C12" s="531">
        <v>7</v>
      </c>
    </row>
    <row r="13" spans="1:3" ht="18.75" customHeight="1">
      <c r="A13" s="531">
        <v>8</v>
      </c>
      <c r="B13" s="535" t="s">
        <v>615</v>
      </c>
      <c r="C13" s="531">
        <v>8</v>
      </c>
    </row>
    <row r="14" spans="1:3" ht="18.75" customHeight="1">
      <c r="A14" s="531">
        <v>9</v>
      </c>
      <c r="B14" s="535" t="s">
        <v>616</v>
      </c>
      <c r="C14" s="531">
        <v>9</v>
      </c>
    </row>
    <row r="15" spans="1:3" ht="18.75" customHeight="1">
      <c r="A15" s="531">
        <v>10</v>
      </c>
      <c r="B15" s="535" t="s">
        <v>617</v>
      </c>
      <c r="C15" s="531">
        <v>10</v>
      </c>
    </row>
    <row r="16" spans="1:3" ht="18.75" customHeight="1">
      <c r="A16" s="531">
        <v>11</v>
      </c>
      <c r="B16" s="535" t="s">
        <v>618</v>
      </c>
      <c r="C16" s="531">
        <v>11</v>
      </c>
    </row>
    <row r="17" spans="1:3" ht="18.75" customHeight="1">
      <c r="A17" s="531">
        <v>12</v>
      </c>
      <c r="B17" s="535" t="s">
        <v>619</v>
      </c>
      <c r="C17" s="531">
        <v>12</v>
      </c>
    </row>
    <row r="18" spans="1:3" ht="18.75" customHeight="1">
      <c r="A18" s="531">
        <v>13</v>
      </c>
      <c r="B18" s="535" t="s">
        <v>620</v>
      </c>
      <c r="C18" s="531">
        <v>14</v>
      </c>
    </row>
    <row r="19" spans="1:3" ht="18.75" customHeight="1">
      <c r="A19" s="531">
        <v>14</v>
      </c>
      <c r="B19" s="535" t="s">
        <v>621</v>
      </c>
      <c r="C19" s="531">
        <v>15</v>
      </c>
    </row>
    <row r="20" spans="1:3" ht="18.75" customHeight="1">
      <c r="A20" s="531">
        <v>15</v>
      </c>
      <c r="B20" s="535" t="s">
        <v>622</v>
      </c>
      <c r="C20" s="531">
        <v>16</v>
      </c>
    </row>
    <row r="21" spans="1:3" ht="18.75" customHeight="1">
      <c r="A21" s="531">
        <v>16</v>
      </c>
      <c r="B21" s="535" t="s">
        <v>623</v>
      </c>
      <c r="C21" s="531">
        <v>17</v>
      </c>
    </row>
    <row r="22" spans="1:3" ht="18.75" customHeight="1">
      <c r="A22" s="531">
        <v>17</v>
      </c>
      <c r="B22" s="535" t="s">
        <v>624</v>
      </c>
      <c r="C22" s="531">
        <v>18</v>
      </c>
    </row>
    <row r="23" spans="1:3" ht="18.75" customHeight="1">
      <c r="A23" s="531">
        <v>18</v>
      </c>
      <c r="B23" s="535" t="s">
        <v>645</v>
      </c>
      <c r="C23" s="531">
        <v>19</v>
      </c>
    </row>
    <row r="24" spans="1:3" ht="15.75">
      <c r="A24" s="531">
        <v>19</v>
      </c>
      <c r="B24" s="535" t="s">
        <v>646</v>
      </c>
      <c r="C24" s="531">
        <v>20</v>
      </c>
    </row>
    <row r="25" spans="1:3" ht="18">
      <c r="A25" s="532"/>
      <c r="C25" s="533"/>
    </row>
    <row r="26" spans="1:3" ht="18">
      <c r="A26" s="532"/>
    </row>
  </sheetData>
  <mergeCells count="1">
    <mergeCell ref="A3:C3"/>
  </mergeCells>
  <printOptions horizontalCentered="1"/>
  <pageMargins left="0.9055118110236221" right="0.31496062992125984" top="0.94488188976377963" bottom="0.35433070866141736" header="0.31496062992125984" footer="0.31496062992125984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00B050"/>
  </sheetPr>
  <dimension ref="A8:J21"/>
  <sheetViews>
    <sheetView view="pageBreakPreview" topLeftCell="A7" zoomScaleSheetLayoutView="100" workbookViewId="0">
      <selection activeCell="G27" sqref="G27"/>
    </sheetView>
  </sheetViews>
  <sheetFormatPr defaultColWidth="9.140625" defaultRowHeight="12.75"/>
  <cols>
    <col min="1" max="16384" width="9.140625" style="51"/>
  </cols>
  <sheetData>
    <row r="8" spans="7:9">
      <c r="G8" s="71"/>
      <c r="H8" s="71"/>
      <c r="I8" s="71"/>
    </row>
    <row r="9" spans="7:9">
      <c r="G9" s="71"/>
      <c r="H9" s="71"/>
      <c r="I9" s="71"/>
    </row>
    <row r="10" spans="7:9">
      <c r="G10" s="71"/>
      <c r="H10" s="71"/>
      <c r="I10" s="71"/>
    </row>
    <row r="11" spans="7:9">
      <c r="G11" s="71"/>
      <c r="H11" s="71"/>
      <c r="I11" s="71"/>
    </row>
    <row r="12" spans="7:9">
      <c r="G12" s="71"/>
      <c r="H12" s="71"/>
      <c r="I12" s="71"/>
    </row>
    <row r="21" spans="1:10" ht="39.75">
      <c r="A21" s="2453" t="s">
        <v>822</v>
      </c>
      <c r="B21" s="2453"/>
      <c r="C21" s="2453"/>
      <c r="D21" s="2453"/>
      <c r="E21" s="2453"/>
      <c r="F21" s="2453"/>
      <c r="G21" s="2453"/>
      <c r="H21" s="2453"/>
      <c r="I21" s="2453"/>
      <c r="J21" s="2453"/>
    </row>
  </sheetData>
  <mergeCells count="1">
    <mergeCell ref="A21:J21"/>
  </mergeCells>
  <pageMargins left="0.7" right="0.7" top="0.75" bottom="0.75" header="0.3" footer="0.3"/>
  <pageSetup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P62"/>
  <sheetViews>
    <sheetView view="pageBreakPreview" topLeftCell="A16" zoomScale="85" zoomScaleSheetLayoutView="85" workbookViewId="0">
      <pane xSplit="1" topLeftCell="B1" activePane="topRight" state="frozen"/>
      <selection pane="topRight" activeCell="D21" sqref="D21"/>
    </sheetView>
  </sheetViews>
  <sheetFormatPr defaultColWidth="8.7109375" defaultRowHeight="12.75"/>
  <cols>
    <col min="1" max="1" width="18.28515625" customWidth="1"/>
    <col min="2" max="4" width="13" style="74" customWidth="1"/>
    <col min="5" max="6" width="12.28515625" style="841" customWidth="1"/>
    <col min="7" max="9" width="13" customWidth="1"/>
    <col min="10" max="11" width="12.28515625" style="838" customWidth="1"/>
    <col min="12" max="14" width="13" customWidth="1"/>
    <col min="15" max="16" width="12.28515625" style="838" customWidth="1"/>
    <col min="17" max="19" width="13" customWidth="1"/>
    <col min="20" max="21" width="12.28515625" style="838" customWidth="1"/>
    <col min="22" max="24" width="13" customWidth="1"/>
    <col min="25" max="26" width="12.28515625" style="838" customWidth="1"/>
  </cols>
  <sheetData>
    <row r="1" spans="1:198" s="1917" customFormat="1" ht="34.5">
      <c r="A1" s="2456" t="s">
        <v>301</v>
      </c>
      <c r="B1" s="2456"/>
      <c r="C1" s="2456"/>
      <c r="D1" s="2456"/>
      <c r="E1" s="2456"/>
      <c r="F1" s="2456"/>
      <c r="G1" s="2456"/>
      <c r="H1" s="2456"/>
      <c r="I1" s="2456"/>
      <c r="J1" s="2456"/>
      <c r="K1" s="2456"/>
      <c r="L1" s="2456"/>
      <c r="M1" s="2456"/>
      <c r="N1" s="2456"/>
      <c r="O1" s="2456"/>
      <c r="P1" s="2456"/>
      <c r="Q1" s="2456"/>
      <c r="R1" s="2456"/>
      <c r="S1" s="2456"/>
      <c r="T1" s="2456"/>
      <c r="U1" s="2456"/>
      <c r="V1" s="2456"/>
      <c r="W1" s="2456"/>
      <c r="X1" s="2456"/>
      <c r="Y1" s="2456"/>
      <c r="Z1" s="2456"/>
      <c r="AA1" s="1916"/>
      <c r="AB1" s="1916"/>
      <c r="AC1" s="1916"/>
      <c r="AD1" s="1916"/>
      <c r="AE1" s="1916"/>
      <c r="AF1" s="1916"/>
      <c r="AG1" s="1916"/>
      <c r="AH1" s="1916"/>
      <c r="AI1" s="1916"/>
      <c r="AJ1" s="1916"/>
      <c r="AK1" s="1916"/>
      <c r="AL1" s="1916"/>
      <c r="AM1" s="1916"/>
      <c r="AN1" s="1916"/>
      <c r="AO1" s="1916"/>
      <c r="AP1" s="1916"/>
      <c r="AQ1" s="1916"/>
      <c r="AR1" s="1916"/>
      <c r="AS1" s="1916"/>
      <c r="AT1" s="1916"/>
      <c r="AU1" s="1916"/>
      <c r="AV1" s="1916"/>
      <c r="AW1" s="1916"/>
      <c r="AX1" s="1916"/>
      <c r="AY1" s="1916"/>
      <c r="AZ1" s="1916"/>
      <c r="BA1" s="1916"/>
      <c r="BB1" s="1916"/>
      <c r="BC1" s="1916"/>
      <c r="BD1" s="1916"/>
      <c r="BE1" s="1916"/>
      <c r="BF1" s="1916"/>
      <c r="BG1" s="1916"/>
      <c r="BH1" s="1916"/>
      <c r="BI1" s="1916"/>
      <c r="BJ1" s="1916"/>
      <c r="BK1" s="1916"/>
      <c r="BL1" s="1916"/>
      <c r="BM1" s="1916"/>
      <c r="BN1" s="1916"/>
      <c r="BO1" s="1916"/>
      <c r="BP1" s="1916"/>
      <c r="BQ1" s="1916"/>
      <c r="BR1" s="1916"/>
      <c r="BS1" s="1916"/>
      <c r="BT1" s="1916"/>
      <c r="BU1" s="1916"/>
      <c r="BV1" s="1916"/>
      <c r="BW1" s="1916"/>
      <c r="BX1" s="1916"/>
      <c r="BY1" s="1916"/>
      <c r="BZ1" s="1916"/>
      <c r="CA1" s="1916"/>
      <c r="CB1" s="1916"/>
      <c r="CC1" s="1916"/>
      <c r="CD1" s="1916"/>
      <c r="CE1" s="1916"/>
      <c r="CF1" s="1916"/>
      <c r="CG1" s="1916"/>
      <c r="CH1" s="1916"/>
      <c r="CI1" s="1916"/>
      <c r="CJ1" s="1916"/>
      <c r="CK1" s="1916"/>
      <c r="CL1" s="1916"/>
      <c r="CM1" s="1916"/>
      <c r="CN1" s="1916"/>
      <c r="CO1" s="1916"/>
      <c r="CP1" s="1916"/>
      <c r="CQ1" s="1916"/>
      <c r="CR1" s="1916"/>
      <c r="CS1" s="1916"/>
      <c r="CT1" s="1916"/>
      <c r="CU1" s="1916"/>
      <c r="CV1" s="1916"/>
      <c r="CW1" s="1916"/>
      <c r="CX1" s="1916"/>
      <c r="CY1" s="1916"/>
      <c r="CZ1" s="1916"/>
      <c r="DA1" s="1916"/>
      <c r="DB1" s="1916"/>
      <c r="DC1" s="1916"/>
      <c r="DD1" s="1916"/>
      <c r="DE1" s="1916"/>
      <c r="DF1" s="1916"/>
      <c r="DG1" s="1916"/>
      <c r="DH1" s="1916"/>
      <c r="DI1" s="1916"/>
      <c r="DJ1" s="1916"/>
      <c r="DK1" s="1916"/>
      <c r="DL1" s="1916"/>
      <c r="DM1" s="1916"/>
      <c r="DN1" s="1916"/>
      <c r="DO1" s="1916"/>
      <c r="DP1" s="1916"/>
      <c r="DQ1" s="1916"/>
      <c r="DR1" s="1916"/>
      <c r="DS1" s="1916"/>
      <c r="DT1" s="1916"/>
      <c r="DU1" s="1916"/>
      <c r="DV1" s="1916"/>
      <c r="DW1" s="1916"/>
      <c r="DX1" s="1916"/>
      <c r="DY1" s="1916"/>
      <c r="DZ1" s="1916"/>
      <c r="EA1" s="1916"/>
      <c r="EB1" s="1916"/>
      <c r="EC1" s="1916"/>
      <c r="ED1" s="1916"/>
      <c r="EE1" s="1916"/>
      <c r="EF1" s="1916"/>
      <c r="EG1" s="1916"/>
      <c r="EH1" s="1916"/>
      <c r="EI1" s="1916"/>
      <c r="EJ1" s="1916"/>
      <c r="EK1" s="1916"/>
      <c r="EL1" s="1916"/>
      <c r="EM1" s="1916"/>
      <c r="EN1" s="1916"/>
      <c r="EO1" s="1916"/>
      <c r="EP1" s="1916"/>
      <c r="EQ1" s="1916"/>
      <c r="ER1" s="1916"/>
      <c r="ES1" s="1916"/>
      <c r="ET1" s="1916"/>
      <c r="EU1" s="1916"/>
      <c r="EV1" s="1916"/>
      <c r="EW1" s="1916"/>
      <c r="EX1" s="1916"/>
      <c r="EY1" s="1916"/>
      <c r="EZ1" s="1916"/>
      <c r="FA1" s="1916"/>
      <c r="FB1" s="1916"/>
      <c r="FC1" s="1916"/>
      <c r="FD1" s="1916"/>
      <c r="FE1" s="1916"/>
      <c r="FF1" s="1916"/>
      <c r="FG1" s="1916"/>
      <c r="FH1" s="1916"/>
      <c r="FI1" s="1916"/>
      <c r="FJ1" s="1916"/>
      <c r="FK1" s="1916"/>
      <c r="FL1" s="1916"/>
      <c r="FM1" s="1916"/>
      <c r="FN1" s="1916"/>
      <c r="FO1" s="1916"/>
      <c r="FP1" s="1916"/>
      <c r="FQ1" s="1916"/>
      <c r="FR1" s="1916"/>
      <c r="FS1" s="1916"/>
      <c r="FT1" s="1916"/>
      <c r="FU1" s="1916"/>
      <c r="FV1" s="1916"/>
      <c r="FW1" s="1916"/>
      <c r="FX1" s="1916"/>
      <c r="FY1" s="1916"/>
      <c r="FZ1" s="1916"/>
      <c r="GA1" s="1916"/>
      <c r="GB1" s="1916"/>
      <c r="GC1" s="1916"/>
      <c r="GD1" s="1916"/>
      <c r="GE1" s="1916"/>
      <c r="GF1" s="1916"/>
      <c r="GG1" s="1916"/>
      <c r="GH1" s="1916"/>
      <c r="GI1" s="1916"/>
      <c r="GJ1" s="1916"/>
      <c r="GK1" s="1916"/>
      <c r="GL1" s="1916"/>
      <c r="GM1" s="1916"/>
      <c r="GN1" s="1916"/>
      <c r="GO1" s="1916"/>
      <c r="GP1" s="1916"/>
    </row>
    <row r="2" spans="1:198" s="1917" customFormat="1" ht="34.5">
      <c r="A2" s="2456" t="s">
        <v>255</v>
      </c>
      <c r="B2" s="2456"/>
      <c r="C2" s="2456"/>
      <c r="D2" s="2456"/>
      <c r="E2" s="2456"/>
      <c r="F2" s="2456"/>
      <c r="G2" s="2456"/>
      <c r="H2" s="2456"/>
      <c r="I2" s="2456"/>
      <c r="J2" s="2456"/>
      <c r="K2" s="2456"/>
      <c r="L2" s="2456"/>
      <c r="M2" s="2456"/>
      <c r="N2" s="2456"/>
      <c r="O2" s="2456"/>
      <c r="P2" s="2456"/>
      <c r="Q2" s="2456"/>
      <c r="R2" s="2456"/>
      <c r="S2" s="2456"/>
      <c r="T2" s="2456"/>
      <c r="U2" s="2456"/>
      <c r="V2" s="2456"/>
      <c r="W2" s="2456"/>
      <c r="X2" s="2456"/>
      <c r="Y2" s="2456"/>
      <c r="Z2" s="2456"/>
      <c r="AA2" s="1916"/>
      <c r="AB2" s="1916"/>
      <c r="AC2" s="1916"/>
      <c r="AD2" s="1916"/>
      <c r="AE2" s="1916"/>
      <c r="AF2" s="1916"/>
      <c r="AG2" s="1916"/>
      <c r="AH2" s="1916"/>
      <c r="AI2" s="1916"/>
      <c r="AJ2" s="1916"/>
      <c r="AK2" s="1916"/>
      <c r="AL2" s="1916"/>
      <c r="AM2" s="1916"/>
      <c r="AN2" s="1916"/>
      <c r="AO2" s="1916"/>
      <c r="AP2" s="1916"/>
      <c r="AQ2" s="1916"/>
      <c r="AR2" s="1916"/>
      <c r="AS2" s="1916"/>
      <c r="AT2" s="1916"/>
      <c r="AU2" s="1916"/>
      <c r="AV2" s="1916"/>
      <c r="AW2" s="1916"/>
      <c r="AX2" s="1916"/>
      <c r="AY2" s="1916"/>
      <c r="AZ2" s="1916"/>
      <c r="BA2" s="1916"/>
      <c r="BB2" s="1916"/>
      <c r="BC2" s="1916"/>
      <c r="BD2" s="1916"/>
      <c r="BE2" s="1916"/>
      <c r="BF2" s="1916"/>
      <c r="BG2" s="1916"/>
      <c r="BH2" s="1916"/>
      <c r="BI2" s="1916"/>
      <c r="BJ2" s="1916"/>
      <c r="BK2" s="1916"/>
      <c r="BL2" s="1916"/>
      <c r="BM2" s="1916"/>
      <c r="BN2" s="1916"/>
      <c r="BO2" s="1916"/>
      <c r="BP2" s="1916"/>
      <c r="BQ2" s="1916"/>
      <c r="BR2" s="1916"/>
      <c r="BS2" s="1916"/>
      <c r="BT2" s="1916"/>
      <c r="BU2" s="1916"/>
      <c r="BV2" s="1916"/>
      <c r="BW2" s="1916"/>
      <c r="BX2" s="1916"/>
      <c r="BY2" s="1916"/>
      <c r="BZ2" s="1916"/>
      <c r="CA2" s="1916"/>
      <c r="CB2" s="1916"/>
      <c r="CC2" s="1916"/>
      <c r="CD2" s="1916"/>
      <c r="CE2" s="1916"/>
      <c r="CF2" s="1916"/>
      <c r="CG2" s="1916"/>
      <c r="CH2" s="1916"/>
      <c r="CI2" s="1916"/>
      <c r="CJ2" s="1916"/>
      <c r="CK2" s="1916"/>
      <c r="CL2" s="1916"/>
      <c r="CM2" s="1916"/>
      <c r="CN2" s="1916"/>
      <c r="CO2" s="1916"/>
      <c r="CP2" s="1916"/>
      <c r="CQ2" s="1916"/>
      <c r="CR2" s="1916"/>
      <c r="CS2" s="1916"/>
      <c r="CT2" s="1916"/>
      <c r="CU2" s="1916"/>
      <c r="CV2" s="1916"/>
      <c r="CW2" s="1916"/>
      <c r="CX2" s="1916"/>
      <c r="CY2" s="1916"/>
      <c r="CZ2" s="1916"/>
      <c r="DA2" s="1916"/>
      <c r="DB2" s="1916"/>
      <c r="DC2" s="1916"/>
      <c r="DD2" s="1916"/>
      <c r="DE2" s="1916"/>
      <c r="DF2" s="1916"/>
      <c r="DG2" s="1916"/>
      <c r="DH2" s="1916"/>
      <c r="DI2" s="1916"/>
      <c r="DJ2" s="1916"/>
      <c r="DK2" s="1916"/>
      <c r="DL2" s="1916"/>
      <c r="DM2" s="1916"/>
      <c r="DN2" s="1916"/>
      <c r="DO2" s="1916"/>
      <c r="DP2" s="1916"/>
      <c r="DQ2" s="1916"/>
      <c r="DR2" s="1916"/>
      <c r="DS2" s="1916"/>
      <c r="DT2" s="1916"/>
      <c r="DU2" s="1916"/>
      <c r="DV2" s="1916"/>
      <c r="DW2" s="1916"/>
      <c r="DX2" s="1916"/>
      <c r="DY2" s="1916"/>
      <c r="DZ2" s="1916"/>
      <c r="EA2" s="1916"/>
      <c r="EB2" s="1916"/>
      <c r="EC2" s="1916"/>
      <c r="ED2" s="1916"/>
      <c r="EE2" s="1916"/>
      <c r="EF2" s="1916"/>
      <c r="EG2" s="1916"/>
      <c r="EH2" s="1916"/>
      <c r="EI2" s="1916"/>
      <c r="EJ2" s="1916"/>
      <c r="EK2" s="1916"/>
      <c r="EL2" s="1916"/>
      <c r="EM2" s="1916"/>
      <c r="EN2" s="1916"/>
      <c r="EO2" s="1916"/>
      <c r="EP2" s="1916"/>
      <c r="EQ2" s="1916"/>
      <c r="ER2" s="1916"/>
      <c r="ES2" s="1916"/>
      <c r="ET2" s="1916"/>
      <c r="EU2" s="1916"/>
      <c r="EV2" s="1916"/>
      <c r="EW2" s="1916"/>
      <c r="EX2" s="1916"/>
      <c r="EY2" s="1916"/>
      <c r="EZ2" s="1916"/>
      <c r="FA2" s="1916"/>
      <c r="FB2" s="1916"/>
      <c r="FC2" s="1916"/>
      <c r="FD2" s="1916"/>
      <c r="FE2" s="1916"/>
      <c r="FF2" s="1916"/>
      <c r="FG2" s="1916"/>
      <c r="FH2" s="1916"/>
      <c r="FI2" s="1916"/>
      <c r="FJ2" s="1916"/>
      <c r="FK2" s="1916"/>
      <c r="FL2" s="1916"/>
      <c r="FM2" s="1916"/>
      <c r="FN2" s="1916"/>
      <c r="FO2" s="1916"/>
      <c r="FP2" s="1916"/>
      <c r="FQ2" s="1916"/>
      <c r="FR2" s="1916"/>
      <c r="FS2" s="1916"/>
      <c r="FT2" s="1916"/>
      <c r="FU2" s="1916"/>
      <c r="FV2" s="1916"/>
      <c r="FW2" s="1916"/>
      <c r="FX2" s="1916"/>
      <c r="FY2" s="1916"/>
      <c r="FZ2" s="1916"/>
      <c r="GA2" s="1916"/>
      <c r="GB2" s="1916"/>
      <c r="GC2" s="1916"/>
      <c r="GD2" s="1916"/>
      <c r="GE2" s="1916"/>
      <c r="GF2" s="1916"/>
      <c r="GG2" s="1916"/>
      <c r="GH2" s="1916"/>
      <c r="GI2" s="1916"/>
      <c r="GJ2" s="1916"/>
      <c r="GK2" s="1916"/>
      <c r="GL2" s="1916"/>
      <c r="GM2" s="1916"/>
      <c r="GN2" s="1916"/>
      <c r="GO2" s="1916"/>
      <c r="GP2" s="1916"/>
    </row>
    <row r="3" spans="1:198" s="104" customFormat="1" ht="16.5" customHeight="1" thickBot="1">
      <c r="A3" s="32"/>
      <c r="B3" s="146"/>
      <c r="C3" s="146"/>
      <c r="D3" s="146"/>
      <c r="E3" s="839"/>
      <c r="F3" s="839"/>
      <c r="G3" s="32"/>
      <c r="H3" s="32"/>
      <c r="I3" s="32"/>
      <c r="J3" s="836"/>
      <c r="K3" s="836"/>
      <c r="L3" s="32"/>
      <c r="M3" s="32"/>
      <c r="N3" s="2457"/>
      <c r="O3" s="2457"/>
      <c r="P3" s="2457"/>
      <c r="Q3" s="32"/>
      <c r="R3" s="32"/>
      <c r="S3" s="2457"/>
      <c r="T3" s="2457"/>
      <c r="U3" s="2457"/>
      <c r="V3" s="32"/>
      <c r="W3" s="32"/>
      <c r="X3" s="2457" t="s">
        <v>256</v>
      </c>
      <c r="Y3" s="2457"/>
      <c r="Z3" s="2457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</row>
    <row r="4" spans="1:198" s="1054" customFormat="1" ht="18" customHeight="1" thickTop="1">
      <c r="A4" s="2315" t="s">
        <v>263</v>
      </c>
      <c r="B4" s="2454" t="s">
        <v>221</v>
      </c>
      <c r="C4" s="2454"/>
      <c r="D4" s="2454"/>
      <c r="E4" s="2454"/>
      <c r="F4" s="2454"/>
      <c r="G4" s="2454" t="s">
        <v>224</v>
      </c>
      <c r="H4" s="2454"/>
      <c r="I4" s="2454"/>
      <c r="J4" s="2454"/>
      <c r="K4" s="2454"/>
      <c r="L4" s="2454" t="s">
        <v>225</v>
      </c>
      <c r="M4" s="2454"/>
      <c r="N4" s="2454"/>
      <c r="O4" s="2454"/>
      <c r="P4" s="2454"/>
      <c r="Q4" s="2454" t="s">
        <v>413</v>
      </c>
      <c r="R4" s="2454"/>
      <c r="S4" s="2454"/>
      <c r="T4" s="2454"/>
      <c r="U4" s="2454"/>
      <c r="V4" s="2454" t="s">
        <v>404</v>
      </c>
      <c r="W4" s="2454"/>
      <c r="X4" s="2454"/>
      <c r="Y4" s="2454"/>
      <c r="Z4" s="2455"/>
      <c r="AA4" s="1055"/>
      <c r="AB4" s="1055"/>
      <c r="AC4" s="1055"/>
      <c r="AD4" s="1055"/>
      <c r="AE4" s="1055"/>
      <c r="AF4" s="1055"/>
      <c r="AG4" s="1055"/>
      <c r="AH4" s="1055"/>
      <c r="AI4" s="1055"/>
      <c r="AJ4" s="1055"/>
      <c r="AK4" s="1055"/>
      <c r="AL4" s="1055"/>
      <c r="AM4" s="1055"/>
      <c r="AN4" s="1055"/>
      <c r="AO4" s="1055"/>
      <c r="AP4" s="1055"/>
      <c r="AQ4" s="1055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</row>
    <row r="5" spans="1:198" s="1054" customFormat="1" ht="18" customHeight="1">
      <c r="A5" s="2316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22" t="s">
        <v>88</v>
      </c>
      <c r="U5" s="2322" t="s">
        <v>89</v>
      </c>
      <c r="V5" s="1060" t="s">
        <v>87</v>
      </c>
      <c r="W5" s="1060" t="s">
        <v>90</v>
      </c>
      <c r="X5" s="1060" t="s">
        <v>91</v>
      </c>
      <c r="Y5" s="2342" t="s">
        <v>88</v>
      </c>
      <c r="Z5" s="2345" t="s">
        <v>89</v>
      </c>
      <c r="AA5" s="1055"/>
      <c r="AB5" s="1055"/>
      <c r="AC5" s="1055"/>
      <c r="AD5" s="1055"/>
      <c r="AE5" s="1055"/>
      <c r="AF5" s="1055"/>
      <c r="AG5" s="1055"/>
      <c r="AH5" s="1055"/>
      <c r="AI5" s="1055"/>
      <c r="AJ5" s="1055"/>
      <c r="AK5" s="1055"/>
      <c r="AL5" s="1055"/>
      <c r="AM5" s="1055"/>
      <c r="AN5" s="1055"/>
      <c r="AO5" s="1055"/>
      <c r="AP5" s="1055"/>
      <c r="AQ5" s="1055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  <c r="GG5" s="1056"/>
      <c r="GH5" s="1056"/>
      <c r="GI5" s="1056"/>
      <c r="GJ5" s="1056"/>
      <c r="GK5" s="1056"/>
      <c r="GL5" s="1056"/>
      <c r="GM5" s="1056"/>
      <c r="GN5" s="1056"/>
      <c r="GO5" s="1056"/>
      <c r="GP5" s="1056"/>
    </row>
    <row r="6" spans="1:198" s="1054" customFormat="1" ht="32.25" customHeight="1">
      <c r="A6" s="2316"/>
      <c r="B6" s="1875" t="s">
        <v>669</v>
      </c>
      <c r="C6" s="1875" t="s">
        <v>725</v>
      </c>
      <c r="D6" s="1875" t="s">
        <v>737</v>
      </c>
      <c r="E6" s="2322"/>
      <c r="F6" s="2322"/>
      <c r="G6" s="1875" t="s">
        <v>669</v>
      </c>
      <c r="H6" s="1875" t="s">
        <v>725</v>
      </c>
      <c r="I6" s="1875" t="s">
        <v>737</v>
      </c>
      <c r="J6" s="2322"/>
      <c r="K6" s="2322"/>
      <c r="L6" s="1875" t="s">
        <v>669</v>
      </c>
      <c r="M6" s="1875" t="s">
        <v>725</v>
      </c>
      <c r="N6" s="1875" t="s">
        <v>737</v>
      </c>
      <c r="O6" s="2322"/>
      <c r="P6" s="2322"/>
      <c r="Q6" s="1875" t="s">
        <v>669</v>
      </c>
      <c r="R6" s="1875" t="s">
        <v>725</v>
      </c>
      <c r="S6" s="1875" t="s">
        <v>737</v>
      </c>
      <c r="T6" s="2322"/>
      <c r="U6" s="2322"/>
      <c r="V6" s="1875" t="s">
        <v>669</v>
      </c>
      <c r="W6" s="1875" t="s">
        <v>725</v>
      </c>
      <c r="X6" s="1875" t="s">
        <v>737</v>
      </c>
      <c r="Y6" s="2342"/>
      <c r="Z6" s="2345"/>
      <c r="AA6" s="1055"/>
      <c r="AB6" s="1055"/>
      <c r="AC6" s="1055"/>
      <c r="AD6" s="1055"/>
      <c r="AE6" s="1055"/>
      <c r="AF6" s="1055"/>
      <c r="AG6" s="1055"/>
      <c r="AH6" s="1055"/>
      <c r="AI6" s="1055"/>
      <c r="AJ6" s="1055"/>
      <c r="AK6" s="1055"/>
      <c r="AL6" s="1055"/>
      <c r="AM6" s="1055"/>
      <c r="AN6" s="1055"/>
      <c r="AO6" s="1055"/>
      <c r="AP6" s="1055"/>
      <c r="AQ6" s="1055"/>
      <c r="AR6" s="1056"/>
      <c r="AS6" s="1056"/>
      <c r="AT6" s="1056"/>
      <c r="AU6" s="1056"/>
      <c r="AV6" s="1056"/>
      <c r="AW6" s="1056"/>
      <c r="AX6" s="1056"/>
      <c r="AY6" s="1056"/>
      <c r="AZ6" s="1056"/>
      <c r="BA6" s="1056"/>
      <c r="BB6" s="1056"/>
      <c r="BC6" s="1056"/>
      <c r="BD6" s="1056"/>
      <c r="BE6" s="1056"/>
      <c r="BF6" s="1056"/>
      <c r="BG6" s="1056"/>
      <c r="BH6" s="1056"/>
      <c r="BI6" s="1056"/>
      <c r="BJ6" s="1056"/>
      <c r="BK6" s="1056"/>
      <c r="BL6" s="1056"/>
      <c r="BM6" s="1056"/>
      <c r="BN6" s="1056"/>
      <c r="BO6" s="1056"/>
      <c r="BP6" s="1056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  <c r="GG6" s="1056"/>
      <c r="GH6" s="1056"/>
      <c r="GI6" s="1056"/>
      <c r="GJ6" s="1056"/>
      <c r="GK6" s="1056"/>
      <c r="GL6" s="1056"/>
      <c r="GM6" s="1056"/>
      <c r="GN6" s="1056"/>
      <c r="GO6" s="1056"/>
      <c r="GP6" s="1056"/>
    </row>
    <row r="7" spans="1:198" s="73" customFormat="1" ht="15" customHeight="1">
      <c r="A7" s="128" t="s">
        <v>265</v>
      </c>
      <c r="B7" s="555">
        <v>29592.5</v>
      </c>
      <c r="C7" s="555">
        <v>28916.5</v>
      </c>
      <c r="D7" s="555">
        <v>19271</v>
      </c>
      <c r="E7" s="1863">
        <v>-2.2843625918729487</v>
      </c>
      <c r="F7" s="1863">
        <v>-33.35638822125776</v>
      </c>
      <c r="G7" s="555">
        <v>21670</v>
      </c>
      <c r="H7" s="555">
        <v>21048</v>
      </c>
      <c r="I7" s="555">
        <v>21496</v>
      </c>
      <c r="J7" s="1863">
        <v>-2.8703276419012553</v>
      </c>
      <c r="K7" s="1863">
        <v>2.1284682630178651</v>
      </c>
      <c r="L7" s="555">
        <v>11667</v>
      </c>
      <c r="M7" s="555">
        <v>11453</v>
      </c>
      <c r="N7" s="555">
        <v>9937</v>
      </c>
      <c r="O7" s="1863">
        <v>-1.8342333076197832</v>
      </c>
      <c r="P7" s="1863">
        <v>-13.236706539771234</v>
      </c>
      <c r="Q7" s="555">
        <v>64466</v>
      </c>
      <c r="R7" s="555">
        <v>68579</v>
      </c>
      <c r="S7" s="555">
        <v>69387</v>
      </c>
      <c r="T7" s="1863">
        <v>6.3801073434058111</v>
      </c>
      <c r="U7" s="1863">
        <v>1.178203240058906</v>
      </c>
      <c r="V7" s="555">
        <v>21995</v>
      </c>
      <c r="W7" s="555">
        <v>21961</v>
      </c>
      <c r="X7" s="555">
        <v>23051</v>
      </c>
      <c r="Y7" s="1863">
        <v>-0.15458058649693385</v>
      </c>
      <c r="Z7" s="1864">
        <v>4.9633441100131961</v>
      </c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</row>
    <row r="8" spans="1:198" ht="15" customHeight="1">
      <c r="A8" s="129" t="s">
        <v>3</v>
      </c>
      <c r="B8" s="565">
        <v>7130</v>
      </c>
      <c r="C8" s="565">
        <v>6749</v>
      </c>
      <c r="D8" s="565">
        <v>6015</v>
      </c>
      <c r="E8" s="1863">
        <v>-5.3436185133239746</v>
      </c>
      <c r="F8" s="1863">
        <v>-10.875685286709142</v>
      </c>
      <c r="G8" s="557">
        <v>4680</v>
      </c>
      <c r="H8" s="557">
        <v>4430</v>
      </c>
      <c r="I8" s="557">
        <v>4211</v>
      </c>
      <c r="J8" s="1863">
        <v>-5.3418803418803407</v>
      </c>
      <c r="K8" s="1863">
        <v>-4.9435665914221261</v>
      </c>
      <c r="L8" s="557">
        <v>4352</v>
      </c>
      <c r="M8" s="557">
        <v>4120</v>
      </c>
      <c r="N8" s="557">
        <v>3979</v>
      </c>
      <c r="O8" s="1863">
        <v>-5.330882352941174</v>
      </c>
      <c r="P8" s="1863">
        <v>-3.4223300970873822</v>
      </c>
      <c r="Q8" s="557">
        <v>12300</v>
      </c>
      <c r="R8" s="557">
        <v>11643</v>
      </c>
      <c r="S8" s="557">
        <v>12547</v>
      </c>
      <c r="T8" s="1863">
        <v>-5.3414634146341484</v>
      </c>
      <c r="U8" s="1863">
        <v>7.7643219101606036</v>
      </c>
      <c r="V8" s="557">
        <v>3085</v>
      </c>
      <c r="W8" s="565">
        <v>2920</v>
      </c>
      <c r="X8" s="565">
        <v>2901</v>
      </c>
      <c r="Y8" s="1863">
        <v>-5.3484602917341988</v>
      </c>
      <c r="Z8" s="1864">
        <v>-0.65068493150684503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</row>
    <row r="9" spans="1:198" ht="15" customHeight="1">
      <c r="A9" s="129" t="s">
        <v>4</v>
      </c>
      <c r="B9" s="565">
        <v>9900</v>
      </c>
      <c r="C9" s="565">
        <v>9900</v>
      </c>
      <c r="D9" s="565">
        <v>6420</v>
      </c>
      <c r="E9" s="1863">
        <v>0</v>
      </c>
      <c r="F9" s="1863">
        <v>-35.151515151515156</v>
      </c>
      <c r="G9" s="557">
        <v>8575</v>
      </c>
      <c r="H9" s="557">
        <v>8600</v>
      </c>
      <c r="I9" s="557">
        <v>9865</v>
      </c>
      <c r="J9" s="1863">
        <v>0.29154518950437591</v>
      </c>
      <c r="K9" s="1863">
        <v>14.70930232558139</v>
      </c>
      <c r="L9" s="557">
        <v>1955</v>
      </c>
      <c r="M9" s="557">
        <v>1955</v>
      </c>
      <c r="N9" s="557">
        <v>1998</v>
      </c>
      <c r="O9" s="1863">
        <v>0</v>
      </c>
      <c r="P9" s="1863">
        <v>2.1994884910485837</v>
      </c>
      <c r="Q9" s="557">
        <v>23650</v>
      </c>
      <c r="R9" s="557">
        <v>24907</v>
      </c>
      <c r="S9" s="557">
        <v>24910</v>
      </c>
      <c r="T9" s="1863">
        <v>5.3150105708245263</v>
      </c>
      <c r="U9" s="1863">
        <v>1.2044806680847842E-2</v>
      </c>
      <c r="V9" s="557">
        <v>5700</v>
      </c>
      <c r="W9" s="565">
        <v>5765</v>
      </c>
      <c r="X9" s="565">
        <v>6165</v>
      </c>
      <c r="Y9" s="1863">
        <v>1.1403508771929722</v>
      </c>
      <c r="Z9" s="1864">
        <v>6.9384215091066892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</row>
    <row r="10" spans="1:198" ht="15" customHeight="1">
      <c r="A10" s="16" t="s">
        <v>5</v>
      </c>
      <c r="B10" s="565">
        <v>7800</v>
      </c>
      <c r="C10" s="565">
        <v>7800</v>
      </c>
      <c r="D10" s="565">
        <v>2098</v>
      </c>
      <c r="E10" s="1863">
        <v>0</v>
      </c>
      <c r="F10" s="1863">
        <v>-73.102564102564102</v>
      </c>
      <c r="G10" s="557">
        <v>3500</v>
      </c>
      <c r="H10" s="557">
        <v>3000</v>
      </c>
      <c r="I10" s="557">
        <v>2538</v>
      </c>
      <c r="J10" s="1863">
        <v>-14.285714285714292</v>
      </c>
      <c r="K10" s="1863">
        <v>-15.400000000000006</v>
      </c>
      <c r="L10" s="557">
        <v>3500</v>
      </c>
      <c r="M10" s="557">
        <v>3500</v>
      </c>
      <c r="N10" s="557">
        <v>2119</v>
      </c>
      <c r="O10" s="1863">
        <v>0</v>
      </c>
      <c r="P10" s="1863">
        <v>-39.457142857142856</v>
      </c>
      <c r="Q10" s="557">
        <v>4177</v>
      </c>
      <c r="R10" s="557">
        <v>4024</v>
      </c>
      <c r="S10" s="557">
        <v>4020</v>
      </c>
      <c r="T10" s="1863">
        <v>-3.6629159683983659</v>
      </c>
      <c r="U10" s="1863">
        <v>-9.9403578528821868E-2</v>
      </c>
      <c r="V10" s="557">
        <v>4700</v>
      </c>
      <c r="W10" s="565">
        <v>4750</v>
      </c>
      <c r="X10" s="565">
        <v>4248</v>
      </c>
      <c r="Y10" s="1863">
        <v>1.0638297872340559</v>
      </c>
      <c r="Z10" s="1864">
        <v>-10.568421052631578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</row>
    <row r="11" spans="1:198" ht="15" customHeight="1">
      <c r="A11" s="129" t="s">
        <v>6</v>
      </c>
      <c r="B11" s="565">
        <v>775</v>
      </c>
      <c r="C11" s="565">
        <v>775</v>
      </c>
      <c r="D11" s="565">
        <v>638</v>
      </c>
      <c r="E11" s="1863">
        <v>0</v>
      </c>
      <c r="F11" s="1863">
        <v>-17.677419354838705</v>
      </c>
      <c r="G11" s="557">
        <v>550</v>
      </c>
      <c r="H11" s="557">
        <v>470</v>
      </c>
      <c r="I11" s="557">
        <v>546</v>
      </c>
      <c r="J11" s="1863">
        <v>-14.545454545454547</v>
      </c>
      <c r="K11" s="1863">
        <v>16.170212765957444</v>
      </c>
      <c r="L11" s="557">
        <v>110</v>
      </c>
      <c r="M11" s="557">
        <v>105</v>
      </c>
      <c r="N11" s="557">
        <v>129</v>
      </c>
      <c r="O11" s="1863">
        <v>-4.5454545454545467</v>
      </c>
      <c r="P11" s="1863">
        <v>22.857142857142861</v>
      </c>
      <c r="Q11" s="557">
        <v>15410</v>
      </c>
      <c r="R11" s="557">
        <v>17500</v>
      </c>
      <c r="S11" s="557">
        <v>17400</v>
      </c>
      <c r="T11" s="1863">
        <v>13.562621674237519</v>
      </c>
      <c r="U11" s="1863">
        <v>-0.5714285714285694</v>
      </c>
      <c r="V11" s="557">
        <v>3600</v>
      </c>
      <c r="W11" s="565">
        <v>3600</v>
      </c>
      <c r="X11" s="565">
        <v>3601</v>
      </c>
      <c r="Y11" s="1863">
        <v>0</v>
      </c>
      <c r="Z11" s="1864">
        <v>2.7777777777785673E-2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</row>
    <row r="12" spans="1:198" ht="15" customHeight="1">
      <c r="A12" s="129" t="s">
        <v>7</v>
      </c>
      <c r="B12" s="565">
        <v>40</v>
      </c>
      <c r="C12" s="565">
        <v>40</v>
      </c>
      <c r="D12" s="565"/>
      <c r="E12" s="1863">
        <v>0</v>
      </c>
      <c r="F12" s="1863">
        <v>-100</v>
      </c>
      <c r="G12" s="557">
        <v>55</v>
      </c>
      <c r="H12" s="557">
        <v>40</v>
      </c>
      <c r="I12" s="557"/>
      <c r="J12" s="1863">
        <v>-27.272727272727266</v>
      </c>
      <c r="K12" s="1863">
        <v>-100</v>
      </c>
      <c r="L12" s="557">
        <v>50</v>
      </c>
      <c r="M12" s="557">
        <v>50</v>
      </c>
      <c r="N12" s="557">
        <v>52</v>
      </c>
      <c r="O12" s="1863">
        <v>0</v>
      </c>
      <c r="P12" s="1863">
        <v>4</v>
      </c>
      <c r="Q12" s="557">
        <v>195</v>
      </c>
      <c r="R12" s="557">
        <v>205</v>
      </c>
      <c r="S12" s="557">
        <v>200</v>
      </c>
      <c r="T12" s="1863">
        <v>5.1282051282051384</v>
      </c>
      <c r="U12" s="1863">
        <v>-2.4390243902439011</v>
      </c>
      <c r="V12" s="557">
        <v>175</v>
      </c>
      <c r="W12" s="565">
        <v>175</v>
      </c>
      <c r="X12" s="565">
        <v>145</v>
      </c>
      <c r="Y12" s="1863">
        <v>0</v>
      </c>
      <c r="Z12" s="1864">
        <v>-17.142857142857139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</row>
    <row r="13" spans="1:198" ht="15" customHeight="1">
      <c r="A13" s="129" t="s">
        <v>8</v>
      </c>
      <c r="B13" s="565">
        <v>5.5</v>
      </c>
      <c r="C13" s="565">
        <v>5.5</v>
      </c>
      <c r="D13" s="565">
        <v>5</v>
      </c>
      <c r="E13" s="1863">
        <v>0</v>
      </c>
      <c r="F13" s="1863">
        <v>-9.0909090909090935</v>
      </c>
      <c r="G13" s="557">
        <v>50</v>
      </c>
      <c r="H13" s="557">
        <v>50</v>
      </c>
      <c r="I13" s="557">
        <v>44</v>
      </c>
      <c r="J13" s="1863">
        <v>0</v>
      </c>
      <c r="K13" s="1863">
        <v>-12</v>
      </c>
      <c r="L13" s="557"/>
      <c r="M13" s="557"/>
      <c r="N13" s="557"/>
      <c r="O13" s="1863" t="s">
        <v>818</v>
      </c>
      <c r="P13" s="1863" t="s">
        <v>818</v>
      </c>
      <c r="Q13" s="557"/>
      <c r="R13" s="557"/>
      <c r="S13" s="557"/>
      <c r="T13" s="1863" t="s">
        <v>818</v>
      </c>
      <c r="U13" s="1863" t="s">
        <v>818</v>
      </c>
      <c r="V13" s="557">
        <v>400</v>
      </c>
      <c r="W13" s="565">
        <v>376</v>
      </c>
      <c r="X13" s="565">
        <v>937</v>
      </c>
      <c r="Y13" s="1863">
        <v>-6</v>
      </c>
      <c r="Z13" s="1864">
        <v>149.20212765957447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</row>
    <row r="14" spans="1:198" ht="15" customHeight="1">
      <c r="A14" s="129" t="s">
        <v>9</v>
      </c>
      <c r="B14" s="565">
        <v>2840</v>
      </c>
      <c r="C14" s="565">
        <v>2545</v>
      </c>
      <c r="D14" s="565">
        <v>2994</v>
      </c>
      <c r="E14" s="1863">
        <v>-10.387323943661968</v>
      </c>
      <c r="F14" s="1863">
        <v>17.642436149312374</v>
      </c>
      <c r="G14" s="557">
        <v>970</v>
      </c>
      <c r="H14" s="557">
        <v>1000</v>
      </c>
      <c r="I14" s="557">
        <v>989</v>
      </c>
      <c r="J14" s="1863">
        <v>3.0927835051546282</v>
      </c>
      <c r="K14" s="1863">
        <v>-1.0999999999999943</v>
      </c>
      <c r="L14" s="558">
        <v>1150</v>
      </c>
      <c r="M14" s="558">
        <v>1163</v>
      </c>
      <c r="N14" s="558">
        <v>1160</v>
      </c>
      <c r="O14" s="1863">
        <v>1.1304347826087024</v>
      </c>
      <c r="P14" s="1863">
        <v>-0.25795356835769212</v>
      </c>
      <c r="Q14" s="558">
        <v>7000</v>
      </c>
      <c r="R14" s="558">
        <v>8535</v>
      </c>
      <c r="S14" s="558">
        <v>8550</v>
      </c>
      <c r="T14" s="1863">
        <v>21.928571428571431</v>
      </c>
      <c r="U14" s="1863">
        <v>0.17574692442883588</v>
      </c>
      <c r="V14" s="558">
        <v>3000</v>
      </c>
      <c r="W14" s="565">
        <v>3050</v>
      </c>
      <c r="X14" s="565">
        <v>3069</v>
      </c>
      <c r="Y14" s="1863">
        <v>1.6666666666666572</v>
      </c>
      <c r="Z14" s="1864">
        <v>0.62295081967214117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</row>
    <row r="15" spans="1:198" ht="15" customHeight="1">
      <c r="A15" s="129" t="s">
        <v>10</v>
      </c>
      <c r="B15" s="565"/>
      <c r="C15" s="565"/>
      <c r="D15" s="565"/>
      <c r="E15" s="1863" t="s">
        <v>818</v>
      </c>
      <c r="F15" s="1863" t="s">
        <v>818</v>
      </c>
      <c r="G15" s="557"/>
      <c r="H15" s="557"/>
      <c r="I15" s="557"/>
      <c r="J15" s="1863" t="s">
        <v>818</v>
      </c>
      <c r="K15" s="1863" t="s">
        <v>818</v>
      </c>
      <c r="L15" s="557"/>
      <c r="M15" s="557"/>
      <c r="N15" s="557"/>
      <c r="O15" s="1863" t="s">
        <v>818</v>
      </c>
      <c r="P15" s="1863" t="s">
        <v>818</v>
      </c>
      <c r="Q15" s="557"/>
      <c r="R15" s="557"/>
      <c r="S15" s="557"/>
      <c r="T15" s="1863" t="s">
        <v>818</v>
      </c>
      <c r="U15" s="1863" t="s">
        <v>818</v>
      </c>
      <c r="V15" s="557"/>
      <c r="W15" s="565"/>
      <c r="X15" s="565"/>
      <c r="Y15" s="1863" t="s">
        <v>818</v>
      </c>
      <c r="Z15" s="1864" t="s">
        <v>818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</row>
    <row r="16" spans="1:198" ht="15" customHeight="1">
      <c r="A16" s="129" t="s">
        <v>11</v>
      </c>
      <c r="B16" s="565"/>
      <c r="C16" s="565"/>
      <c r="D16" s="565"/>
      <c r="E16" s="1863" t="s">
        <v>818</v>
      </c>
      <c r="F16" s="1863" t="s">
        <v>818</v>
      </c>
      <c r="G16" s="557"/>
      <c r="H16" s="557"/>
      <c r="I16" s="557"/>
      <c r="J16" s="1863" t="s">
        <v>818</v>
      </c>
      <c r="K16" s="1863" t="s">
        <v>818</v>
      </c>
      <c r="L16" s="557"/>
      <c r="M16" s="557"/>
      <c r="N16" s="557"/>
      <c r="O16" s="1863" t="s">
        <v>818</v>
      </c>
      <c r="P16" s="1863" t="s">
        <v>818</v>
      </c>
      <c r="Q16" s="557"/>
      <c r="R16" s="557"/>
      <c r="S16" s="557"/>
      <c r="T16" s="1863" t="s">
        <v>818</v>
      </c>
      <c r="U16" s="1863" t="s">
        <v>818</v>
      </c>
      <c r="V16" s="557"/>
      <c r="W16" s="565"/>
      <c r="X16" s="565"/>
      <c r="Y16" s="1863" t="s">
        <v>818</v>
      </c>
      <c r="Z16" s="1864" t="s">
        <v>818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</row>
    <row r="17" spans="1:198" ht="15" customHeight="1">
      <c r="A17" s="129" t="s">
        <v>12</v>
      </c>
      <c r="B17" s="565"/>
      <c r="C17" s="565"/>
      <c r="D17" s="565"/>
      <c r="E17" s="1863" t="s">
        <v>818</v>
      </c>
      <c r="F17" s="1863" t="s">
        <v>818</v>
      </c>
      <c r="G17" s="557"/>
      <c r="H17" s="557"/>
      <c r="I17" s="557"/>
      <c r="J17" s="1863" t="s">
        <v>818</v>
      </c>
      <c r="K17" s="1863" t="s">
        <v>818</v>
      </c>
      <c r="L17" s="557"/>
      <c r="M17" s="557"/>
      <c r="N17" s="557"/>
      <c r="O17" s="1863" t="s">
        <v>818</v>
      </c>
      <c r="P17" s="1863" t="s">
        <v>818</v>
      </c>
      <c r="Q17" s="557"/>
      <c r="R17" s="557"/>
      <c r="S17" s="557"/>
      <c r="T17" s="1863" t="s">
        <v>818</v>
      </c>
      <c r="U17" s="1863" t="s">
        <v>818</v>
      </c>
      <c r="V17" s="557"/>
      <c r="W17" s="565"/>
      <c r="X17" s="565"/>
      <c r="Y17" s="1863" t="s">
        <v>818</v>
      </c>
      <c r="Z17" s="1864" t="s">
        <v>818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</row>
    <row r="18" spans="1:198" ht="15" customHeight="1">
      <c r="A18" s="129" t="s">
        <v>13</v>
      </c>
      <c r="B18" s="565">
        <v>7</v>
      </c>
      <c r="C18" s="565">
        <v>7</v>
      </c>
      <c r="D18" s="565">
        <v>6</v>
      </c>
      <c r="E18" s="1863">
        <v>0</v>
      </c>
      <c r="F18" s="1863">
        <v>-14.285714285714292</v>
      </c>
      <c r="G18" s="557">
        <v>45</v>
      </c>
      <c r="H18" s="557">
        <v>45</v>
      </c>
      <c r="I18" s="557">
        <v>40</v>
      </c>
      <c r="J18" s="1863">
        <v>0</v>
      </c>
      <c r="K18" s="1863">
        <v>-11.111111111111114</v>
      </c>
      <c r="L18" s="557"/>
      <c r="M18" s="557"/>
      <c r="N18" s="557"/>
      <c r="O18" s="1863" t="s">
        <v>818</v>
      </c>
      <c r="P18" s="1863" t="s">
        <v>818</v>
      </c>
      <c r="Q18" s="557"/>
      <c r="R18" s="557"/>
      <c r="S18" s="557"/>
      <c r="T18" s="1863" t="s">
        <v>818</v>
      </c>
      <c r="U18" s="1863" t="s">
        <v>818</v>
      </c>
      <c r="V18" s="557">
        <v>507</v>
      </c>
      <c r="W18" s="565">
        <v>505</v>
      </c>
      <c r="X18" s="565">
        <v>499</v>
      </c>
      <c r="Y18" s="1863">
        <v>-0.39447731755424797</v>
      </c>
      <c r="Z18" s="1864">
        <v>-1.1881188118811963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</row>
    <row r="19" spans="1:198" ht="15" customHeight="1">
      <c r="A19" s="129" t="s">
        <v>14</v>
      </c>
      <c r="B19" s="565">
        <v>220</v>
      </c>
      <c r="C19" s="565">
        <v>220</v>
      </c>
      <c r="D19" s="565">
        <v>220</v>
      </c>
      <c r="E19" s="1863">
        <v>0</v>
      </c>
      <c r="F19" s="1863">
        <v>0</v>
      </c>
      <c r="G19" s="565">
        <v>245</v>
      </c>
      <c r="H19" s="565">
        <v>363</v>
      </c>
      <c r="I19" s="565">
        <v>263</v>
      </c>
      <c r="J19" s="1863">
        <v>48.16326530612244</v>
      </c>
      <c r="K19" s="1863">
        <v>-27.548209366391191</v>
      </c>
      <c r="L19" s="557">
        <v>200</v>
      </c>
      <c r="M19" s="557">
        <v>210</v>
      </c>
      <c r="N19" s="557">
        <v>180</v>
      </c>
      <c r="O19" s="1863">
        <v>5</v>
      </c>
      <c r="P19" s="1863">
        <v>-14.285714285714292</v>
      </c>
      <c r="Q19" s="557">
        <v>899</v>
      </c>
      <c r="R19" s="557">
        <v>935</v>
      </c>
      <c r="S19" s="557">
        <v>930</v>
      </c>
      <c r="T19" s="1863">
        <v>4.0044493882091245</v>
      </c>
      <c r="U19" s="1863">
        <v>-0.53475935828876686</v>
      </c>
      <c r="V19" s="557">
        <v>488</v>
      </c>
      <c r="W19" s="565">
        <v>470</v>
      </c>
      <c r="X19" s="565">
        <v>1129</v>
      </c>
      <c r="Y19" s="1863">
        <v>-3.6885245901639365</v>
      </c>
      <c r="Z19" s="1864">
        <v>140.21276595744681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</row>
    <row r="20" spans="1:198" ht="15" customHeight="1">
      <c r="A20" s="129" t="s">
        <v>15</v>
      </c>
      <c r="B20" s="565">
        <v>875</v>
      </c>
      <c r="C20" s="565">
        <v>875</v>
      </c>
      <c r="D20" s="565">
        <v>875</v>
      </c>
      <c r="E20" s="1863">
        <v>0</v>
      </c>
      <c r="F20" s="1863">
        <v>0</v>
      </c>
      <c r="G20" s="557">
        <v>3000</v>
      </c>
      <c r="H20" s="557">
        <v>3050</v>
      </c>
      <c r="I20" s="557">
        <v>3000</v>
      </c>
      <c r="J20" s="1863">
        <v>1.6666666666666572</v>
      </c>
      <c r="K20" s="1863">
        <v>-1.6393442622950829</v>
      </c>
      <c r="L20" s="557">
        <v>350</v>
      </c>
      <c r="M20" s="557">
        <v>350</v>
      </c>
      <c r="N20" s="557">
        <v>320</v>
      </c>
      <c r="O20" s="1863">
        <v>0</v>
      </c>
      <c r="P20" s="1863">
        <v>-8.5714285714285694</v>
      </c>
      <c r="Q20" s="557">
        <v>835</v>
      </c>
      <c r="R20" s="557">
        <v>830</v>
      </c>
      <c r="S20" s="557">
        <v>830</v>
      </c>
      <c r="T20" s="1863">
        <v>-0.59880239520958867</v>
      </c>
      <c r="U20" s="1863">
        <v>0</v>
      </c>
      <c r="V20" s="557">
        <v>340</v>
      </c>
      <c r="W20" s="565">
        <v>350</v>
      </c>
      <c r="X20" s="565">
        <v>357</v>
      </c>
      <c r="Y20" s="1863">
        <v>2.941176470588232</v>
      </c>
      <c r="Z20" s="1864">
        <v>2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</row>
    <row r="21" spans="1:198" s="73" customFormat="1" ht="15" customHeight="1">
      <c r="A21" s="128" t="s">
        <v>719</v>
      </c>
      <c r="B21" s="555">
        <v>2150</v>
      </c>
      <c r="C21" s="555">
        <v>2115</v>
      </c>
      <c r="D21" s="555">
        <v>2140</v>
      </c>
      <c r="E21" s="1863">
        <v>-1.6279069767441854</v>
      </c>
      <c r="F21" s="1863">
        <v>1.1820330969267019</v>
      </c>
      <c r="G21" s="555">
        <v>2890</v>
      </c>
      <c r="H21" s="555">
        <v>3340</v>
      </c>
      <c r="I21" s="555">
        <v>867</v>
      </c>
      <c r="J21" s="1863">
        <v>15.570934256055352</v>
      </c>
      <c r="K21" s="1863">
        <v>-74.041916167664681</v>
      </c>
      <c r="L21" s="555">
        <v>3235</v>
      </c>
      <c r="M21" s="555">
        <v>3239</v>
      </c>
      <c r="N21" s="555">
        <v>3257</v>
      </c>
      <c r="O21" s="1863">
        <v>0.1236476043276582</v>
      </c>
      <c r="P21" s="1863">
        <v>0.55572707625810835</v>
      </c>
      <c r="Q21" s="555">
        <v>4144</v>
      </c>
      <c r="R21" s="555">
        <v>3798</v>
      </c>
      <c r="S21" s="555">
        <v>3810</v>
      </c>
      <c r="T21" s="1863">
        <v>-8.3494208494208522</v>
      </c>
      <c r="U21" s="1863">
        <v>0.31595576619274368</v>
      </c>
      <c r="V21" s="555">
        <v>1905</v>
      </c>
      <c r="W21" s="555">
        <v>1975</v>
      </c>
      <c r="X21" s="608">
        <v>1935</v>
      </c>
      <c r="Y21" s="1863">
        <v>3.6745406824147011</v>
      </c>
      <c r="Z21" s="1864">
        <v>-2.0253164556961991</v>
      </c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</row>
    <row r="22" spans="1:198" ht="15" customHeight="1">
      <c r="A22" s="129" t="s">
        <v>335</v>
      </c>
      <c r="B22" s="565">
        <v>2150</v>
      </c>
      <c r="C22" s="565">
        <v>2115</v>
      </c>
      <c r="D22" s="565">
        <v>2140</v>
      </c>
      <c r="E22" s="1863">
        <v>-1.6279069767441854</v>
      </c>
      <c r="F22" s="1863">
        <v>1.1820330969267019</v>
      </c>
      <c r="G22" s="557">
        <v>2890</v>
      </c>
      <c r="H22" s="557">
        <v>3340</v>
      </c>
      <c r="I22" s="556">
        <v>867</v>
      </c>
      <c r="J22" s="1863">
        <v>15.570934256055352</v>
      </c>
      <c r="K22" s="1863">
        <v>-74.041916167664681</v>
      </c>
      <c r="L22" s="557">
        <v>3235</v>
      </c>
      <c r="M22" s="557">
        <v>3239</v>
      </c>
      <c r="N22" s="557">
        <v>3257</v>
      </c>
      <c r="O22" s="1863">
        <v>0.1236476043276582</v>
      </c>
      <c r="P22" s="1863">
        <v>0.55572707625810835</v>
      </c>
      <c r="Q22" s="557">
        <v>4144</v>
      </c>
      <c r="R22" s="557">
        <v>3798</v>
      </c>
      <c r="S22" s="557">
        <v>3810</v>
      </c>
      <c r="T22" s="1863">
        <v>-8.3494208494208522</v>
      </c>
      <c r="U22" s="1863">
        <v>0.31595576619274368</v>
      </c>
      <c r="V22" s="557">
        <v>1905</v>
      </c>
      <c r="W22" s="565">
        <v>1975</v>
      </c>
      <c r="X22" s="565">
        <v>1935</v>
      </c>
      <c r="Y22" s="1863">
        <v>3.6745406824147011</v>
      </c>
      <c r="Z22" s="1864">
        <v>-2.0253164556961991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</row>
    <row r="23" spans="1:198" s="73" customFormat="1" ht="15" customHeight="1">
      <c r="A23" s="128" t="s">
        <v>17</v>
      </c>
      <c r="B23" s="555">
        <v>785</v>
      </c>
      <c r="C23" s="555">
        <v>475</v>
      </c>
      <c r="D23" s="555">
        <v>760</v>
      </c>
      <c r="E23" s="1863">
        <v>-39.490445859872615</v>
      </c>
      <c r="F23" s="1863">
        <v>60</v>
      </c>
      <c r="G23" s="556">
        <v>436</v>
      </c>
      <c r="H23" s="556">
        <v>449</v>
      </c>
      <c r="I23" s="556">
        <v>478.5</v>
      </c>
      <c r="J23" s="1863">
        <v>2.981651376146786</v>
      </c>
      <c r="K23" s="1863">
        <v>6.5701559020044442</v>
      </c>
      <c r="L23" s="555">
        <v>341</v>
      </c>
      <c r="M23" s="555">
        <v>345</v>
      </c>
      <c r="N23" s="555">
        <v>266</v>
      </c>
      <c r="O23" s="1863">
        <v>1.1730205278592365</v>
      </c>
      <c r="P23" s="1863">
        <v>-22.898550724637673</v>
      </c>
      <c r="Q23" s="555">
        <v>2487</v>
      </c>
      <c r="R23" s="555">
        <v>2182</v>
      </c>
      <c r="S23" s="555">
        <v>2187.6999999999998</v>
      </c>
      <c r="T23" s="1863">
        <v>-12.263771612384403</v>
      </c>
      <c r="U23" s="1863">
        <v>0.26122823098073411</v>
      </c>
      <c r="V23" s="555">
        <v>1064</v>
      </c>
      <c r="W23" s="608">
        <v>768</v>
      </c>
      <c r="X23" s="608">
        <v>693.2</v>
      </c>
      <c r="Y23" s="1863">
        <v>-27.819548872180462</v>
      </c>
      <c r="Z23" s="1864">
        <v>-9.7395833333333286</v>
      </c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</row>
    <row r="24" spans="1:198" ht="15" customHeight="1">
      <c r="A24" s="129" t="s">
        <v>18</v>
      </c>
      <c r="B24" s="565"/>
      <c r="C24" s="565"/>
      <c r="D24" s="565">
        <v>333</v>
      </c>
      <c r="E24" s="1863" t="s">
        <v>818</v>
      </c>
      <c r="F24" s="1863" t="s">
        <v>818</v>
      </c>
      <c r="G24" s="557">
        <v>145</v>
      </c>
      <c r="H24" s="557">
        <v>150</v>
      </c>
      <c r="I24" s="557">
        <v>143</v>
      </c>
      <c r="J24" s="1863">
        <v>3.448275862068968</v>
      </c>
      <c r="K24" s="1863">
        <v>-4.6666666666666572</v>
      </c>
      <c r="L24" s="557">
        <v>33</v>
      </c>
      <c r="M24" s="557">
        <v>33</v>
      </c>
      <c r="N24" s="557">
        <v>36</v>
      </c>
      <c r="O24" s="1863">
        <v>0</v>
      </c>
      <c r="P24" s="1863">
        <v>9.0909090909090793</v>
      </c>
      <c r="Q24" s="557">
        <v>295</v>
      </c>
      <c r="R24" s="557">
        <v>247</v>
      </c>
      <c r="S24" s="557">
        <v>250</v>
      </c>
      <c r="T24" s="1863">
        <v>-16.271186440677965</v>
      </c>
      <c r="U24" s="1863">
        <v>1.214574898785429</v>
      </c>
      <c r="V24" s="557">
        <v>338</v>
      </c>
      <c r="W24" s="565">
        <v>338</v>
      </c>
      <c r="X24" s="565">
        <v>345</v>
      </c>
      <c r="Y24" s="1863">
        <v>0</v>
      </c>
      <c r="Z24" s="1864">
        <v>2.0710059171597663</v>
      </c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</row>
    <row r="25" spans="1:198" ht="15" customHeight="1">
      <c r="A25" s="129" t="s">
        <v>19</v>
      </c>
      <c r="B25" s="565"/>
      <c r="C25" s="565"/>
      <c r="D25" s="565"/>
      <c r="E25" s="1863" t="s">
        <v>818</v>
      </c>
      <c r="F25" s="1863" t="s">
        <v>818</v>
      </c>
      <c r="G25" s="565"/>
      <c r="H25" s="565"/>
      <c r="I25" s="565"/>
      <c r="J25" s="1863" t="s">
        <v>818</v>
      </c>
      <c r="K25" s="1863" t="s">
        <v>818</v>
      </c>
      <c r="L25" s="557"/>
      <c r="M25" s="557"/>
      <c r="N25" s="557"/>
      <c r="O25" s="1863" t="s">
        <v>818</v>
      </c>
      <c r="P25" s="1863" t="s">
        <v>818</v>
      </c>
      <c r="Q25" s="557"/>
      <c r="R25" s="557"/>
      <c r="S25" s="557"/>
      <c r="T25" s="1863" t="s">
        <v>818</v>
      </c>
      <c r="U25" s="1863" t="s">
        <v>818</v>
      </c>
      <c r="V25" s="557">
        <v>50</v>
      </c>
      <c r="W25" s="565">
        <v>50</v>
      </c>
      <c r="X25" s="565">
        <v>4.5</v>
      </c>
      <c r="Y25" s="1863">
        <v>0</v>
      </c>
      <c r="Z25" s="1864">
        <v>-91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</row>
    <row r="26" spans="1:198" ht="15" customHeight="1">
      <c r="A26" s="129" t="s">
        <v>20</v>
      </c>
      <c r="B26" s="565"/>
      <c r="C26" s="565"/>
      <c r="D26" s="565"/>
      <c r="E26" s="1863" t="s">
        <v>818</v>
      </c>
      <c r="F26" s="1863" t="s">
        <v>818</v>
      </c>
      <c r="G26" s="565">
        <v>5</v>
      </c>
      <c r="H26" s="565">
        <v>5</v>
      </c>
      <c r="I26" s="565">
        <v>7</v>
      </c>
      <c r="J26" s="1863">
        <v>0</v>
      </c>
      <c r="K26" s="1863">
        <v>40</v>
      </c>
      <c r="L26" s="557"/>
      <c r="M26" s="557"/>
      <c r="N26" s="557"/>
      <c r="O26" s="1863" t="s">
        <v>818</v>
      </c>
      <c r="P26" s="1863" t="s">
        <v>818</v>
      </c>
      <c r="Q26" s="557"/>
      <c r="R26" s="557"/>
      <c r="S26" s="557"/>
      <c r="T26" s="1863" t="s">
        <v>818</v>
      </c>
      <c r="U26" s="1863" t="s">
        <v>818</v>
      </c>
      <c r="V26" s="557"/>
      <c r="W26" s="565"/>
      <c r="X26" s="565"/>
      <c r="Y26" s="1863" t="s">
        <v>818</v>
      </c>
      <c r="Z26" s="1864" t="s">
        <v>818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</row>
    <row r="27" spans="1:198" ht="15" customHeight="1">
      <c r="A27" s="129" t="s">
        <v>21</v>
      </c>
      <c r="B27" s="565"/>
      <c r="C27" s="565"/>
      <c r="D27" s="565"/>
      <c r="E27" s="1863" t="s">
        <v>818</v>
      </c>
      <c r="F27" s="1863" t="s">
        <v>818</v>
      </c>
      <c r="G27" s="557"/>
      <c r="H27" s="557"/>
      <c r="I27" s="557"/>
      <c r="J27" s="1863" t="s">
        <v>818</v>
      </c>
      <c r="K27" s="1863" t="s">
        <v>818</v>
      </c>
      <c r="L27" s="557"/>
      <c r="M27" s="557"/>
      <c r="N27" s="557"/>
      <c r="O27" s="1863" t="s">
        <v>818</v>
      </c>
      <c r="P27" s="1863" t="s">
        <v>818</v>
      </c>
      <c r="Q27" s="557"/>
      <c r="R27" s="557"/>
      <c r="S27" s="557"/>
      <c r="T27" s="1863" t="s">
        <v>818</v>
      </c>
      <c r="U27" s="1863" t="s">
        <v>818</v>
      </c>
      <c r="V27" s="557"/>
      <c r="W27" s="565"/>
      <c r="X27" s="565"/>
      <c r="Y27" s="1863" t="s">
        <v>818</v>
      </c>
      <c r="Z27" s="1864" t="s">
        <v>818</v>
      </c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</row>
    <row r="28" spans="1:198" ht="15" customHeight="1">
      <c r="A28" s="129" t="s">
        <v>22</v>
      </c>
      <c r="B28" s="565">
        <v>715</v>
      </c>
      <c r="C28" s="565">
        <v>405</v>
      </c>
      <c r="D28" s="565">
        <v>405</v>
      </c>
      <c r="E28" s="1863">
        <v>-43.356643356643353</v>
      </c>
      <c r="F28" s="1863">
        <v>0</v>
      </c>
      <c r="G28" s="565">
        <v>29</v>
      </c>
      <c r="H28" s="565">
        <v>35</v>
      </c>
      <c r="I28" s="565">
        <v>34</v>
      </c>
      <c r="J28" s="1863">
        <v>20.689655172413794</v>
      </c>
      <c r="K28" s="1863">
        <v>-2.8571428571428612</v>
      </c>
      <c r="L28" s="557">
        <v>80</v>
      </c>
      <c r="M28" s="557">
        <v>82</v>
      </c>
      <c r="N28" s="557"/>
      <c r="O28" s="1863">
        <v>2.4999999999999858</v>
      </c>
      <c r="P28" s="1863">
        <v>-100</v>
      </c>
      <c r="Q28" s="557">
        <v>12</v>
      </c>
      <c r="R28" s="557">
        <v>9</v>
      </c>
      <c r="S28" s="557"/>
      <c r="T28" s="1863">
        <v>-25</v>
      </c>
      <c r="U28" s="1863">
        <v>-100</v>
      </c>
      <c r="V28" s="557"/>
      <c r="W28" s="565"/>
      <c r="X28" s="565"/>
      <c r="Y28" s="1863" t="s">
        <v>818</v>
      </c>
      <c r="Z28" s="1864" t="s">
        <v>818</v>
      </c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</row>
    <row r="29" spans="1:198" ht="15" customHeight="1">
      <c r="A29" s="129" t="s">
        <v>23</v>
      </c>
      <c r="B29" s="565">
        <v>70</v>
      </c>
      <c r="C29" s="565">
        <v>70</v>
      </c>
      <c r="D29" s="565">
        <v>22</v>
      </c>
      <c r="E29" s="1863">
        <v>0</v>
      </c>
      <c r="F29" s="1863">
        <v>-68.571428571428569</v>
      </c>
      <c r="G29" s="557">
        <v>130</v>
      </c>
      <c r="H29" s="557">
        <v>130</v>
      </c>
      <c r="I29" s="557">
        <v>146.5</v>
      </c>
      <c r="J29" s="1863">
        <v>0</v>
      </c>
      <c r="K29" s="1863">
        <v>12.692307692307693</v>
      </c>
      <c r="L29" s="557">
        <v>228</v>
      </c>
      <c r="M29" s="557">
        <v>230</v>
      </c>
      <c r="N29" s="557">
        <v>230</v>
      </c>
      <c r="O29" s="1863">
        <v>0.87719298245613686</v>
      </c>
      <c r="P29" s="1863">
        <v>0</v>
      </c>
      <c r="Q29" s="557">
        <v>2045</v>
      </c>
      <c r="R29" s="557">
        <v>1790</v>
      </c>
      <c r="S29" s="557">
        <v>1800</v>
      </c>
      <c r="T29" s="1863">
        <v>-12.469437652811735</v>
      </c>
      <c r="U29" s="1863">
        <v>0.55865921787710704</v>
      </c>
      <c r="V29" s="557">
        <v>632</v>
      </c>
      <c r="W29" s="565">
        <v>336</v>
      </c>
      <c r="X29" s="565">
        <v>339</v>
      </c>
      <c r="Y29" s="1863">
        <v>-46.835443037974692</v>
      </c>
      <c r="Z29" s="1864">
        <v>0.8928571428571388</v>
      </c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</row>
    <row r="30" spans="1:198" ht="15" customHeight="1">
      <c r="A30" s="129" t="s">
        <v>24</v>
      </c>
      <c r="B30" s="758"/>
      <c r="C30" s="758"/>
      <c r="D30" s="758"/>
      <c r="E30" s="1863" t="s">
        <v>818</v>
      </c>
      <c r="F30" s="1863" t="s">
        <v>818</v>
      </c>
      <c r="G30" s="557">
        <v>52</v>
      </c>
      <c r="H30" s="557">
        <v>55</v>
      </c>
      <c r="I30" s="557">
        <v>58</v>
      </c>
      <c r="J30" s="1863">
        <v>5.7692307692307736</v>
      </c>
      <c r="K30" s="1863">
        <v>5.454545454545439</v>
      </c>
      <c r="L30" s="557"/>
      <c r="M30" s="557"/>
      <c r="N30" s="557"/>
      <c r="O30" s="1863" t="s">
        <v>818</v>
      </c>
      <c r="P30" s="1863" t="s">
        <v>818</v>
      </c>
      <c r="Q30" s="557">
        <v>55</v>
      </c>
      <c r="R30" s="557">
        <v>55</v>
      </c>
      <c r="S30" s="557">
        <v>55</v>
      </c>
      <c r="T30" s="1863">
        <v>0</v>
      </c>
      <c r="U30" s="1863">
        <v>0</v>
      </c>
      <c r="V30" s="557">
        <v>27</v>
      </c>
      <c r="W30" s="565">
        <v>27</v>
      </c>
      <c r="X30" s="565">
        <v>2.5</v>
      </c>
      <c r="Y30" s="1863">
        <v>0</v>
      </c>
      <c r="Z30" s="1864">
        <v>-90.740740740740733</v>
      </c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</row>
    <row r="31" spans="1:198" ht="15" customHeight="1" thickBot="1">
      <c r="A31" s="17" t="s">
        <v>25</v>
      </c>
      <c r="B31" s="759"/>
      <c r="C31" s="176"/>
      <c r="D31" s="176"/>
      <c r="E31" s="693" t="s">
        <v>818</v>
      </c>
      <c r="F31" s="693" t="s">
        <v>818</v>
      </c>
      <c r="G31" s="119">
        <v>75</v>
      </c>
      <c r="H31" s="119">
        <v>74</v>
      </c>
      <c r="I31" s="119">
        <v>90</v>
      </c>
      <c r="J31" s="693">
        <v>-1.3333333333333286</v>
      </c>
      <c r="K31" s="693">
        <v>21.621621621621628</v>
      </c>
      <c r="L31" s="89"/>
      <c r="M31" s="119"/>
      <c r="N31" s="119"/>
      <c r="O31" s="693" t="s">
        <v>818</v>
      </c>
      <c r="P31" s="693"/>
      <c r="Q31" s="119">
        <v>80</v>
      </c>
      <c r="R31" s="119">
        <v>81</v>
      </c>
      <c r="S31" s="119">
        <v>82.7</v>
      </c>
      <c r="T31" s="693">
        <v>1.25</v>
      </c>
      <c r="U31" s="693">
        <v>2.098765432098773</v>
      </c>
      <c r="V31" s="119">
        <v>17</v>
      </c>
      <c r="W31" s="176">
        <v>17</v>
      </c>
      <c r="X31" s="176">
        <v>2.2000000000000002</v>
      </c>
      <c r="Y31" s="693">
        <v>0</v>
      </c>
      <c r="Z31" s="694">
        <v>-87.058823529411768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</row>
    <row r="32" spans="1:198" ht="15" customHeight="1" thickTop="1" thickBot="1">
      <c r="A32" s="1"/>
      <c r="B32" s="147"/>
      <c r="C32" s="147"/>
      <c r="D32" s="147"/>
      <c r="E32" s="840"/>
      <c r="F32" s="840"/>
      <c r="G32" s="1"/>
      <c r="H32" s="1"/>
      <c r="I32" s="1"/>
      <c r="J32" s="837"/>
      <c r="K32" s="837"/>
      <c r="L32" s="1"/>
      <c r="M32" s="1"/>
      <c r="N32" s="1"/>
      <c r="O32" s="837"/>
      <c r="P32" s="837"/>
      <c r="Q32" s="1"/>
      <c r="R32" s="1"/>
      <c r="S32" s="1"/>
      <c r="T32" s="837"/>
      <c r="U32" s="837"/>
      <c r="V32" s="1"/>
      <c r="W32" s="1"/>
      <c r="X32" s="1"/>
      <c r="Y32" s="837"/>
      <c r="Z32" s="837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</row>
    <row r="33" spans="1:198" s="1054" customFormat="1" ht="18" customHeight="1" thickTop="1">
      <c r="A33" s="2315" t="s">
        <v>263</v>
      </c>
      <c r="B33" s="2454" t="s">
        <v>226</v>
      </c>
      <c r="C33" s="2454"/>
      <c r="D33" s="2454"/>
      <c r="E33" s="2454"/>
      <c r="F33" s="2454"/>
      <c r="G33" s="2454" t="s">
        <v>227</v>
      </c>
      <c r="H33" s="2454"/>
      <c r="I33" s="2454"/>
      <c r="J33" s="2454"/>
      <c r="K33" s="2454"/>
      <c r="L33" s="2454" t="s">
        <v>228</v>
      </c>
      <c r="M33" s="2454"/>
      <c r="N33" s="2454"/>
      <c r="O33" s="2454"/>
      <c r="P33" s="2454"/>
      <c r="Q33" s="2454" t="s">
        <v>405</v>
      </c>
      <c r="R33" s="2454"/>
      <c r="S33" s="2454"/>
      <c r="T33" s="2454"/>
      <c r="U33" s="2454"/>
      <c r="V33" s="2454" t="s">
        <v>82</v>
      </c>
      <c r="W33" s="2454"/>
      <c r="X33" s="2454"/>
      <c r="Y33" s="2454"/>
      <c r="Z33" s="2455"/>
      <c r="AA33" s="1056"/>
      <c r="AB33" s="1056"/>
      <c r="AC33" s="1056"/>
      <c r="AD33" s="1056"/>
      <c r="AE33" s="1056"/>
      <c r="AF33" s="1056"/>
      <c r="AG33" s="1056"/>
      <c r="AH33" s="1056"/>
      <c r="AI33" s="1056"/>
      <c r="AJ33" s="1056"/>
      <c r="AK33" s="1056"/>
      <c r="AL33" s="1056"/>
      <c r="AM33" s="1056"/>
      <c r="AN33" s="1056"/>
      <c r="AO33" s="1056"/>
      <c r="AP33" s="1056"/>
      <c r="AQ33" s="1056"/>
      <c r="AR33" s="1056"/>
      <c r="AS33" s="1056"/>
      <c r="AT33" s="1056"/>
      <c r="AU33" s="1056"/>
      <c r="AV33" s="1056"/>
      <c r="AW33" s="1056"/>
      <c r="AX33" s="1056"/>
      <c r="AY33" s="1056"/>
      <c r="AZ33" s="1056"/>
      <c r="BA33" s="1056"/>
      <c r="BB33" s="1056"/>
      <c r="BC33" s="1056"/>
      <c r="BD33" s="1056"/>
      <c r="BE33" s="1056"/>
      <c r="BF33" s="1056"/>
      <c r="BG33" s="1056"/>
      <c r="BH33" s="1056"/>
      <c r="BI33" s="1056"/>
      <c r="BJ33" s="1056"/>
      <c r="BK33" s="1056"/>
      <c r="BL33" s="1056"/>
      <c r="BM33" s="1056"/>
      <c r="BN33" s="1056"/>
      <c r="BO33" s="1056"/>
      <c r="BP33" s="1056"/>
      <c r="BQ33" s="1056"/>
      <c r="BR33" s="1056"/>
      <c r="BS33" s="1056"/>
      <c r="BT33" s="1056"/>
      <c r="BU33" s="1056"/>
      <c r="BV33" s="1056"/>
      <c r="BW33" s="1056"/>
      <c r="BX33" s="1056"/>
      <c r="BY33" s="1056"/>
      <c r="BZ33" s="1056"/>
      <c r="CA33" s="1056"/>
      <c r="CB33" s="1056"/>
      <c r="CC33" s="1056"/>
      <c r="CD33" s="1056"/>
      <c r="CE33" s="1056"/>
      <c r="CF33" s="1056"/>
      <c r="CG33" s="1056"/>
      <c r="CH33" s="1056"/>
      <c r="CI33" s="1056"/>
      <c r="CJ33" s="1056"/>
      <c r="CK33" s="1056"/>
      <c r="CL33" s="1056"/>
      <c r="CM33" s="1056"/>
      <c r="CN33" s="1056"/>
      <c r="CO33" s="1056"/>
      <c r="CP33" s="1056"/>
      <c r="CQ33" s="1056"/>
      <c r="CR33" s="1056"/>
      <c r="CS33" s="1056"/>
      <c r="CT33" s="1056"/>
      <c r="CU33" s="1056"/>
      <c r="CV33" s="1056"/>
      <c r="CW33" s="1056"/>
      <c r="CX33" s="1056"/>
      <c r="CY33" s="1056"/>
      <c r="CZ33" s="1056"/>
      <c r="DA33" s="1056"/>
      <c r="DB33" s="1056"/>
      <c r="DC33" s="1056"/>
      <c r="DD33" s="1056"/>
      <c r="DE33" s="1056"/>
      <c r="DF33" s="1056"/>
      <c r="DG33" s="1056"/>
      <c r="DH33" s="1056"/>
      <c r="DI33" s="1056"/>
      <c r="DJ33" s="1056"/>
      <c r="DK33" s="1056"/>
      <c r="DL33" s="1056"/>
      <c r="DM33" s="1056"/>
      <c r="DN33" s="1056"/>
      <c r="DO33" s="1056"/>
      <c r="DP33" s="1056"/>
      <c r="DQ33" s="1056"/>
      <c r="DR33" s="1056"/>
      <c r="DS33" s="1056"/>
      <c r="DT33" s="1056"/>
      <c r="DU33" s="1056"/>
      <c r="DV33" s="1056"/>
      <c r="DW33" s="1056"/>
      <c r="DX33" s="1056"/>
      <c r="DY33" s="1056"/>
      <c r="DZ33" s="1056"/>
      <c r="EA33" s="1056"/>
      <c r="EB33" s="1056"/>
      <c r="EC33" s="1056"/>
      <c r="ED33" s="1056"/>
      <c r="EE33" s="1056"/>
      <c r="EF33" s="1056"/>
      <c r="EG33" s="1056"/>
      <c r="EH33" s="1056"/>
      <c r="EI33" s="1056"/>
      <c r="EJ33" s="1056"/>
      <c r="EK33" s="1056"/>
      <c r="EL33" s="1056"/>
      <c r="EM33" s="1056"/>
      <c r="EN33" s="1056"/>
      <c r="EO33" s="1056"/>
      <c r="EP33" s="1056"/>
      <c r="EQ33" s="1056"/>
      <c r="ER33" s="1056"/>
      <c r="ES33" s="1056"/>
      <c r="ET33" s="1056"/>
      <c r="EU33" s="1056"/>
      <c r="EV33" s="1056"/>
      <c r="EW33" s="1056"/>
      <c r="EX33" s="1056"/>
      <c r="EY33" s="1056"/>
      <c r="EZ33" s="1056"/>
      <c r="FA33" s="1056"/>
      <c r="FB33" s="1056"/>
      <c r="FC33" s="1056"/>
      <c r="FD33" s="1056"/>
      <c r="FE33" s="1056"/>
      <c r="FF33" s="1056"/>
      <c r="FG33" s="1056"/>
      <c r="FH33" s="1056"/>
      <c r="FI33" s="1056"/>
      <c r="FJ33" s="1056"/>
      <c r="FK33" s="1056"/>
      <c r="FL33" s="1056"/>
      <c r="FM33" s="1056"/>
      <c r="FN33" s="1056"/>
      <c r="FO33" s="1056"/>
      <c r="FP33" s="1056"/>
      <c r="FQ33" s="1056"/>
      <c r="FR33" s="1056"/>
      <c r="FS33" s="1056"/>
      <c r="FT33" s="1056"/>
      <c r="FU33" s="1056"/>
      <c r="FV33" s="1056"/>
      <c r="FW33" s="1056"/>
      <c r="FX33" s="1056"/>
      <c r="FY33" s="1056"/>
      <c r="FZ33" s="1056"/>
      <c r="GA33" s="1056"/>
      <c r="GB33" s="1056"/>
      <c r="GC33" s="1056"/>
      <c r="GD33" s="1056"/>
      <c r="GE33" s="1056"/>
      <c r="GF33" s="1056"/>
      <c r="GG33" s="1056"/>
      <c r="GH33" s="1056"/>
      <c r="GI33" s="1056"/>
      <c r="GJ33" s="1056"/>
      <c r="GK33" s="1056"/>
      <c r="GL33" s="1056"/>
      <c r="GM33" s="1056"/>
      <c r="GN33" s="1056"/>
      <c r="GO33" s="1056"/>
      <c r="GP33" s="1056"/>
    </row>
    <row r="34" spans="1:198" s="1054" customFormat="1" ht="18" customHeight="1">
      <c r="A34" s="2316"/>
      <c r="B34" s="1060" t="s">
        <v>87</v>
      </c>
      <c r="C34" s="1060" t="s">
        <v>90</v>
      </c>
      <c r="D34" s="1060" t="s">
        <v>91</v>
      </c>
      <c r="E34" s="2322" t="s">
        <v>88</v>
      </c>
      <c r="F34" s="2322" t="s">
        <v>89</v>
      </c>
      <c r="G34" s="1060" t="s">
        <v>87</v>
      </c>
      <c r="H34" s="1060" t="s">
        <v>90</v>
      </c>
      <c r="I34" s="1060" t="s">
        <v>91</v>
      </c>
      <c r="J34" s="2322" t="s">
        <v>88</v>
      </c>
      <c r="K34" s="2322" t="s">
        <v>89</v>
      </c>
      <c r="L34" s="1060" t="s">
        <v>87</v>
      </c>
      <c r="M34" s="1060" t="s">
        <v>90</v>
      </c>
      <c r="N34" s="1060" t="s">
        <v>91</v>
      </c>
      <c r="O34" s="2322" t="s">
        <v>88</v>
      </c>
      <c r="P34" s="2322" t="s">
        <v>89</v>
      </c>
      <c r="Q34" s="1060" t="s">
        <v>87</v>
      </c>
      <c r="R34" s="1060" t="s">
        <v>90</v>
      </c>
      <c r="S34" s="1060" t="s">
        <v>91</v>
      </c>
      <c r="T34" s="2322" t="s">
        <v>88</v>
      </c>
      <c r="U34" s="2322" t="s">
        <v>89</v>
      </c>
      <c r="V34" s="1060" t="s">
        <v>87</v>
      </c>
      <c r="W34" s="1060" t="s">
        <v>90</v>
      </c>
      <c r="X34" s="1060" t="s">
        <v>91</v>
      </c>
      <c r="Y34" s="2342" t="s">
        <v>88</v>
      </c>
      <c r="Z34" s="2345" t="s">
        <v>89</v>
      </c>
      <c r="AA34" s="1056"/>
      <c r="AB34" s="1056"/>
      <c r="AC34" s="1056"/>
      <c r="AD34" s="1056"/>
      <c r="AE34" s="1056"/>
      <c r="AF34" s="1056"/>
      <c r="AG34" s="1056"/>
      <c r="AH34" s="1056"/>
      <c r="AI34" s="1056"/>
      <c r="AJ34" s="1056"/>
      <c r="AK34" s="1056"/>
      <c r="AL34" s="1056"/>
      <c r="AM34" s="1056"/>
      <c r="AN34" s="1056"/>
      <c r="AO34" s="1056"/>
      <c r="AP34" s="1056"/>
      <c r="AQ34" s="1056"/>
      <c r="AR34" s="1056"/>
      <c r="AS34" s="1056"/>
      <c r="AT34" s="1056"/>
      <c r="AU34" s="1056"/>
      <c r="AV34" s="1056"/>
      <c r="AW34" s="1056"/>
      <c r="AX34" s="1056"/>
      <c r="AY34" s="1056"/>
      <c r="AZ34" s="1056"/>
      <c r="BA34" s="1056"/>
      <c r="BB34" s="1056"/>
      <c r="BC34" s="1056"/>
      <c r="BD34" s="1056"/>
      <c r="BE34" s="1056"/>
      <c r="BF34" s="1056"/>
      <c r="BG34" s="1056"/>
      <c r="BH34" s="1056"/>
      <c r="BI34" s="1056"/>
      <c r="BJ34" s="1056"/>
      <c r="BK34" s="1056"/>
      <c r="BL34" s="1056"/>
      <c r="BM34" s="1056"/>
      <c r="BN34" s="1056"/>
      <c r="BO34" s="1056"/>
      <c r="BP34" s="1056"/>
      <c r="BQ34" s="1056"/>
      <c r="BR34" s="1056"/>
      <c r="BS34" s="1056"/>
      <c r="BT34" s="1056"/>
      <c r="BU34" s="1056"/>
      <c r="BV34" s="1056"/>
      <c r="BW34" s="1056"/>
      <c r="BX34" s="1056"/>
      <c r="BY34" s="1056"/>
      <c r="BZ34" s="1056"/>
      <c r="CA34" s="1056"/>
      <c r="CB34" s="1056"/>
      <c r="CC34" s="1056"/>
      <c r="CD34" s="1056"/>
      <c r="CE34" s="1056"/>
      <c r="CF34" s="1056"/>
      <c r="CG34" s="1056"/>
      <c r="CH34" s="1056"/>
      <c r="CI34" s="1056"/>
      <c r="CJ34" s="1056"/>
      <c r="CK34" s="1056"/>
      <c r="CL34" s="1056"/>
      <c r="CM34" s="1056"/>
      <c r="CN34" s="1056"/>
      <c r="CO34" s="1056"/>
      <c r="CP34" s="1056"/>
      <c r="CQ34" s="1056"/>
      <c r="CR34" s="1056"/>
      <c r="CS34" s="1056"/>
      <c r="CT34" s="1056"/>
      <c r="CU34" s="1056"/>
      <c r="CV34" s="1056"/>
      <c r="CW34" s="1056"/>
      <c r="CX34" s="1056"/>
      <c r="CY34" s="1056"/>
      <c r="CZ34" s="1056"/>
      <c r="DA34" s="1056"/>
      <c r="DB34" s="1056"/>
      <c r="DC34" s="1056"/>
      <c r="DD34" s="1056"/>
      <c r="DE34" s="1056"/>
      <c r="DF34" s="1056"/>
      <c r="DG34" s="1056"/>
      <c r="DH34" s="1056"/>
      <c r="DI34" s="1056"/>
      <c r="DJ34" s="1056"/>
      <c r="DK34" s="1056"/>
      <c r="DL34" s="1056"/>
      <c r="DM34" s="1056"/>
      <c r="DN34" s="1056"/>
      <c r="DO34" s="1056"/>
      <c r="DP34" s="1056"/>
      <c r="DQ34" s="1056"/>
      <c r="DR34" s="1056"/>
      <c r="DS34" s="1056"/>
      <c r="DT34" s="1056"/>
      <c r="DU34" s="1056"/>
      <c r="DV34" s="1056"/>
      <c r="DW34" s="1056"/>
      <c r="DX34" s="1056"/>
      <c r="DY34" s="1056"/>
      <c r="DZ34" s="1056"/>
      <c r="EA34" s="1056"/>
      <c r="EB34" s="1056"/>
      <c r="EC34" s="1056"/>
      <c r="ED34" s="1056"/>
      <c r="EE34" s="1056"/>
      <c r="EF34" s="1056"/>
      <c r="EG34" s="1056"/>
      <c r="EH34" s="1056"/>
      <c r="EI34" s="1056"/>
      <c r="EJ34" s="1056"/>
      <c r="EK34" s="1056"/>
      <c r="EL34" s="1056"/>
      <c r="EM34" s="1056"/>
      <c r="EN34" s="1056"/>
      <c r="EO34" s="1056"/>
      <c r="EP34" s="1056"/>
      <c r="EQ34" s="1056"/>
      <c r="ER34" s="1056"/>
      <c r="ES34" s="1056"/>
      <c r="ET34" s="1056"/>
      <c r="EU34" s="1056"/>
      <c r="EV34" s="1056"/>
      <c r="EW34" s="1056"/>
      <c r="EX34" s="1056"/>
      <c r="EY34" s="1056"/>
      <c r="EZ34" s="1056"/>
      <c r="FA34" s="1056"/>
      <c r="FB34" s="1056"/>
      <c r="FC34" s="1056"/>
      <c r="FD34" s="1056"/>
      <c r="FE34" s="1056"/>
      <c r="FF34" s="1056"/>
      <c r="FG34" s="1056"/>
      <c r="FH34" s="1056"/>
      <c r="FI34" s="1056"/>
      <c r="FJ34" s="1056"/>
      <c r="FK34" s="1056"/>
      <c r="FL34" s="1056"/>
      <c r="FM34" s="1056"/>
      <c r="FN34" s="1056"/>
      <c r="FO34" s="1056"/>
      <c r="FP34" s="1056"/>
      <c r="FQ34" s="1056"/>
      <c r="FR34" s="1056"/>
      <c r="FS34" s="1056"/>
      <c r="FT34" s="1056"/>
      <c r="FU34" s="1056"/>
      <c r="FV34" s="1056"/>
      <c r="FW34" s="1056"/>
      <c r="FX34" s="1056"/>
      <c r="FY34" s="1056"/>
      <c r="FZ34" s="1056"/>
      <c r="GA34" s="1056"/>
      <c r="GB34" s="1056"/>
      <c r="GC34" s="1056"/>
      <c r="GD34" s="1056"/>
      <c r="GE34" s="1056"/>
      <c r="GF34" s="1056"/>
      <c r="GG34" s="1056"/>
      <c r="GH34" s="1056"/>
      <c r="GI34" s="1056"/>
      <c r="GJ34" s="1056"/>
      <c r="GK34" s="1056"/>
      <c r="GL34" s="1056"/>
      <c r="GM34" s="1056"/>
      <c r="GN34" s="1056"/>
      <c r="GO34" s="1056"/>
      <c r="GP34" s="1056"/>
    </row>
    <row r="35" spans="1:198" s="1054" customFormat="1" ht="32.25" customHeight="1">
      <c r="A35" s="2316"/>
      <c r="B35" s="1357" t="s">
        <v>669</v>
      </c>
      <c r="C35" s="1357" t="s">
        <v>725</v>
      </c>
      <c r="D35" s="1357" t="s">
        <v>737</v>
      </c>
      <c r="E35" s="2322"/>
      <c r="F35" s="2322"/>
      <c r="G35" s="1357" t="s">
        <v>669</v>
      </c>
      <c r="H35" s="1357" t="s">
        <v>725</v>
      </c>
      <c r="I35" s="1357" t="s">
        <v>737</v>
      </c>
      <c r="J35" s="2322"/>
      <c r="K35" s="2322"/>
      <c r="L35" s="1357" t="s">
        <v>669</v>
      </c>
      <c r="M35" s="1357" t="s">
        <v>725</v>
      </c>
      <c r="N35" s="1357" t="s">
        <v>737</v>
      </c>
      <c r="O35" s="2322"/>
      <c r="P35" s="2322"/>
      <c r="Q35" s="1357" t="s">
        <v>669</v>
      </c>
      <c r="R35" s="1357" t="s">
        <v>725</v>
      </c>
      <c r="S35" s="1357" t="s">
        <v>737</v>
      </c>
      <c r="T35" s="2322"/>
      <c r="U35" s="2322"/>
      <c r="V35" s="1357" t="s">
        <v>669</v>
      </c>
      <c r="W35" s="1357" t="s">
        <v>725</v>
      </c>
      <c r="X35" s="1357" t="s">
        <v>737</v>
      </c>
      <c r="Y35" s="2342"/>
      <c r="Z35" s="2345"/>
    </row>
    <row r="36" spans="1:198" s="73" customFormat="1" ht="15" customHeight="1">
      <c r="A36" s="128" t="s">
        <v>265</v>
      </c>
      <c r="B36" s="555">
        <v>69715</v>
      </c>
      <c r="C36" s="555">
        <v>69081</v>
      </c>
      <c r="D36" s="555">
        <v>69271</v>
      </c>
      <c r="E36" s="1863">
        <v>-0.90941691171197192</v>
      </c>
      <c r="F36" s="1863">
        <v>0.27503944644693945</v>
      </c>
      <c r="G36" s="556">
        <v>51985</v>
      </c>
      <c r="H36" s="556">
        <v>51161</v>
      </c>
      <c r="I36" s="556">
        <v>49763</v>
      </c>
      <c r="J36" s="1863">
        <v>-1.5850726171010905</v>
      </c>
      <c r="K36" s="1863">
        <v>-2.7325501847110161</v>
      </c>
      <c r="L36" s="556">
        <v>50594</v>
      </c>
      <c r="M36" s="556">
        <v>49419</v>
      </c>
      <c r="N36" s="556">
        <v>46372</v>
      </c>
      <c r="O36" s="1863">
        <v>-2.3224097719097188</v>
      </c>
      <c r="P36" s="1863">
        <v>-6.1656447924887203</v>
      </c>
      <c r="Q36" s="556">
        <v>8768</v>
      </c>
      <c r="R36" s="556">
        <v>8633</v>
      </c>
      <c r="S36" s="556">
        <v>8667</v>
      </c>
      <c r="T36" s="689">
        <v>-1.5396897810219059</v>
      </c>
      <c r="U36" s="689">
        <v>0.39383759990734291</v>
      </c>
      <c r="V36" s="556">
        <v>330452.5</v>
      </c>
      <c r="W36" s="556">
        <v>330251.5</v>
      </c>
      <c r="X36" s="556">
        <v>317215</v>
      </c>
      <c r="Y36" s="689">
        <v>-6.0825685991190426E-2</v>
      </c>
      <c r="Z36" s="690">
        <v>-3.9474461130380831</v>
      </c>
    </row>
    <row r="37" spans="1:198" s="136" customFormat="1" ht="15" customHeight="1">
      <c r="A37" s="129" t="s">
        <v>3</v>
      </c>
      <c r="B37" s="558">
        <v>11410</v>
      </c>
      <c r="C37" s="558">
        <v>10801</v>
      </c>
      <c r="D37" s="558">
        <v>11136</v>
      </c>
      <c r="E37" s="1863">
        <v>-5.3374233128834447</v>
      </c>
      <c r="F37" s="1082">
        <v>3.1015646699379573</v>
      </c>
      <c r="G37" s="681">
        <v>14367</v>
      </c>
      <c r="H37" s="681">
        <v>13600</v>
      </c>
      <c r="I37" s="681">
        <v>13864</v>
      </c>
      <c r="J37" s="1863">
        <v>-5.3386232337996802</v>
      </c>
      <c r="K37" s="1863">
        <v>1.9411764705882462</v>
      </c>
      <c r="L37" s="566">
        <v>17892</v>
      </c>
      <c r="M37" s="566">
        <v>16936</v>
      </c>
      <c r="N37" s="566">
        <v>16678</v>
      </c>
      <c r="O37" s="1863">
        <v>-5.3431701319025251</v>
      </c>
      <c r="P37" s="1863">
        <v>-1.5233821445441578</v>
      </c>
      <c r="Q37" s="566">
        <v>1275</v>
      </c>
      <c r="R37" s="566">
        <v>1207</v>
      </c>
      <c r="S37" s="566">
        <v>1256</v>
      </c>
      <c r="T37" s="1863">
        <v>-5.3333333333333286</v>
      </c>
      <c r="U37" s="1863">
        <v>4.0596520298260117</v>
      </c>
      <c r="V37" s="561">
        <v>76491</v>
      </c>
      <c r="W37" s="561">
        <v>72406</v>
      </c>
      <c r="X37" s="561">
        <v>72587</v>
      </c>
      <c r="Y37" s="1863">
        <v>-5.3404975748780856</v>
      </c>
      <c r="Z37" s="1864">
        <v>0.24997928348480514</v>
      </c>
    </row>
    <row r="38" spans="1:198" s="136" customFormat="1" ht="15" customHeight="1">
      <c r="A38" s="129" t="s">
        <v>4</v>
      </c>
      <c r="B38" s="558">
        <v>24860</v>
      </c>
      <c r="C38" s="558">
        <v>24875</v>
      </c>
      <c r="D38" s="558">
        <v>24880</v>
      </c>
      <c r="E38" s="1863">
        <v>6.0337892196301368E-2</v>
      </c>
      <c r="F38" s="1082">
        <v>2.0100502512548246E-2</v>
      </c>
      <c r="G38" s="140">
        <v>21361</v>
      </c>
      <c r="H38" s="140">
        <v>21361</v>
      </c>
      <c r="I38" s="140">
        <v>20517</v>
      </c>
      <c r="J38" s="1863">
        <v>0</v>
      </c>
      <c r="K38" s="1863">
        <v>-3.9511258836196816</v>
      </c>
      <c r="L38" s="566">
        <v>18557</v>
      </c>
      <c r="M38" s="566">
        <v>18529</v>
      </c>
      <c r="N38" s="566">
        <v>15883</v>
      </c>
      <c r="O38" s="1863">
        <v>-0.1508864579404019</v>
      </c>
      <c r="P38" s="1863">
        <v>-14.280317340385338</v>
      </c>
      <c r="Q38" s="566">
        <v>2515</v>
      </c>
      <c r="R38" s="566">
        <v>2430</v>
      </c>
      <c r="S38" s="566">
        <v>2420</v>
      </c>
      <c r="T38" s="1863">
        <v>-3.379721669980114</v>
      </c>
      <c r="U38" s="1863">
        <v>-0.41152263374485187</v>
      </c>
      <c r="V38" s="561">
        <v>117073</v>
      </c>
      <c r="W38" s="561">
        <v>118322</v>
      </c>
      <c r="X38" s="561">
        <v>113058</v>
      </c>
      <c r="Y38" s="1863">
        <v>1.0668557224979338</v>
      </c>
      <c r="Z38" s="1864">
        <v>-4.4488767938337759</v>
      </c>
    </row>
    <row r="39" spans="1:198" s="136" customFormat="1" ht="15" customHeight="1">
      <c r="A39" s="16" t="s">
        <v>5</v>
      </c>
      <c r="B39" s="558">
        <v>8900</v>
      </c>
      <c r="C39" s="558">
        <v>8875</v>
      </c>
      <c r="D39" s="558">
        <v>8860</v>
      </c>
      <c r="E39" s="1863">
        <v>-0.28089887640449263</v>
      </c>
      <c r="F39" s="1863">
        <v>-0.16901408450704025</v>
      </c>
      <c r="G39" s="140">
        <v>5435</v>
      </c>
      <c r="H39" s="140">
        <v>5375</v>
      </c>
      <c r="I39" s="140">
        <v>4748</v>
      </c>
      <c r="J39" s="1863">
        <v>-1.1039558417663216</v>
      </c>
      <c r="K39" s="1863">
        <v>-11.665116279069764</v>
      </c>
      <c r="L39" s="566">
        <v>4540</v>
      </c>
      <c r="M39" s="566">
        <v>4551</v>
      </c>
      <c r="N39" s="566">
        <v>4494</v>
      </c>
      <c r="O39" s="1863">
        <v>0.2422907488986823</v>
      </c>
      <c r="P39" s="1863">
        <v>-1.2524719841793086</v>
      </c>
      <c r="Q39" s="566">
        <v>738</v>
      </c>
      <c r="R39" s="566">
        <v>737</v>
      </c>
      <c r="S39" s="566">
        <v>727</v>
      </c>
      <c r="T39" s="1863">
        <v>-0.13550135501354532</v>
      </c>
      <c r="U39" s="1863">
        <v>-1.3568521031207581</v>
      </c>
      <c r="V39" s="561">
        <v>43290</v>
      </c>
      <c r="W39" s="561">
        <v>42612</v>
      </c>
      <c r="X39" s="561">
        <v>33852</v>
      </c>
      <c r="Y39" s="1863">
        <v>-1.5661815661815695</v>
      </c>
      <c r="Z39" s="1864">
        <v>-20.557589411433398</v>
      </c>
    </row>
    <row r="40" spans="1:198" s="136" customFormat="1" ht="15" customHeight="1">
      <c r="A40" s="129" t="s">
        <v>6</v>
      </c>
      <c r="B40" s="558">
        <v>3515</v>
      </c>
      <c r="C40" s="558">
        <v>3500</v>
      </c>
      <c r="D40" s="558">
        <v>3505</v>
      </c>
      <c r="E40" s="1863">
        <v>-0.42674253200569012</v>
      </c>
      <c r="F40" s="1863">
        <v>0.1428571428571388</v>
      </c>
      <c r="G40" s="140">
        <v>6930</v>
      </c>
      <c r="H40" s="140">
        <v>6930</v>
      </c>
      <c r="I40" s="140">
        <v>6940</v>
      </c>
      <c r="J40" s="1863">
        <v>0</v>
      </c>
      <c r="K40" s="1863">
        <v>0.14430014430013216</v>
      </c>
      <c r="L40" s="566">
        <v>4135</v>
      </c>
      <c r="M40" s="566">
        <v>4096</v>
      </c>
      <c r="N40" s="566">
        <v>4028</v>
      </c>
      <c r="O40" s="1863">
        <v>-0.943168077388151</v>
      </c>
      <c r="P40" s="1863">
        <v>-1.66015625</v>
      </c>
      <c r="Q40" s="566">
        <v>890</v>
      </c>
      <c r="R40" s="566">
        <v>895</v>
      </c>
      <c r="S40" s="566">
        <v>895</v>
      </c>
      <c r="T40" s="1863">
        <v>0.56179775280898525</v>
      </c>
      <c r="U40" s="1863">
        <v>0</v>
      </c>
      <c r="V40" s="561">
        <v>35915</v>
      </c>
      <c r="W40" s="561">
        <v>37871</v>
      </c>
      <c r="X40" s="561">
        <v>37682</v>
      </c>
      <c r="Y40" s="1863">
        <v>5.4461923987191909</v>
      </c>
      <c r="Z40" s="1864">
        <v>-0.49906260727206586</v>
      </c>
    </row>
    <row r="41" spans="1:198" s="136" customFormat="1" ht="15" customHeight="1">
      <c r="A41" s="129" t="s">
        <v>7</v>
      </c>
      <c r="B41" s="565">
        <v>800</v>
      </c>
      <c r="C41" s="565">
        <v>800</v>
      </c>
      <c r="D41" s="565">
        <v>790</v>
      </c>
      <c r="E41" s="1863">
        <v>0</v>
      </c>
      <c r="F41" s="1863">
        <v>-1.25</v>
      </c>
      <c r="G41" s="132">
        <v>350</v>
      </c>
      <c r="H41" s="132">
        <v>350</v>
      </c>
      <c r="I41" s="132">
        <v>260</v>
      </c>
      <c r="J41" s="1863">
        <v>0</v>
      </c>
      <c r="K41" s="1863">
        <v>-25.714285714285708</v>
      </c>
      <c r="L41" s="561">
        <v>70</v>
      </c>
      <c r="M41" s="561">
        <v>64</v>
      </c>
      <c r="N41" s="561">
        <v>61</v>
      </c>
      <c r="O41" s="1863">
        <v>-8.5714285714285694</v>
      </c>
      <c r="P41" s="1863">
        <v>-4.6875</v>
      </c>
      <c r="Q41" s="561">
        <v>315</v>
      </c>
      <c r="R41" s="561">
        <v>307</v>
      </c>
      <c r="S41" s="561">
        <v>308</v>
      </c>
      <c r="T41" s="1863">
        <v>-2.5396825396825449</v>
      </c>
      <c r="U41" s="1863">
        <v>0.32573289902279612</v>
      </c>
      <c r="V41" s="561">
        <v>2050</v>
      </c>
      <c r="W41" s="561">
        <v>2031</v>
      </c>
      <c r="X41" s="561">
        <v>1816</v>
      </c>
      <c r="Y41" s="1863">
        <v>-0.92682926829267842</v>
      </c>
      <c r="Z41" s="1864">
        <v>-10.585918266863615</v>
      </c>
    </row>
    <row r="42" spans="1:198" s="136" customFormat="1" ht="15" customHeight="1">
      <c r="A42" s="129" t="s">
        <v>8</v>
      </c>
      <c r="B42" s="565">
        <v>750</v>
      </c>
      <c r="C42" s="565">
        <v>750</v>
      </c>
      <c r="D42" s="565">
        <v>750</v>
      </c>
      <c r="E42" s="1863">
        <v>0</v>
      </c>
      <c r="F42" s="1863">
        <v>0</v>
      </c>
      <c r="G42" s="132"/>
      <c r="H42" s="132"/>
      <c r="I42" s="132"/>
      <c r="J42" s="1863" t="s">
        <v>818</v>
      </c>
      <c r="K42" s="1863" t="s">
        <v>818</v>
      </c>
      <c r="L42" s="561"/>
      <c r="M42" s="561"/>
      <c r="N42" s="561"/>
      <c r="O42" s="1863" t="s">
        <v>818</v>
      </c>
      <c r="P42" s="1863" t="s">
        <v>818</v>
      </c>
      <c r="Q42" s="561">
        <v>25</v>
      </c>
      <c r="R42" s="561">
        <v>21</v>
      </c>
      <c r="S42" s="561">
        <v>21.5</v>
      </c>
      <c r="T42" s="1863">
        <v>-16</v>
      </c>
      <c r="U42" s="1863">
        <v>2.3809523809523796</v>
      </c>
      <c r="V42" s="561">
        <v>1230.5</v>
      </c>
      <c r="W42" s="561">
        <v>1202.5</v>
      </c>
      <c r="X42" s="557">
        <v>1757.5</v>
      </c>
      <c r="Y42" s="1863">
        <v>-2.275497765136123</v>
      </c>
      <c r="Z42" s="1864">
        <v>46.153846153846132</v>
      </c>
    </row>
    <row r="43" spans="1:198" s="136" customFormat="1" ht="15" customHeight="1">
      <c r="A43" s="129" t="s">
        <v>9</v>
      </c>
      <c r="B43" s="565">
        <v>9745</v>
      </c>
      <c r="C43" s="565">
        <v>9775</v>
      </c>
      <c r="D43" s="565">
        <v>9680</v>
      </c>
      <c r="E43" s="1863">
        <v>0.30785017957926186</v>
      </c>
      <c r="F43" s="1863">
        <v>-0.97186700767262835</v>
      </c>
      <c r="G43" s="132">
        <v>1679</v>
      </c>
      <c r="H43" s="132">
        <v>1682</v>
      </c>
      <c r="I43" s="132">
        <v>1689</v>
      </c>
      <c r="J43" s="1863">
        <v>0.178677784395461</v>
      </c>
      <c r="K43" s="1863">
        <v>0.41617122473245161</v>
      </c>
      <c r="L43" s="561">
        <v>3620</v>
      </c>
      <c r="M43" s="561">
        <v>3476</v>
      </c>
      <c r="N43" s="561">
        <v>3469</v>
      </c>
      <c r="O43" s="1863">
        <v>-3.9779005524861901</v>
      </c>
      <c r="P43" s="1863">
        <v>-0.20138089758341948</v>
      </c>
      <c r="Q43" s="561">
        <v>2610</v>
      </c>
      <c r="R43" s="561">
        <v>2642</v>
      </c>
      <c r="S43" s="561">
        <v>2644</v>
      </c>
      <c r="T43" s="1863">
        <v>1.2260536398467394</v>
      </c>
      <c r="U43" s="1863">
        <v>7.5700227100682582E-2</v>
      </c>
      <c r="V43" s="561">
        <v>32614</v>
      </c>
      <c r="W43" s="561">
        <v>33868</v>
      </c>
      <c r="X43" s="561">
        <v>34244</v>
      </c>
      <c r="Y43" s="1863">
        <v>3.8449745508064126</v>
      </c>
      <c r="Z43" s="1864">
        <v>1.1101925121058258</v>
      </c>
    </row>
    <row r="44" spans="1:198" s="136" customFormat="1" ht="15" customHeight="1">
      <c r="A44" s="129" t="s">
        <v>10</v>
      </c>
      <c r="B44" s="565">
        <v>35</v>
      </c>
      <c r="C44" s="565">
        <v>35</v>
      </c>
      <c r="D44" s="565">
        <v>30</v>
      </c>
      <c r="E44" s="1863">
        <v>0</v>
      </c>
      <c r="F44" s="1863">
        <v>-14.285714285714292</v>
      </c>
      <c r="G44" s="132">
        <v>50</v>
      </c>
      <c r="H44" s="132">
        <v>50</v>
      </c>
      <c r="I44" s="132">
        <v>50</v>
      </c>
      <c r="J44" s="1863">
        <v>0</v>
      </c>
      <c r="K44" s="1863">
        <v>0</v>
      </c>
      <c r="L44" s="561">
        <v>60</v>
      </c>
      <c r="M44" s="561">
        <v>56</v>
      </c>
      <c r="N44" s="561">
        <v>55</v>
      </c>
      <c r="O44" s="1863">
        <v>-6.6666666666666714</v>
      </c>
      <c r="P44" s="1863">
        <v>-1.7857142857142918</v>
      </c>
      <c r="Q44" s="561"/>
      <c r="R44" s="561"/>
      <c r="S44" s="561"/>
      <c r="T44" s="1863"/>
      <c r="U44" s="1863"/>
      <c r="V44" s="561">
        <v>145</v>
      </c>
      <c r="W44" s="561">
        <v>141</v>
      </c>
      <c r="X44" s="561">
        <v>135</v>
      </c>
      <c r="Y44" s="1863">
        <v>-2.7586206896551744</v>
      </c>
      <c r="Z44" s="1864">
        <v>-4.2553191489361666</v>
      </c>
    </row>
    <row r="45" spans="1:198" s="136" customFormat="1" ht="15" customHeight="1">
      <c r="A45" s="129" t="s">
        <v>11</v>
      </c>
      <c r="B45" s="565"/>
      <c r="C45" s="565"/>
      <c r="D45" s="565"/>
      <c r="E45" s="1863" t="s">
        <v>818</v>
      </c>
      <c r="F45" s="1863" t="s">
        <v>818</v>
      </c>
      <c r="G45" s="132"/>
      <c r="H45" s="132"/>
      <c r="I45" s="132"/>
      <c r="J45" s="1863" t="s">
        <v>818</v>
      </c>
      <c r="K45" s="1863" t="s">
        <v>818</v>
      </c>
      <c r="L45" s="561"/>
      <c r="M45" s="561"/>
      <c r="N45" s="561"/>
      <c r="O45" s="1863" t="s">
        <v>818</v>
      </c>
      <c r="P45" s="1863" t="s">
        <v>818</v>
      </c>
      <c r="Q45" s="561"/>
      <c r="R45" s="561"/>
      <c r="S45" s="561"/>
      <c r="T45" s="1863"/>
      <c r="U45" s="1863"/>
      <c r="V45" s="561"/>
      <c r="W45" s="561"/>
      <c r="X45" s="561"/>
      <c r="Y45" s="1863"/>
      <c r="Z45" s="1864"/>
    </row>
    <row r="46" spans="1:198" s="136" customFormat="1" ht="15" customHeight="1">
      <c r="A46" s="129" t="s">
        <v>12</v>
      </c>
      <c r="B46" s="565"/>
      <c r="C46" s="565"/>
      <c r="D46" s="565"/>
      <c r="E46" s="1863" t="s">
        <v>818</v>
      </c>
      <c r="F46" s="1863" t="s">
        <v>818</v>
      </c>
      <c r="G46" s="132"/>
      <c r="H46" s="132"/>
      <c r="I46" s="132"/>
      <c r="J46" s="1863" t="s">
        <v>818</v>
      </c>
      <c r="K46" s="1863" t="s">
        <v>818</v>
      </c>
      <c r="L46" s="561"/>
      <c r="M46" s="561"/>
      <c r="N46" s="561"/>
      <c r="O46" s="1863" t="s">
        <v>818</v>
      </c>
      <c r="P46" s="1863" t="s">
        <v>818</v>
      </c>
      <c r="Q46" s="561"/>
      <c r="R46" s="561"/>
      <c r="S46" s="561"/>
      <c r="T46" s="1863"/>
      <c r="U46" s="1863"/>
      <c r="V46" s="561"/>
      <c r="W46" s="561"/>
      <c r="X46" s="561"/>
      <c r="Y46" s="1863"/>
      <c r="Z46" s="1864"/>
    </row>
    <row r="47" spans="1:198" s="136" customFormat="1" ht="15" customHeight="1">
      <c r="A47" s="129" t="s">
        <v>13</v>
      </c>
      <c r="B47" s="140">
        <v>1750</v>
      </c>
      <c r="C47" s="140">
        <v>1700</v>
      </c>
      <c r="D47" s="140">
        <v>1670</v>
      </c>
      <c r="E47" s="1863">
        <v>-2.8571428571428612</v>
      </c>
      <c r="F47" s="1863">
        <v>-1.764705882352942</v>
      </c>
      <c r="G47" s="132">
        <v>10</v>
      </c>
      <c r="H47" s="132">
        <v>10</v>
      </c>
      <c r="I47" s="132">
        <v>10</v>
      </c>
      <c r="J47" s="1863">
        <v>0</v>
      </c>
      <c r="K47" s="1863">
        <v>0</v>
      </c>
      <c r="L47" s="561">
        <v>20</v>
      </c>
      <c r="M47" s="561">
        <v>21</v>
      </c>
      <c r="N47" s="561">
        <v>21</v>
      </c>
      <c r="O47" s="1863">
        <v>5</v>
      </c>
      <c r="P47" s="1863">
        <v>0</v>
      </c>
      <c r="Q47" s="561">
        <v>40</v>
      </c>
      <c r="R47" s="561">
        <v>38</v>
      </c>
      <c r="S47" s="561">
        <v>38</v>
      </c>
      <c r="T47" s="1863">
        <v>-5</v>
      </c>
      <c r="U47" s="1863">
        <v>0</v>
      </c>
      <c r="V47" s="561">
        <v>2379</v>
      </c>
      <c r="W47" s="561">
        <v>2326</v>
      </c>
      <c r="X47" s="561">
        <v>2284</v>
      </c>
      <c r="Y47" s="1863">
        <v>-2.2278268179907457</v>
      </c>
      <c r="Z47" s="1864">
        <v>-1.8056749785038733</v>
      </c>
    </row>
    <row r="48" spans="1:198" s="136" customFormat="1" ht="15" customHeight="1">
      <c r="A48" s="129" t="s">
        <v>14</v>
      </c>
      <c r="B48" s="558">
        <v>3550</v>
      </c>
      <c r="C48" s="558">
        <v>3560</v>
      </c>
      <c r="D48" s="558">
        <v>3565</v>
      </c>
      <c r="E48" s="1863">
        <v>0.28169014084507182</v>
      </c>
      <c r="F48" s="1863">
        <v>0.14044943820223921</v>
      </c>
      <c r="G48" s="140">
        <v>1138</v>
      </c>
      <c r="H48" s="140">
        <v>1138</v>
      </c>
      <c r="I48" s="140">
        <v>1129</v>
      </c>
      <c r="J48" s="1863">
        <v>0</v>
      </c>
      <c r="K48" s="1863">
        <v>-0.79086115992970463</v>
      </c>
      <c r="L48" s="561">
        <v>977</v>
      </c>
      <c r="M48" s="561">
        <v>970</v>
      </c>
      <c r="N48" s="561">
        <v>962</v>
      </c>
      <c r="O48" s="1863">
        <v>-0.71647901740020359</v>
      </c>
      <c r="P48" s="1863">
        <v>-0.82474226804123418</v>
      </c>
      <c r="Q48" s="562">
        <v>310</v>
      </c>
      <c r="R48" s="562">
        <v>305</v>
      </c>
      <c r="S48" s="562">
        <v>306</v>
      </c>
      <c r="T48" s="1863">
        <v>-1.6129032258064484</v>
      </c>
      <c r="U48" s="1863">
        <v>0.32786885245900521</v>
      </c>
      <c r="V48" s="561">
        <v>8027</v>
      </c>
      <c r="W48" s="561">
        <v>8171</v>
      </c>
      <c r="X48" s="561">
        <v>8684</v>
      </c>
      <c r="Y48" s="1863">
        <v>1.7939454341597099</v>
      </c>
      <c r="Z48" s="1864">
        <v>6.2783013095092315</v>
      </c>
    </row>
    <row r="49" spans="1:26" s="136" customFormat="1" ht="15" customHeight="1">
      <c r="A49" s="129" t="s">
        <v>15</v>
      </c>
      <c r="B49" s="558">
        <v>4400</v>
      </c>
      <c r="C49" s="558">
        <v>4410</v>
      </c>
      <c r="D49" s="558">
        <v>4405</v>
      </c>
      <c r="E49" s="1863">
        <v>0.22727272727271952</v>
      </c>
      <c r="F49" s="1863">
        <v>-0.11337868480725888</v>
      </c>
      <c r="G49" s="132">
        <v>665</v>
      </c>
      <c r="H49" s="132">
        <v>665</v>
      </c>
      <c r="I49" s="132">
        <v>556</v>
      </c>
      <c r="J49" s="1863">
        <v>0</v>
      </c>
      <c r="K49" s="1863">
        <v>-16.390977443609017</v>
      </c>
      <c r="L49" s="561">
        <v>723</v>
      </c>
      <c r="M49" s="561">
        <v>720</v>
      </c>
      <c r="N49" s="561">
        <v>721</v>
      </c>
      <c r="O49" s="1863">
        <v>-0.41493775933609811</v>
      </c>
      <c r="P49" s="1863">
        <v>0.13888888888888573</v>
      </c>
      <c r="Q49" s="561">
        <v>50</v>
      </c>
      <c r="R49" s="561">
        <v>51</v>
      </c>
      <c r="S49" s="561">
        <v>51.5</v>
      </c>
      <c r="T49" s="1863">
        <v>2</v>
      </c>
      <c r="U49" s="1863">
        <v>0.98039215686273451</v>
      </c>
      <c r="V49" s="561">
        <v>11238</v>
      </c>
      <c r="W49" s="561">
        <v>11301</v>
      </c>
      <c r="X49" s="561">
        <v>11115.5</v>
      </c>
      <c r="Y49" s="1863">
        <v>0.56059797116925836</v>
      </c>
      <c r="Z49" s="1864">
        <v>-1.641447659499164</v>
      </c>
    </row>
    <row r="50" spans="1:26" s="73" customFormat="1" ht="15" customHeight="1">
      <c r="A50" s="128" t="s">
        <v>719</v>
      </c>
      <c r="B50" s="555">
        <v>9875</v>
      </c>
      <c r="C50" s="555">
        <v>9900</v>
      </c>
      <c r="D50" s="563">
        <v>9950</v>
      </c>
      <c r="E50" s="1863">
        <v>0.25316455696201956</v>
      </c>
      <c r="F50" s="1863">
        <v>0.50505050505049098</v>
      </c>
      <c r="G50" s="555">
        <v>6066</v>
      </c>
      <c r="H50" s="555">
        <v>5840</v>
      </c>
      <c r="I50" s="556">
        <v>7061</v>
      </c>
      <c r="J50" s="1863">
        <v>-3.7256841411143995</v>
      </c>
      <c r="K50" s="1863">
        <v>20.907534246575338</v>
      </c>
      <c r="L50" s="142">
        <v>3111</v>
      </c>
      <c r="M50" s="142">
        <v>3184</v>
      </c>
      <c r="N50" s="142">
        <v>3215</v>
      </c>
      <c r="O50" s="1863">
        <v>2.3465123754419892</v>
      </c>
      <c r="P50" s="1863">
        <v>0.97361809045226266</v>
      </c>
      <c r="Q50" s="556">
        <v>715</v>
      </c>
      <c r="R50" s="556">
        <v>730</v>
      </c>
      <c r="S50" s="556">
        <v>733</v>
      </c>
      <c r="T50" s="689">
        <v>2.0979020979021072</v>
      </c>
      <c r="U50" s="689">
        <v>0.41095890410957736</v>
      </c>
      <c r="V50" s="556">
        <v>34091</v>
      </c>
      <c r="W50" s="556">
        <v>34121</v>
      </c>
      <c r="X50" s="556">
        <v>32968</v>
      </c>
      <c r="Y50" s="689">
        <v>8.7999765333961477E-2</v>
      </c>
      <c r="Z50" s="690">
        <v>-3.3791506696755675</v>
      </c>
    </row>
    <row r="51" spans="1:26" s="136" customFormat="1" ht="15" customHeight="1">
      <c r="A51" s="94" t="s">
        <v>16</v>
      </c>
      <c r="B51" s="558">
        <v>9875</v>
      </c>
      <c r="C51" s="558">
        <v>9900</v>
      </c>
      <c r="D51" s="558">
        <v>9950</v>
      </c>
      <c r="E51" s="1863">
        <v>0.25316455696201956</v>
      </c>
      <c r="F51" s="1863">
        <v>0.50505050505049098</v>
      </c>
      <c r="G51" s="132">
        <v>6066</v>
      </c>
      <c r="H51" s="132">
        <v>5840</v>
      </c>
      <c r="I51" s="132">
        <v>7061</v>
      </c>
      <c r="J51" s="1863">
        <v>-3.7256841411143995</v>
      </c>
      <c r="K51" s="1863">
        <v>20.907534246575338</v>
      </c>
      <c r="L51" s="561">
        <v>3111</v>
      </c>
      <c r="M51" s="561">
        <v>3184</v>
      </c>
      <c r="N51" s="561">
        <v>3215</v>
      </c>
      <c r="O51" s="1863">
        <v>2.3465123754419892</v>
      </c>
      <c r="P51" s="1863">
        <v>0.97361809045226266</v>
      </c>
      <c r="Q51" s="561">
        <v>715</v>
      </c>
      <c r="R51" s="561">
        <v>730</v>
      </c>
      <c r="S51" s="561">
        <v>733</v>
      </c>
      <c r="T51" s="1863">
        <v>2.0979020979021072</v>
      </c>
      <c r="U51" s="1863">
        <v>0.41095890410957736</v>
      </c>
      <c r="V51" s="561">
        <v>34091</v>
      </c>
      <c r="W51" s="561">
        <v>34121</v>
      </c>
      <c r="X51" s="561">
        <v>32968</v>
      </c>
      <c r="Y51" s="1863">
        <v>8.7999765333961477E-2</v>
      </c>
      <c r="Z51" s="1864">
        <v>-3.3791506696755675</v>
      </c>
    </row>
    <row r="52" spans="1:26" s="73" customFormat="1" ht="15" customHeight="1">
      <c r="A52" s="128" t="s">
        <v>17</v>
      </c>
      <c r="B52" s="555">
        <v>4330</v>
      </c>
      <c r="C52" s="555">
        <v>4356</v>
      </c>
      <c r="D52" s="563">
        <v>4381.3</v>
      </c>
      <c r="E52" s="1863">
        <v>0.60046189376443238</v>
      </c>
      <c r="F52" s="1863">
        <v>0.58080808080809732</v>
      </c>
      <c r="G52" s="556">
        <v>2417</v>
      </c>
      <c r="H52" s="556">
        <v>2518</v>
      </c>
      <c r="I52" s="556">
        <v>2768</v>
      </c>
      <c r="J52" s="1863">
        <v>4.17873396772859</v>
      </c>
      <c r="K52" s="1863">
        <v>9.9285146942017519</v>
      </c>
      <c r="L52" s="556">
        <v>1582</v>
      </c>
      <c r="M52" s="556">
        <v>1608</v>
      </c>
      <c r="N52" s="556">
        <v>1620.5</v>
      </c>
      <c r="O52" s="1863">
        <v>1.6434892541087294</v>
      </c>
      <c r="P52" s="1863">
        <v>0.77736318407959004</v>
      </c>
      <c r="Q52" s="556">
        <v>843</v>
      </c>
      <c r="R52" s="556">
        <v>827</v>
      </c>
      <c r="S52" s="556">
        <v>827</v>
      </c>
      <c r="T52" s="689">
        <v>-1.8979833926453153</v>
      </c>
      <c r="U52" s="689">
        <v>0</v>
      </c>
      <c r="V52" s="556">
        <v>14285</v>
      </c>
      <c r="W52" s="556">
        <v>13528</v>
      </c>
      <c r="X52" s="555">
        <v>13982.2</v>
      </c>
      <c r="Y52" s="689">
        <v>-5.299264963248163</v>
      </c>
      <c r="Z52" s="690">
        <v>3.3574807806032112</v>
      </c>
    </row>
    <row r="53" spans="1:26" s="136" customFormat="1" ht="15" customHeight="1">
      <c r="A53" s="129" t="s">
        <v>18</v>
      </c>
      <c r="B53" s="558">
        <v>1570</v>
      </c>
      <c r="C53" s="558">
        <v>1580</v>
      </c>
      <c r="D53" s="558">
        <v>1590</v>
      </c>
      <c r="E53" s="1863">
        <v>0.63694267515923286</v>
      </c>
      <c r="F53" s="1863">
        <v>0.63291139240506311</v>
      </c>
      <c r="G53" s="132">
        <v>468</v>
      </c>
      <c r="H53" s="132">
        <v>468</v>
      </c>
      <c r="I53" s="132">
        <v>743</v>
      </c>
      <c r="J53" s="1863">
        <v>0</v>
      </c>
      <c r="K53" s="1863">
        <v>58.760683760683747</v>
      </c>
      <c r="L53" s="561">
        <v>308</v>
      </c>
      <c r="M53" s="561">
        <v>312</v>
      </c>
      <c r="N53" s="561">
        <v>313</v>
      </c>
      <c r="O53" s="1863">
        <v>1.2987012987012889</v>
      </c>
      <c r="P53" s="1863">
        <v>0.3205128205128176</v>
      </c>
      <c r="Q53" s="562">
        <v>75</v>
      </c>
      <c r="R53" s="562">
        <v>91</v>
      </c>
      <c r="S53" s="562">
        <v>91</v>
      </c>
      <c r="T53" s="1863">
        <v>21.333333333333343</v>
      </c>
      <c r="U53" s="1863">
        <v>0</v>
      </c>
      <c r="V53" s="561">
        <v>3232</v>
      </c>
      <c r="W53" s="561">
        <v>3219</v>
      </c>
      <c r="X53" s="561">
        <v>3844</v>
      </c>
      <c r="Y53" s="1863">
        <v>-0.40222772277228103</v>
      </c>
      <c r="Z53" s="1864">
        <v>19.415967691829763</v>
      </c>
    </row>
    <row r="54" spans="1:26" s="136" customFormat="1" ht="15" customHeight="1">
      <c r="A54" s="129" t="s">
        <v>19</v>
      </c>
      <c r="B54" s="558">
        <v>138</v>
      </c>
      <c r="C54" s="558">
        <v>140</v>
      </c>
      <c r="D54" s="558">
        <v>145</v>
      </c>
      <c r="E54" s="1863">
        <v>1.4492753623188435</v>
      </c>
      <c r="F54" s="1863">
        <v>3.5714285714285836</v>
      </c>
      <c r="G54" s="132">
        <v>235</v>
      </c>
      <c r="H54" s="132">
        <v>240</v>
      </c>
      <c r="I54" s="132">
        <v>241</v>
      </c>
      <c r="J54" s="1863">
        <v>2.1276595744680833</v>
      </c>
      <c r="K54" s="1863">
        <v>209.58333333333331</v>
      </c>
      <c r="L54" s="561">
        <v>38</v>
      </c>
      <c r="M54" s="561">
        <v>39</v>
      </c>
      <c r="N54" s="561">
        <v>40</v>
      </c>
      <c r="O54" s="1863">
        <v>2.6315789473684248</v>
      </c>
      <c r="P54" s="1863">
        <v>2.564102564102555</v>
      </c>
      <c r="Q54" s="561">
        <v>20</v>
      </c>
      <c r="R54" s="561">
        <v>21</v>
      </c>
      <c r="S54" s="561">
        <v>21</v>
      </c>
      <c r="T54" s="1863">
        <v>5</v>
      </c>
      <c r="U54" s="1863">
        <v>0</v>
      </c>
      <c r="V54" s="561">
        <v>481</v>
      </c>
      <c r="W54" s="561">
        <v>490</v>
      </c>
      <c r="X54" s="561">
        <v>451.5</v>
      </c>
      <c r="Y54" s="1863">
        <v>1.871101871101871</v>
      </c>
      <c r="Z54" s="1864">
        <v>-7.8571428571428612</v>
      </c>
    </row>
    <row r="55" spans="1:26" s="136" customFormat="1" ht="15" customHeight="1">
      <c r="A55" s="129" t="s">
        <v>20</v>
      </c>
      <c r="B55" s="558">
        <v>67</v>
      </c>
      <c r="C55" s="558">
        <v>65</v>
      </c>
      <c r="D55" s="558">
        <v>65</v>
      </c>
      <c r="E55" s="1863">
        <v>-2.9850746268656678</v>
      </c>
      <c r="F55" s="1863">
        <v>0</v>
      </c>
      <c r="G55" s="132">
        <v>120</v>
      </c>
      <c r="H55" s="132">
        <v>135</v>
      </c>
      <c r="I55" s="132">
        <v>125</v>
      </c>
      <c r="J55" s="1863">
        <v>12.5</v>
      </c>
      <c r="K55" s="1863">
        <v>78.518518518518533</v>
      </c>
      <c r="L55" s="561">
        <v>55</v>
      </c>
      <c r="M55" s="561">
        <v>58</v>
      </c>
      <c r="N55" s="561">
        <v>60</v>
      </c>
      <c r="O55" s="1863">
        <v>5.454545454545439</v>
      </c>
      <c r="P55" s="1863">
        <v>3.448275862068968</v>
      </c>
      <c r="Q55" s="561">
        <v>110</v>
      </c>
      <c r="R55" s="561">
        <v>102</v>
      </c>
      <c r="S55" s="561">
        <v>101</v>
      </c>
      <c r="T55" s="1863">
        <v>-7.2727272727272805</v>
      </c>
      <c r="U55" s="1863">
        <v>-0.98039215686273451</v>
      </c>
      <c r="V55" s="561">
        <v>357</v>
      </c>
      <c r="W55" s="561">
        <v>365</v>
      </c>
      <c r="X55" s="561">
        <v>358</v>
      </c>
      <c r="Y55" s="1863">
        <v>2.2408963585434094</v>
      </c>
      <c r="Z55" s="1864">
        <v>-1.9178082191780845</v>
      </c>
    </row>
    <row r="56" spans="1:26" s="136" customFormat="1" ht="15" customHeight="1">
      <c r="A56" s="129" t="s">
        <v>21</v>
      </c>
      <c r="B56" s="558"/>
      <c r="C56" s="558"/>
      <c r="D56" s="558"/>
      <c r="E56" s="1863" t="s">
        <v>818</v>
      </c>
      <c r="F56" s="1863" t="s">
        <v>818</v>
      </c>
      <c r="G56" s="132">
        <v>75</v>
      </c>
      <c r="H56" s="132">
        <v>75</v>
      </c>
      <c r="I56" s="132">
        <v>75</v>
      </c>
      <c r="J56" s="1863">
        <v>0</v>
      </c>
      <c r="K56" s="1863">
        <v>66.666666666666686</v>
      </c>
      <c r="L56" s="561"/>
      <c r="M56" s="561"/>
      <c r="N56" s="561"/>
      <c r="O56" s="1863" t="s">
        <v>818</v>
      </c>
      <c r="P56" s="1863" t="s">
        <v>818</v>
      </c>
      <c r="Q56" s="561">
        <v>130</v>
      </c>
      <c r="R56" s="561">
        <v>119</v>
      </c>
      <c r="S56" s="561">
        <v>119</v>
      </c>
      <c r="T56" s="1863">
        <v>-8.461538461538467</v>
      </c>
      <c r="U56" s="1863">
        <v>0</v>
      </c>
      <c r="V56" s="561">
        <v>205</v>
      </c>
      <c r="W56" s="561">
        <v>194</v>
      </c>
      <c r="X56" s="561">
        <v>194</v>
      </c>
      <c r="Y56" s="1863">
        <v>-5.3658536585365937</v>
      </c>
      <c r="Z56" s="1864">
        <v>0</v>
      </c>
    </row>
    <row r="57" spans="1:26" s="136" customFormat="1" ht="15" customHeight="1">
      <c r="A57" s="129" t="s">
        <v>22</v>
      </c>
      <c r="B57" s="558">
        <v>850</v>
      </c>
      <c r="C57" s="558">
        <v>890</v>
      </c>
      <c r="D57" s="558">
        <v>895</v>
      </c>
      <c r="E57" s="1863">
        <v>4.7058823529411882</v>
      </c>
      <c r="F57" s="1863">
        <v>0.56179775280898525</v>
      </c>
      <c r="G57" s="132">
        <v>775</v>
      </c>
      <c r="H57" s="132">
        <v>775</v>
      </c>
      <c r="I57" s="132">
        <v>992</v>
      </c>
      <c r="J57" s="1863">
        <v>0</v>
      </c>
      <c r="K57" s="1863">
        <v>-90.322580645161295</v>
      </c>
      <c r="L57" s="561">
        <v>359</v>
      </c>
      <c r="M57" s="561">
        <v>366</v>
      </c>
      <c r="N57" s="561">
        <v>372</v>
      </c>
      <c r="O57" s="1863">
        <v>1.9498607242339716</v>
      </c>
      <c r="P57" s="1863">
        <v>1.6393442622950829</v>
      </c>
      <c r="Q57" s="566">
        <v>170</v>
      </c>
      <c r="R57" s="566">
        <v>150</v>
      </c>
      <c r="S57" s="566">
        <v>152</v>
      </c>
      <c r="T57" s="1863"/>
      <c r="U57" s="1863">
        <v>1.3333333333333428</v>
      </c>
      <c r="V57" s="561">
        <v>2990</v>
      </c>
      <c r="W57" s="561">
        <v>2712</v>
      </c>
      <c r="X57" s="561">
        <v>2850</v>
      </c>
      <c r="Y57" s="1863">
        <v>-9.2976588628762613</v>
      </c>
      <c r="Z57" s="1864">
        <v>5.0884955752212448</v>
      </c>
    </row>
    <row r="58" spans="1:26" s="136" customFormat="1" ht="15" customHeight="1">
      <c r="A58" s="129" t="s">
        <v>23</v>
      </c>
      <c r="B58" s="558">
        <v>1600</v>
      </c>
      <c r="C58" s="558">
        <v>1575</v>
      </c>
      <c r="D58" s="558">
        <v>1580</v>
      </c>
      <c r="E58" s="1863">
        <v>-1.5625</v>
      </c>
      <c r="F58" s="1863">
        <v>0.31746031746031633</v>
      </c>
      <c r="G58" s="132">
        <v>705</v>
      </c>
      <c r="H58" s="132">
        <v>786</v>
      </c>
      <c r="I58" s="132">
        <v>553</v>
      </c>
      <c r="J58" s="1863">
        <v>11.489361702127667</v>
      </c>
      <c r="K58" s="1863">
        <v>26.208651399491089</v>
      </c>
      <c r="L58" s="561">
        <v>784</v>
      </c>
      <c r="M58" s="561">
        <v>792</v>
      </c>
      <c r="N58" s="561">
        <v>794</v>
      </c>
      <c r="O58" s="1863">
        <v>1.0204081632653015</v>
      </c>
      <c r="P58" s="1863">
        <v>0.2525252525252597</v>
      </c>
      <c r="Q58" s="562">
        <v>330</v>
      </c>
      <c r="R58" s="562">
        <v>335</v>
      </c>
      <c r="S58" s="562">
        <v>334</v>
      </c>
      <c r="T58" s="1863">
        <v>1.5151515151515156</v>
      </c>
      <c r="U58" s="1863">
        <v>-0.29850746268657247</v>
      </c>
      <c r="V58" s="561">
        <v>6524</v>
      </c>
      <c r="W58" s="561">
        <v>6044</v>
      </c>
      <c r="X58" s="561">
        <v>5798.5</v>
      </c>
      <c r="Y58" s="1863">
        <v>-7.3574494175352498</v>
      </c>
      <c r="Z58" s="1864">
        <v>-4.0618795499669034</v>
      </c>
    </row>
    <row r="59" spans="1:26" s="136" customFormat="1" ht="15" customHeight="1">
      <c r="A59" s="129" t="s">
        <v>24</v>
      </c>
      <c r="B59" s="558">
        <v>2</v>
      </c>
      <c r="C59" s="558">
        <v>2</v>
      </c>
      <c r="D59" s="558">
        <v>2</v>
      </c>
      <c r="E59" s="1863">
        <v>0</v>
      </c>
      <c r="F59" s="1863">
        <v>0</v>
      </c>
      <c r="G59" s="132"/>
      <c r="H59" s="132"/>
      <c r="I59" s="331"/>
      <c r="J59" s="1863" t="s">
        <v>818</v>
      </c>
      <c r="K59" s="1863" t="s">
        <v>818</v>
      </c>
      <c r="L59" s="561">
        <v>7</v>
      </c>
      <c r="M59" s="561">
        <v>8</v>
      </c>
      <c r="N59" s="561">
        <v>8</v>
      </c>
      <c r="O59" s="1863">
        <v>14.285714285714278</v>
      </c>
      <c r="P59" s="1863">
        <v>0</v>
      </c>
      <c r="Q59" s="561"/>
      <c r="R59" s="561"/>
      <c r="S59" s="561"/>
      <c r="T59" s="1863"/>
      <c r="U59" s="1863"/>
      <c r="V59" s="561">
        <v>143</v>
      </c>
      <c r="W59" s="561">
        <v>147</v>
      </c>
      <c r="X59" s="561">
        <v>125.5</v>
      </c>
      <c r="Y59" s="1863">
        <v>2.797202797202786</v>
      </c>
      <c r="Z59" s="1864">
        <v>-14.625850340136054</v>
      </c>
    </row>
    <row r="60" spans="1:26" s="136" customFormat="1" ht="15" customHeight="1" thickBot="1">
      <c r="A60" s="17" t="s">
        <v>25</v>
      </c>
      <c r="B60" s="551">
        <v>103</v>
      </c>
      <c r="C60" s="551">
        <v>104</v>
      </c>
      <c r="D60" s="551">
        <v>104.3</v>
      </c>
      <c r="E60" s="693">
        <v>0.97087378640776478</v>
      </c>
      <c r="F60" s="693">
        <v>0.288461538461533</v>
      </c>
      <c r="G60" s="139">
        <v>39</v>
      </c>
      <c r="H60" s="139">
        <v>39</v>
      </c>
      <c r="I60" s="139">
        <v>39</v>
      </c>
      <c r="J60" s="693">
        <v>0</v>
      </c>
      <c r="K60" s="693">
        <v>0</v>
      </c>
      <c r="L60" s="217">
        <v>31</v>
      </c>
      <c r="M60" s="217">
        <v>33</v>
      </c>
      <c r="N60" s="217">
        <v>33.5</v>
      </c>
      <c r="O60" s="693">
        <v>6.4516129032257936</v>
      </c>
      <c r="P60" s="693">
        <v>1.5151515151515156</v>
      </c>
      <c r="Q60" s="217">
        <v>8</v>
      </c>
      <c r="R60" s="217">
        <v>9</v>
      </c>
      <c r="S60" s="217">
        <v>9</v>
      </c>
      <c r="T60" s="693">
        <v>12.5</v>
      </c>
      <c r="U60" s="693">
        <v>0</v>
      </c>
      <c r="V60" s="217">
        <v>353</v>
      </c>
      <c r="W60" s="217">
        <v>357</v>
      </c>
      <c r="X60" s="217">
        <v>360.7</v>
      </c>
      <c r="Y60" s="693">
        <v>1.1331444759206732</v>
      </c>
      <c r="Z60" s="694">
        <v>1.036414565826334</v>
      </c>
    </row>
    <row r="61" spans="1:26" s="136" customFormat="1" ht="20.25" customHeight="1" thickTop="1">
      <c r="A61" s="2330"/>
      <c r="B61" s="2330"/>
      <c r="C61" s="2330"/>
      <c r="D61" s="2330"/>
      <c r="E61" s="2330"/>
      <c r="F61" s="2330"/>
      <c r="G61" s="2330"/>
      <c r="H61" s="2330"/>
      <c r="I61" s="2330"/>
      <c r="J61" s="2330"/>
      <c r="K61" s="2330"/>
      <c r="L61" s="2330"/>
      <c r="M61" s="2330"/>
      <c r="N61" s="2330"/>
      <c r="O61" s="2330"/>
      <c r="P61" s="2330"/>
      <c r="T61" s="844"/>
      <c r="U61" s="844"/>
      <c r="Y61" s="844"/>
      <c r="Z61" s="844"/>
    </row>
    <row r="62" spans="1:26" ht="15">
      <c r="A62" s="2329"/>
      <c r="B62" s="2329"/>
      <c r="C62" s="2329"/>
      <c r="D62" s="2329"/>
      <c r="E62" s="2329"/>
      <c r="F62" s="2329"/>
      <c r="G62" s="2329"/>
      <c r="H62" s="2329"/>
      <c r="I62" s="2329"/>
    </row>
  </sheetData>
  <mergeCells count="39">
    <mergeCell ref="E5:E6"/>
    <mergeCell ref="J5:J6"/>
    <mergeCell ref="F5:F6"/>
    <mergeCell ref="A1:Z1"/>
    <mergeCell ref="A2:Z2"/>
    <mergeCell ref="S3:U3"/>
    <mergeCell ref="X3:Z3"/>
    <mergeCell ref="Q4:U4"/>
    <mergeCell ref="N3:P3"/>
    <mergeCell ref="G4:K4"/>
    <mergeCell ref="L4:P4"/>
    <mergeCell ref="V4:Z4"/>
    <mergeCell ref="A4:A6"/>
    <mergeCell ref="B4:F4"/>
    <mergeCell ref="Y34:Y35"/>
    <mergeCell ref="Z34:Z35"/>
    <mergeCell ref="T34:T35"/>
    <mergeCell ref="K5:K6"/>
    <mergeCell ref="O5:O6"/>
    <mergeCell ref="P5:P6"/>
    <mergeCell ref="U34:U35"/>
    <mergeCell ref="Y5:Y6"/>
    <mergeCell ref="Q33:U33"/>
    <mergeCell ref="T5:T6"/>
    <mergeCell ref="U5:U6"/>
    <mergeCell ref="V33:Z33"/>
    <mergeCell ref="Z5:Z6"/>
    <mergeCell ref="G33:K33"/>
    <mergeCell ref="L33:P33"/>
    <mergeCell ref="A62:I62"/>
    <mergeCell ref="K34:K35"/>
    <mergeCell ref="O34:O35"/>
    <mergeCell ref="P34:P35"/>
    <mergeCell ref="A61:P61"/>
    <mergeCell ref="A33:A35"/>
    <mergeCell ref="F34:F35"/>
    <mergeCell ref="J34:J35"/>
    <mergeCell ref="E34:E35"/>
    <mergeCell ref="B33:F33"/>
  </mergeCells>
  <printOptions horizontalCentered="1"/>
  <pageMargins left="0.39370078740157483" right="0.39370078740157483" top="0.78740157480314965" bottom="0.19685039370078741" header="0" footer="0"/>
  <pageSetup paperSize="9" scale="42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P61"/>
  <sheetViews>
    <sheetView view="pageBreakPreview" zoomScale="55" zoomScaleSheetLayoutView="55" workbookViewId="0">
      <pane xSplit="1" topLeftCell="B1" activePane="topRight" state="frozen"/>
      <selection pane="topRight" activeCell="F13" sqref="F13"/>
    </sheetView>
  </sheetViews>
  <sheetFormatPr defaultColWidth="8.7109375" defaultRowHeight="12.75"/>
  <cols>
    <col min="1" max="1" width="18" customWidth="1"/>
    <col min="2" max="4" width="13" style="74" customWidth="1"/>
    <col min="5" max="6" width="12.28515625" style="841" customWidth="1"/>
    <col min="7" max="9" width="13" customWidth="1"/>
    <col min="10" max="11" width="12.28515625" style="838" customWidth="1"/>
    <col min="12" max="14" width="13" customWidth="1"/>
    <col min="15" max="16" width="12.28515625" style="838" customWidth="1"/>
    <col min="17" max="19" width="13" customWidth="1"/>
    <col min="20" max="21" width="12.28515625" style="838" customWidth="1"/>
    <col min="22" max="24" width="13" customWidth="1"/>
    <col min="25" max="26" width="12.28515625" style="838" customWidth="1"/>
  </cols>
  <sheetData>
    <row r="1" spans="1:198" s="1913" customFormat="1" ht="33">
      <c r="A1" s="2394" t="s">
        <v>302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  <c r="X1" s="2394"/>
      <c r="Y1" s="2394"/>
      <c r="Z1" s="2394"/>
      <c r="AA1" s="1912"/>
      <c r="AB1" s="1912"/>
      <c r="AC1" s="1912"/>
      <c r="AD1" s="1912"/>
      <c r="AE1" s="1912"/>
      <c r="AF1" s="1912"/>
      <c r="AG1" s="1912"/>
      <c r="AH1" s="1912"/>
      <c r="AI1" s="1912"/>
      <c r="AJ1" s="1912"/>
      <c r="AK1" s="1912"/>
      <c r="AL1" s="1912"/>
      <c r="AM1" s="1912"/>
      <c r="AN1" s="1912"/>
      <c r="AO1" s="1912"/>
      <c r="AP1" s="1912"/>
      <c r="AQ1" s="1912"/>
      <c r="AR1" s="1912"/>
      <c r="AS1" s="1912"/>
      <c r="AT1" s="1912"/>
      <c r="AU1" s="1912"/>
      <c r="AV1" s="1912"/>
      <c r="AW1" s="1912"/>
      <c r="AX1" s="1912"/>
      <c r="AY1" s="1912"/>
      <c r="AZ1" s="1912"/>
      <c r="BA1" s="1912"/>
      <c r="BB1" s="1912"/>
      <c r="BC1" s="1912"/>
      <c r="BD1" s="1912"/>
      <c r="BE1" s="1912"/>
      <c r="BF1" s="1912"/>
      <c r="BG1" s="1912"/>
      <c r="BH1" s="1912"/>
      <c r="BI1" s="1912"/>
      <c r="BJ1" s="1912"/>
      <c r="BK1" s="1912"/>
      <c r="BL1" s="1912"/>
      <c r="BM1" s="1912"/>
      <c r="BN1" s="1912"/>
      <c r="BO1" s="1912"/>
      <c r="BP1" s="1912"/>
      <c r="BQ1" s="1912"/>
      <c r="BR1" s="1912"/>
      <c r="BS1" s="1912"/>
      <c r="BT1" s="1912"/>
      <c r="BU1" s="1912"/>
      <c r="BV1" s="1912"/>
      <c r="BW1" s="1912"/>
      <c r="BX1" s="1912"/>
      <c r="BY1" s="1912"/>
      <c r="BZ1" s="1912"/>
      <c r="CA1" s="1912"/>
      <c r="CB1" s="1912"/>
      <c r="CC1" s="1912"/>
      <c r="CD1" s="1912"/>
      <c r="CE1" s="1912"/>
      <c r="CF1" s="1912"/>
      <c r="CG1" s="1912"/>
      <c r="CH1" s="1912"/>
      <c r="CI1" s="1912"/>
      <c r="CJ1" s="1912"/>
      <c r="CK1" s="1912"/>
      <c r="CL1" s="1912"/>
      <c r="CM1" s="1912"/>
      <c r="CN1" s="1912"/>
      <c r="CO1" s="1912"/>
      <c r="CP1" s="1912"/>
      <c r="CQ1" s="1912"/>
      <c r="CR1" s="1912"/>
      <c r="CS1" s="1912"/>
      <c r="CT1" s="1912"/>
      <c r="CU1" s="1912"/>
      <c r="CV1" s="1912"/>
      <c r="CW1" s="1912"/>
      <c r="CX1" s="1912"/>
      <c r="CY1" s="1912"/>
      <c r="CZ1" s="1912"/>
      <c r="DA1" s="1912"/>
      <c r="DB1" s="1912"/>
      <c r="DC1" s="1912"/>
      <c r="DD1" s="1912"/>
      <c r="DE1" s="1912"/>
      <c r="DF1" s="1912"/>
      <c r="DG1" s="1912"/>
      <c r="DH1" s="1912"/>
      <c r="DI1" s="1912"/>
      <c r="DJ1" s="1912"/>
      <c r="DK1" s="1912"/>
      <c r="DL1" s="1912"/>
      <c r="DM1" s="1912"/>
      <c r="DN1" s="1912"/>
      <c r="DO1" s="1912"/>
      <c r="DP1" s="1912"/>
      <c r="DQ1" s="1912"/>
      <c r="DR1" s="1912"/>
      <c r="DS1" s="1912"/>
      <c r="DT1" s="1912"/>
      <c r="DU1" s="1912"/>
      <c r="DV1" s="1912"/>
      <c r="DW1" s="1912"/>
      <c r="DX1" s="1912"/>
      <c r="DY1" s="1912"/>
      <c r="DZ1" s="1912"/>
      <c r="EA1" s="1912"/>
      <c r="EB1" s="1912"/>
      <c r="EC1" s="1912"/>
      <c r="ED1" s="1912"/>
      <c r="EE1" s="1912"/>
      <c r="EF1" s="1912"/>
      <c r="EG1" s="1912"/>
      <c r="EH1" s="1912"/>
      <c r="EI1" s="1912"/>
      <c r="EJ1" s="1912"/>
      <c r="EK1" s="1912"/>
      <c r="EL1" s="1912"/>
      <c r="EM1" s="1912"/>
      <c r="EN1" s="1912"/>
      <c r="EO1" s="1912"/>
      <c r="EP1" s="1912"/>
      <c r="EQ1" s="1912"/>
      <c r="ER1" s="1912"/>
      <c r="ES1" s="1912"/>
      <c r="ET1" s="1912"/>
      <c r="EU1" s="1912"/>
      <c r="EV1" s="1912"/>
      <c r="EW1" s="1912"/>
      <c r="EX1" s="1912"/>
      <c r="EY1" s="1912"/>
      <c r="EZ1" s="1912"/>
      <c r="FA1" s="1912"/>
      <c r="FB1" s="1912"/>
      <c r="FC1" s="1912"/>
      <c r="FD1" s="1912"/>
      <c r="FE1" s="1912"/>
      <c r="FF1" s="1912"/>
      <c r="FG1" s="1912"/>
      <c r="FH1" s="1912"/>
      <c r="FI1" s="1912"/>
      <c r="FJ1" s="1912"/>
      <c r="FK1" s="1912"/>
      <c r="FL1" s="1912"/>
      <c r="FM1" s="1912"/>
      <c r="FN1" s="1912"/>
      <c r="FO1" s="1912"/>
      <c r="FP1" s="1912"/>
      <c r="FQ1" s="1912"/>
      <c r="FR1" s="1912"/>
      <c r="FS1" s="1912"/>
      <c r="FT1" s="1912"/>
      <c r="FU1" s="1912"/>
      <c r="FV1" s="1912"/>
      <c r="FW1" s="1912"/>
      <c r="FX1" s="1912"/>
      <c r="FY1" s="1912"/>
      <c r="FZ1" s="1912"/>
      <c r="GA1" s="1912"/>
      <c r="GB1" s="1912"/>
      <c r="GC1" s="1912"/>
      <c r="GD1" s="1912"/>
      <c r="GE1" s="1912"/>
      <c r="GF1" s="1912"/>
      <c r="GG1" s="1912"/>
      <c r="GH1" s="1912"/>
      <c r="GI1" s="1912"/>
      <c r="GJ1" s="1912"/>
      <c r="GK1" s="1912"/>
      <c r="GL1" s="1912"/>
      <c r="GM1" s="1912"/>
      <c r="GN1" s="1912"/>
      <c r="GO1" s="1912"/>
      <c r="GP1" s="1912"/>
    </row>
    <row r="2" spans="1:198" s="1917" customFormat="1" ht="34.5">
      <c r="A2" s="2456" t="s">
        <v>261</v>
      </c>
      <c r="B2" s="2456"/>
      <c r="C2" s="2456"/>
      <c r="D2" s="2456"/>
      <c r="E2" s="2456"/>
      <c r="F2" s="2456"/>
      <c r="G2" s="2456"/>
      <c r="H2" s="2456"/>
      <c r="I2" s="2456"/>
      <c r="J2" s="2456"/>
      <c r="K2" s="2456"/>
      <c r="L2" s="2456"/>
      <c r="M2" s="2456"/>
      <c r="N2" s="2456"/>
      <c r="O2" s="2456"/>
      <c r="P2" s="2456"/>
      <c r="Q2" s="2456"/>
      <c r="R2" s="2456"/>
      <c r="S2" s="2456"/>
      <c r="T2" s="2456"/>
      <c r="U2" s="2456"/>
      <c r="V2" s="2456"/>
      <c r="W2" s="2456"/>
      <c r="X2" s="2456"/>
      <c r="Y2" s="2456"/>
      <c r="Z2" s="2456"/>
      <c r="AA2" s="1916"/>
      <c r="AB2" s="1916"/>
      <c r="AC2" s="1916"/>
      <c r="AD2" s="1916"/>
      <c r="AE2" s="1916"/>
      <c r="AF2" s="1916"/>
      <c r="AG2" s="1916"/>
      <c r="AH2" s="1916"/>
      <c r="AI2" s="1916"/>
      <c r="AJ2" s="1916"/>
      <c r="AK2" s="1916"/>
      <c r="AL2" s="1916"/>
      <c r="AM2" s="1916"/>
      <c r="AN2" s="1916"/>
      <c r="AO2" s="1916"/>
      <c r="AP2" s="1916"/>
      <c r="AQ2" s="1916"/>
      <c r="AR2" s="1916"/>
      <c r="AS2" s="1916"/>
      <c r="AT2" s="1916"/>
      <c r="AU2" s="1916"/>
      <c r="AV2" s="1916"/>
      <c r="AW2" s="1916"/>
      <c r="AX2" s="1916"/>
      <c r="AY2" s="1916"/>
      <c r="AZ2" s="1916"/>
      <c r="BA2" s="1916"/>
      <c r="BB2" s="1916"/>
      <c r="BC2" s="1916"/>
      <c r="BD2" s="1916"/>
      <c r="BE2" s="1916"/>
      <c r="BF2" s="1916"/>
      <c r="BG2" s="1916"/>
      <c r="BH2" s="1916"/>
      <c r="BI2" s="1916"/>
      <c r="BJ2" s="1916"/>
      <c r="BK2" s="1916"/>
      <c r="BL2" s="1916"/>
      <c r="BM2" s="1916"/>
      <c r="BN2" s="1916"/>
      <c r="BO2" s="1916"/>
      <c r="BP2" s="1916"/>
      <c r="BQ2" s="1916"/>
      <c r="BR2" s="1916"/>
      <c r="BS2" s="1916"/>
      <c r="BT2" s="1916"/>
      <c r="BU2" s="1916"/>
      <c r="BV2" s="1916"/>
      <c r="BW2" s="1916"/>
      <c r="BX2" s="1916"/>
      <c r="BY2" s="1916"/>
      <c r="BZ2" s="1916"/>
      <c r="CA2" s="1916"/>
      <c r="CB2" s="1916"/>
      <c r="CC2" s="1916"/>
      <c r="CD2" s="1916"/>
      <c r="CE2" s="1916"/>
      <c r="CF2" s="1916"/>
      <c r="CG2" s="1916"/>
      <c r="CH2" s="1916"/>
      <c r="CI2" s="1916"/>
      <c r="CJ2" s="1916"/>
      <c r="CK2" s="1916"/>
      <c r="CL2" s="1916"/>
      <c r="CM2" s="1916"/>
      <c r="CN2" s="1916"/>
      <c r="CO2" s="1916"/>
      <c r="CP2" s="1916"/>
      <c r="CQ2" s="1916"/>
      <c r="CR2" s="1916"/>
      <c r="CS2" s="1916"/>
      <c r="CT2" s="1916"/>
      <c r="CU2" s="1916"/>
      <c r="CV2" s="1916"/>
      <c r="CW2" s="1916"/>
      <c r="CX2" s="1916"/>
      <c r="CY2" s="1916"/>
      <c r="CZ2" s="1916"/>
      <c r="DA2" s="1916"/>
      <c r="DB2" s="1916"/>
      <c r="DC2" s="1916"/>
      <c r="DD2" s="1916"/>
      <c r="DE2" s="1916"/>
      <c r="DF2" s="1916"/>
      <c r="DG2" s="1916"/>
      <c r="DH2" s="1916"/>
      <c r="DI2" s="1916"/>
      <c r="DJ2" s="1916"/>
      <c r="DK2" s="1916"/>
      <c r="DL2" s="1916"/>
      <c r="DM2" s="1916"/>
      <c r="DN2" s="1916"/>
      <c r="DO2" s="1916"/>
      <c r="DP2" s="1916"/>
      <c r="DQ2" s="1916"/>
      <c r="DR2" s="1916"/>
      <c r="DS2" s="1916"/>
      <c r="DT2" s="1916"/>
      <c r="DU2" s="1916"/>
      <c r="DV2" s="1916"/>
      <c r="DW2" s="1916"/>
      <c r="DX2" s="1916"/>
      <c r="DY2" s="1916"/>
      <c r="DZ2" s="1916"/>
      <c r="EA2" s="1916"/>
      <c r="EB2" s="1916"/>
      <c r="EC2" s="1916"/>
      <c r="ED2" s="1916"/>
      <c r="EE2" s="1916"/>
      <c r="EF2" s="1916"/>
      <c r="EG2" s="1916"/>
      <c r="EH2" s="1916"/>
      <c r="EI2" s="1916"/>
      <c r="EJ2" s="1916"/>
      <c r="EK2" s="1916"/>
      <c r="EL2" s="1916"/>
      <c r="EM2" s="1916"/>
      <c r="EN2" s="1916"/>
      <c r="EO2" s="1916"/>
      <c r="EP2" s="1916"/>
      <c r="EQ2" s="1916"/>
      <c r="ER2" s="1916"/>
      <c r="ES2" s="1916"/>
      <c r="ET2" s="1916"/>
      <c r="EU2" s="1916"/>
      <c r="EV2" s="1916"/>
      <c r="EW2" s="1916"/>
      <c r="EX2" s="1916"/>
      <c r="EY2" s="1916"/>
      <c r="EZ2" s="1916"/>
      <c r="FA2" s="1916"/>
      <c r="FB2" s="1916"/>
      <c r="FC2" s="1916"/>
      <c r="FD2" s="1916"/>
      <c r="FE2" s="1916"/>
      <c r="FF2" s="1916"/>
      <c r="FG2" s="1916"/>
      <c r="FH2" s="1916"/>
      <c r="FI2" s="1916"/>
      <c r="FJ2" s="1916"/>
      <c r="FK2" s="1916"/>
      <c r="FL2" s="1916"/>
      <c r="FM2" s="1916"/>
      <c r="FN2" s="1916"/>
      <c r="FO2" s="1916"/>
      <c r="FP2" s="1916"/>
      <c r="FQ2" s="1916"/>
      <c r="FR2" s="1916"/>
      <c r="FS2" s="1916"/>
      <c r="FT2" s="1916"/>
      <c r="FU2" s="1916"/>
      <c r="FV2" s="1916"/>
      <c r="FW2" s="1916"/>
      <c r="FX2" s="1916"/>
      <c r="FY2" s="1916"/>
      <c r="FZ2" s="1916"/>
      <c r="GA2" s="1916"/>
      <c r="GB2" s="1916"/>
      <c r="GC2" s="1916"/>
      <c r="GD2" s="1916"/>
      <c r="GE2" s="1916"/>
      <c r="GF2" s="1916"/>
      <c r="GG2" s="1916"/>
      <c r="GH2" s="1916"/>
      <c r="GI2" s="1916"/>
      <c r="GJ2" s="1916"/>
      <c r="GK2" s="1916"/>
      <c r="GL2" s="1916"/>
      <c r="GM2" s="1916"/>
      <c r="GN2" s="1916"/>
      <c r="GO2" s="1916"/>
      <c r="GP2" s="1916"/>
    </row>
    <row r="3" spans="1:198" s="104" customFormat="1" ht="15.75" customHeight="1" thickBot="1">
      <c r="A3" s="32"/>
      <c r="B3" s="146"/>
      <c r="C3" s="146"/>
      <c r="D3" s="146"/>
      <c r="E3" s="839"/>
      <c r="F3" s="839"/>
      <c r="G3" s="32"/>
      <c r="H3" s="32"/>
      <c r="I3" s="32"/>
      <c r="J3" s="836"/>
      <c r="K3" s="836"/>
      <c r="L3" s="32"/>
      <c r="M3" s="32"/>
      <c r="N3" s="2457"/>
      <c r="O3" s="2457"/>
      <c r="P3" s="2457"/>
      <c r="Q3" s="32"/>
      <c r="R3" s="32"/>
      <c r="S3" s="2457"/>
      <c r="T3" s="2457"/>
      <c r="U3" s="2457"/>
      <c r="V3" s="32"/>
      <c r="W3" s="32"/>
      <c r="X3" s="2457" t="s">
        <v>262</v>
      </c>
      <c r="Y3" s="2457"/>
      <c r="Z3" s="2457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</row>
    <row r="4" spans="1:198" s="1054" customFormat="1" ht="18" customHeight="1" thickTop="1">
      <c r="A4" s="2315" t="s">
        <v>263</v>
      </c>
      <c r="B4" s="2454" t="s">
        <v>221</v>
      </c>
      <c r="C4" s="2454"/>
      <c r="D4" s="2454"/>
      <c r="E4" s="2454"/>
      <c r="F4" s="2454"/>
      <c r="G4" s="2454" t="s">
        <v>224</v>
      </c>
      <c r="H4" s="2454"/>
      <c r="I4" s="2454"/>
      <c r="J4" s="2454"/>
      <c r="K4" s="2454"/>
      <c r="L4" s="2454" t="s">
        <v>225</v>
      </c>
      <c r="M4" s="2454"/>
      <c r="N4" s="2454"/>
      <c r="O4" s="2454"/>
      <c r="P4" s="2454"/>
      <c r="Q4" s="2454" t="s">
        <v>413</v>
      </c>
      <c r="R4" s="2454"/>
      <c r="S4" s="2454"/>
      <c r="T4" s="2454"/>
      <c r="U4" s="2454"/>
      <c r="V4" s="2454" t="s">
        <v>404</v>
      </c>
      <c r="W4" s="2454"/>
      <c r="X4" s="2454"/>
      <c r="Y4" s="2454"/>
      <c r="Z4" s="2455"/>
      <c r="AA4" s="1055"/>
      <c r="AB4" s="1055"/>
      <c r="AC4" s="1055"/>
      <c r="AD4" s="1055"/>
      <c r="AE4" s="1055"/>
      <c r="AF4" s="1055"/>
      <c r="AG4" s="1055"/>
      <c r="AH4" s="1055"/>
      <c r="AI4" s="1055"/>
      <c r="AJ4" s="1055"/>
      <c r="AK4" s="1055"/>
      <c r="AL4" s="1055"/>
      <c r="AM4" s="1055"/>
      <c r="AN4" s="1055"/>
      <c r="AO4" s="1055"/>
      <c r="AP4" s="1055"/>
      <c r="AQ4" s="1055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</row>
    <row r="5" spans="1:198" s="1054" customFormat="1" ht="18" customHeight="1">
      <c r="A5" s="2316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22" t="s">
        <v>88</v>
      </c>
      <c r="U5" s="2322" t="s">
        <v>89</v>
      </c>
      <c r="V5" s="1060" t="s">
        <v>87</v>
      </c>
      <c r="W5" s="1060" t="s">
        <v>90</v>
      </c>
      <c r="X5" s="1060" t="s">
        <v>91</v>
      </c>
      <c r="Y5" s="2342" t="s">
        <v>88</v>
      </c>
      <c r="Z5" s="2345" t="s">
        <v>89</v>
      </c>
      <c r="AA5" s="1055"/>
      <c r="AB5" s="1055"/>
      <c r="AC5" s="1055"/>
      <c r="AD5" s="1055"/>
      <c r="AE5" s="1055"/>
      <c r="AF5" s="1055"/>
      <c r="AG5" s="1055"/>
      <c r="AH5" s="1055"/>
      <c r="AI5" s="1055"/>
      <c r="AJ5" s="1055"/>
      <c r="AK5" s="1055"/>
      <c r="AL5" s="1055"/>
      <c r="AM5" s="1055"/>
      <c r="AN5" s="1055"/>
      <c r="AO5" s="1055"/>
      <c r="AP5" s="1055"/>
      <c r="AQ5" s="1055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  <c r="GG5" s="1056"/>
      <c r="GH5" s="1056"/>
      <c r="GI5" s="1056"/>
      <c r="GJ5" s="1056"/>
      <c r="GK5" s="1056"/>
      <c r="GL5" s="1056"/>
      <c r="GM5" s="1056"/>
      <c r="GN5" s="1056"/>
      <c r="GO5" s="1056"/>
      <c r="GP5" s="1056"/>
    </row>
    <row r="6" spans="1:198" s="1054" customFormat="1" ht="32.25" customHeight="1">
      <c r="A6" s="2316"/>
      <c r="B6" s="1357" t="s">
        <v>669</v>
      </c>
      <c r="C6" s="1357" t="s">
        <v>725</v>
      </c>
      <c r="D6" s="1301" t="s">
        <v>737</v>
      </c>
      <c r="E6" s="2322"/>
      <c r="F6" s="2322"/>
      <c r="G6" s="1301" t="str">
        <f>B6</f>
        <v xml:space="preserve">cf=j= @)&amp;#÷&amp;$
-;fpg–c;f/_                </v>
      </c>
      <c r="H6" s="1301" t="str">
        <f>C6</f>
        <v xml:space="preserve">cf=j= @)&amp;$÷&amp;%
-;fpg–c;f/_                </v>
      </c>
      <c r="I6" s="1301" t="str">
        <f>D6</f>
        <v xml:space="preserve">cf=j= @)&amp;%÷&amp;^
-;fpg–c;f/_                </v>
      </c>
      <c r="J6" s="2322"/>
      <c r="K6" s="2322"/>
      <c r="L6" s="1301" t="str">
        <f>B6</f>
        <v xml:space="preserve">cf=j= @)&amp;#÷&amp;$
-;fpg–c;f/_                </v>
      </c>
      <c r="M6" s="1357" t="str">
        <f t="shared" ref="M6:N6" si="0">C6</f>
        <v xml:space="preserve">cf=j= @)&amp;$÷&amp;%
-;fpg–c;f/_                </v>
      </c>
      <c r="N6" s="1357" t="str">
        <f t="shared" si="0"/>
        <v xml:space="preserve">cf=j= @)&amp;%÷&amp;^
-;fpg–c;f/_                </v>
      </c>
      <c r="O6" s="2322"/>
      <c r="P6" s="2322"/>
      <c r="Q6" s="1301" t="str">
        <f>B6</f>
        <v xml:space="preserve">cf=j= @)&amp;#÷&amp;$
-;fpg–c;f/_                </v>
      </c>
      <c r="R6" s="1357" t="str">
        <f t="shared" ref="R6:S6" si="1">C6</f>
        <v xml:space="preserve">cf=j= @)&amp;$÷&amp;%
-;fpg–c;f/_                </v>
      </c>
      <c r="S6" s="1357" t="str">
        <f t="shared" si="1"/>
        <v xml:space="preserve">cf=j= @)&amp;%÷&amp;^
-;fpg–c;f/_                </v>
      </c>
      <c r="T6" s="2322"/>
      <c r="U6" s="2322"/>
      <c r="V6" s="1301" t="str">
        <f>B6</f>
        <v xml:space="preserve">cf=j= @)&amp;#÷&amp;$
-;fpg–c;f/_                </v>
      </c>
      <c r="W6" s="1357" t="str">
        <f t="shared" ref="W6:X6" si="2">C6</f>
        <v xml:space="preserve">cf=j= @)&amp;$÷&amp;%
-;fpg–c;f/_                </v>
      </c>
      <c r="X6" s="1357" t="str">
        <f t="shared" si="2"/>
        <v xml:space="preserve">cf=j= @)&amp;%÷&amp;^
-;fpg–c;f/_                </v>
      </c>
      <c r="Y6" s="2342"/>
      <c r="Z6" s="2345"/>
      <c r="AA6" s="1055"/>
      <c r="AB6" s="1055"/>
      <c r="AC6" s="1055"/>
      <c r="AD6" s="1055"/>
      <c r="AE6" s="1055"/>
      <c r="AF6" s="1055"/>
      <c r="AG6" s="1055"/>
      <c r="AH6" s="1055"/>
      <c r="AI6" s="1055"/>
      <c r="AJ6" s="1055"/>
      <c r="AK6" s="1055"/>
      <c r="AL6" s="1055"/>
      <c r="AM6" s="1055"/>
      <c r="AN6" s="1055"/>
      <c r="AO6" s="1055"/>
      <c r="AP6" s="1055"/>
      <c r="AQ6" s="1055"/>
      <c r="AR6" s="1056"/>
      <c r="AS6" s="1056"/>
      <c r="AT6" s="1056"/>
      <c r="AU6" s="1056"/>
      <c r="AV6" s="1056"/>
      <c r="AW6" s="1056"/>
      <c r="AX6" s="1056"/>
      <c r="AY6" s="1056"/>
      <c r="AZ6" s="1056"/>
      <c r="BA6" s="1056"/>
      <c r="BB6" s="1056"/>
      <c r="BC6" s="1056"/>
      <c r="BD6" s="1056"/>
      <c r="BE6" s="1056"/>
      <c r="BF6" s="1056"/>
      <c r="BG6" s="1056"/>
      <c r="BH6" s="1056"/>
      <c r="BI6" s="1056"/>
      <c r="BJ6" s="1056"/>
      <c r="BK6" s="1056"/>
      <c r="BL6" s="1056"/>
      <c r="BM6" s="1056"/>
      <c r="BN6" s="1056"/>
      <c r="BO6" s="1056"/>
      <c r="BP6" s="1056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  <c r="GG6" s="1056"/>
      <c r="GH6" s="1056"/>
      <c r="GI6" s="1056"/>
      <c r="GJ6" s="1056"/>
      <c r="GK6" s="1056"/>
      <c r="GL6" s="1056"/>
      <c r="GM6" s="1056"/>
      <c r="GN6" s="1056"/>
      <c r="GO6" s="1056"/>
      <c r="GP6" s="1056"/>
    </row>
    <row r="7" spans="1:198" ht="15" customHeight="1">
      <c r="A7" s="128" t="s">
        <v>265</v>
      </c>
      <c r="B7" s="584">
        <v>155023.6</v>
      </c>
      <c r="C7" s="584">
        <v>163777</v>
      </c>
      <c r="D7" s="584">
        <v>118059</v>
      </c>
      <c r="E7" s="847">
        <v>5.6464951142922644</v>
      </c>
      <c r="F7" s="847">
        <v>-27.914786569542727</v>
      </c>
      <c r="G7" s="584">
        <v>77713</v>
      </c>
      <c r="H7" s="584">
        <v>81159</v>
      </c>
      <c r="I7" s="584">
        <v>83290</v>
      </c>
      <c r="J7" s="847">
        <v>4.4342645374647844</v>
      </c>
      <c r="K7" s="847">
        <v>2.6257100259983446</v>
      </c>
      <c r="L7" s="584">
        <v>64868</v>
      </c>
      <c r="M7" s="584">
        <v>66996</v>
      </c>
      <c r="N7" s="584">
        <v>62373</v>
      </c>
      <c r="O7" s="847">
        <v>3.2805081087747396</v>
      </c>
      <c r="P7" s="847">
        <v>-6.9004119648934221</v>
      </c>
      <c r="Q7" s="846">
        <v>174001</v>
      </c>
      <c r="R7" s="846">
        <v>194392</v>
      </c>
      <c r="S7" s="584">
        <v>203098</v>
      </c>
      <c r="T7" s="847">
        <v>11.718898167251908</v>
      </c>
      <c r="U7" s="847">
        <v>4.4785793654059916</v>
      </c>
      <c r="V7" s="846">
        <v>92326</v>
      </c>
      <c r="W7" s="846">
        <v>98774</v>
      </c>
      <c r="X7" s="584">
        <v>97916</v>
      </c>
      <c r="Y7" s="847">
        <v>6.9839481836102522</v>
      </c>
      <c r="Z7" s="850">
        <v>-0.86864964464332672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</row>
    <row r="8" spans="1:198" ht="15" customHeight="1">
      <c r="A8" s="947" t="s">
        <v>3</v>
      </c>
      <c r="B8" s="571">
        <v>28975</v>
      </c>
      <c r="C8" s="571">
        <v>28541</v>
      </c>
      <c r="D8" s="1403">
        <v>26346</v>
      </c>
      <c r="E8" s="782">
        <v>-1.4978429680759291</v>
      </c>
      <c r="F8" s="782">
        <v>-7.6906905854735186</v>
      </c>
      <c r="G8" s="571">
        <v>18804</v>
      </c>
      <c r="H8" s="571">
        <v>18522</v>
      </c>
      <c r="I8" s="571">
        <v>18613</v>
      </c>
      <c r="J8" s="782">
        <v>-1.4996809189534162</v>
      </c>
      <c r="K8" s="782">
        <v>0.49130763416478374</v>
      </c>
      <c r="L8" s="570">
        <v>20523</v>
      </c>
      <c r="M8" s="570">
        <v>20215</v>
      </c>
      <c r="N8" s="570">
        <v>19815</v>
      </c>
      <c r="O8" s="782">
        <v>-1.5007552502070922</v>
      </c>
      <c r="P8" s="782">
        <v>-1.9787286668315573</v>
      </c>
      <c r="Q8" s="570">
        <v>28543</v>
      </c>
      <c r="R8" s="570">
        <v>28115</v>
      </c>
      <c r="S8" s="570">
        <v>36010</v>
      </c>
      <c r="T8" s="782">
        <v>-1.4994919945345657</v>
      </c>
      <c r="U8" s="782">
        <v>28.081095500622439</v>
      </c>
      <c r="V8" s="570">
        <v>7713</v>
      </c>
      <c r="W8" s="570">
        <v>7597</v>
      </c>
      <c r="X8" s="570">
        <v>8210</v>
      </c>
      <c r="Y8" s="782">
        <v>-1.5039543627641621</v>
      </c>
      <c r="Z8" s="783">
        <v>8.0689745952349625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</row>
    <row r="9" spans="1:198" ht="15" customHeight="1">
      <c r="A9" s="947" t="s">
        <v>4</v>
      </c>
      <c r="B9" s="571">
        <v>36630</v>
      </c>
      <c r="C9" s="571">
        <v>39512</v>
      </c>
      <c r="D9" s="571">
        <v>24656</v>
      </c>
      <c r="E9" s="782">
        <v>7.867867867867858</v>
      </c>
      <c r="F9" s="782">
        <v>-37.598704191131802</v>
      </c>
      <c r="G9" s="571">
        <v>27485</v>
      </c>
      <c r="H9" s="571">
        <v>31091</v>
      </c>
      <c r="I9" s="571">
        <v>31253</v>
      </c>
      <c r="J9" s="782">
        <v>13.119883572857916</v>
      </c>
      <c r="K9" s="782">
        <v>0.52105110803771026</v>
      </c>
      <c r="L9" s="571">
        <v>7471</v>
      </c>
      <c r="M9" s="571">
        <v>8859</v>
      </c>
      <c r="N9" s="571">
        <v>8016</v>
      </c>
      <c r="O9" s="782">
        <v>18.578503547048598</v>
      </c>
      <c r="P9" s="782">
        <v>-9.5157466982729488</v>
      </c>
      <c r="Q9" s="571">
        <v>59125</v>
      </c>
      <c r="R9" s="571">
        <v>59200</v>
      </c>
      <c r="S9" s="571">
        <v>60011</v>
      </c>
      <c r="T9" s="782">
        <v>0.12684989429175175</v>
      </c>
      <c r="U9" s="782">
        <v>1.3699324324324351</v>
      </c>
      <c r="V9" s="571">
        <v>15960</v>
      </c>
      <c r="W9" s="571">
        <v>16719</v>
      </c>
      <c r="X9" s="571">
        <v>16728</v>
      </c>
      <c r="Y9" s="782">
        <v>4.7556390977443641</v>
      </c>
      <c r="Z9" s="783">
        <v>5.3830970751846507E-2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</row>
    <row r="10" spans="1:198" ht="15" customHeight="1">
      <c r="A10" s="1014" t="s">
        <v>5</v>
      </c>
      <c r="B10" s="571">
        <v>27620</v>
      </c>
      <c r="C10" s="571">
        <v>37620</v>
      </c>
      <c r="D10" s="571">
        <v>8862</v>
      </c>
      <c r="E10" s="782">
        <v>36.205648081100662</v>
      </c>
      <c r="F10" s="782">
        <v>-76.443381180223284</v>
      </c>
      <c r="G10" s="571">
        <v>8200</v>
      </c>
      <c r="H10" s="571">
        <v>8500</v>
      </c>
      <c r="I10" s="571">
        <v>8817</v>
      </c>
      <c r="J10" s="782">
        <v>3.6585365853658516</v>
      </c>
      <c r="K10" s="782">
        <v>3.7294117647058869</v>
      </c>
      <c r="L10" s="571">
        <v>14000</v>
      </c>
      <c r="M10" s="571">
        <v>14409</v>
      </c>
      <c r="N10" s="571">
        <v>10113</v>
      </c>
      <c r="O10" s="782">
        <v>2.9214285714285637</v>
      </c>
      <c r="P10" s="782">
        <v>-29.814699146366848</v>
      </c>
      <c r="Q10" s="571">
        <v>4720</v>
      </c>
      <c r="R10" s="571">
        <v>3956</v>
      </c>
      <c r="S10" s="571">
        <v>3945</v>
      </c>
      <c r="T10" s="782">
        <v>-16.18644067796609</v>
      </c>
      <c r="U10" s="782">
        <v>-0.27805864509605271</v>
      </c>
      <c r="V10" s="571">
        <v>8026</v>
      </c>
      <c r="W10" s="571">
        <v>9025</v>
      </c>
      <c r="X10" s="571">
        <v>7510</v>
      </c>
      <c r="Y10" s="782">
        <v>12.447047096934966</v>
      </c>
      <c r="Z10" s="783">
        <v>-16.78670360110803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</row>
    <row r="11" spans="1:198" ht="15" customHeight="1">
      <c r="A11" s="947" t="s">
        <v>6</v>
      </c>
      <c r="B11" s="571">
        <v>918</v>
      </c>
      <c r="C11" s="571">
        <v>918</v>
      </c>
      <c r="D11" s="571">
        <v>1050</v>
      </c>
      <c r="E11" s="782">
        <v>0</v>
      </c>
      <c r="F11" s="782">
        <v>14.379084967320253</v>
      </c>
      <c r="G11" s="571">
        <v>587</v>
      </c>
      <c r="H11" s="571">
        <v>470</v>
      </c>
      <c r="I11" s="571">
        <v>1050</v>
      </c>
      <c r="J11" s="782">
        <v>-19.931856899488935</v>
      </c>
      <c r="K11" s="782">
        <v>123.40425531914892</v>
      </c>
      <c r="L11" s="571">
        <v>132</v>
      </c>
      <c r="M11" s="571">
        <v>127</v>
      </c>
      <c r="N11" s="571">
        <v>1260</v>
      </c>
      <c r="O11" s="782">
        <v>-3.7878787878787818</v>
      </c>
      <c r="P11" s="782">
        <v>892.12598425196848</v>
      </c>
      <c r="Q11" s="571">
        <v>14140</v>
      </c>
      <c r="R11" s="571">
        <v>16625</v>
      </c>
      <c r="S11" s="571">
        <v>16620</v>
      </c>
      <c r="T11" s="782">
        <v>17.574257425742573</v>
      </c>
      <c r="U11" s="782">
        <v>-3.0075187969927697E-2</v>
      </c>
      <c r="V11" s="571">
        <v>4680</v>
      </c>
      <c r="W11" s="571">
        <v>4530</v>
      </c>
      <c r="X11" s="571">
        <v>4367</v>
      </c>
      <c r="Y11" s="782">
        <v>-3.2051282051282044</v>
      </c>
      <c r="Z11" s="783">
        <v>-3.5982339955849909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</row>
    <row r="12" spans="1:198" ht="15" customHeight="1">
      <c r="A12" s="947" t="s">
        <v>7</v>
      </c>
      <c r="B12" s="571">
        <v>64</v>
      </c>
      <c r="C12" s="571">
        <v>64</v>
      </c>
      <c r="D12" s="1403">
        <v>64</v>
      </c>
      <c r="E12" s="782">
        <v>0</v>
      </c>
      <c r="F12" s="782">
        <v>0</v>
      </c>
      <c r="G12" s="571">
        <v>50</v>
      </c>
      <c r="H12" s="571">
        <v>48</v>
      </c>
      <c r="I12" s="1403">
        <v>48</v>
      </c>
      <c r="J12" s="782">
        <v>-4</v>
      </c>
      <c r="K12" s="782">
        <v>0</v>
      </c>
      <c r="L12" s="571">
        <v>61</v>
      </c>
      <c r="M12" s="571">
        <v>61</v>
      </c>
      <c r="N12" s="571">
        <v>54</v>
      </c>
      <c r="O12" s="782">
        <v>0</v>
      </c>
      <c r="P12" s="782">
        <v>-11.47540983606558</v>
      </c>
      <c r="Q12" s="571">
        <v>195</v>
      </c>
      <c r="R12" s="571">
        <v>194</v>
      </c>
      <c r="S12" s="571">
        <v>192</v>
      </c>
      <c r="T12" s="782">
        <v>-0.512820512820511</v>
      </c>
      <c r="U12" s="782">
        <v>-1.0309278350515427</v>
      </c>
      <c r="V12" s="571">
        <v>180</v>
      </c>
      <c r="W12" s="571">
        <v>180</v>
      </c>
      <c r="X12" s="571">
        <v>175</v>
      </c>
      <c r="Y12" s="782">
        <v>0</v>
      </c>
      <c r="Z12" s="783">
        <v>-2.7777777777777857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</row>
    <row r="13" spans="1:198" ht="15" customHeight="1">
      <c r="A13" s="947" t="s">
        <v>8</v>
      </c>
      <c r="B13" s="731">
        <v>5.0999999999999996</v>
      </c>
      <c r="C13" s="571">
        <v>5.5</v>
      </c>
      <c r="D13" s="571">
        <v>5</v>
      </c>
      <c r="E13" s="782">
        <v>7.8431372549019756</v>
      </c>
      <c r="F13" s="782">
        <v>-9.0909090909090935</v>
      </c>
      <c r="G13" s="571">
        <v>48</v>
      </c>
      <c r="H13" s="571">
        <v>48</v>
      </c>
      <c r="I13" s="571">
        <v>45</v>
      </c>
      <c r="J13" s="782">
        <v>0</v>
      </c>
      <c r="K13" s="782">
        <v>-6.25</v>
      </c>
      <c r="L13" s="571"/>
      <c r="M13" s="571"/>
      <c r="N13" s="571"/>
      <c r="O13" s="782"/>
      <c r="P13" s="782"/>
      <c r="Q13" s="571"/>
      <c r="R13" s="571"/>
      <c r="S13" s="571"/>
      <c r="T13" s="782"/>
      <c r="U13" s="782"/>
      <c r="V13" s="571">
        <v>400</v>
      </c>
      <c r="W13" s="571">
        <v>470</v>
      </c>
      <c r="X13" s="571">
        <v>468</v>
      </c>
      <c r="Y13" s="782">
        <v>17.5</v>
      </c>
      <c r="Z13" s="783">
        <v>-0.42553191489361097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</row>
    <row r="14" spans="1:198" ht="15" customHeight="1">
      <c r="A14" s="947" t="s">
        <v>9</v>
      </c>
      <c r="B14" s="571">
        <v>59689</v>
      </c>
      <c r="C14" s="571">
        <v>56000</v>
      </c>
      <c r="D14" s="571">
        <v>55944</v>
      </c>
      <c r="E14" s="782">
        <v>-6.1803682420546409</v>
      </c>
      <c r="F14" s="782">
        <v>-9.9999999999994316E-2</v>
      </c>
      <c r="G14" s="571">
        <v>18911</v>
      </c>
      <c r="H14" s="571">
        <v>19218</v>
      </c>
      <c r="I14" s="571">
        <v>19719</v>
      </c>
      <c r="J14" s="782">
        <v>1.6233937919729158</v>
      </c>
      <c r="K14" s="782">
        <v>2.6069310021854477</v>
      </c>
      <c r="L14" s="571">
        <v>21786</v>
      </c>
      <c r="M14" s="571">
        <v>22417</v>
      </c>
      <c r="N14" s="571">
        <v>22665</v>
      </c>
      <c r="O14" s="782">
        <v>2.8963554576333337</v>
      </c>
      <c r="P14" s="782">
        <v>1.1063032519962519</v>
      </c>
      <c r="Q14" s="571">
        <v>65750</v>
      </c>
      <c r="R14" s="571">
        <v>84920</v>
      </c>
      <c r="S14" s="571">
        <v>84930</v>
      </c>
      <c r="T14" s="782">
        <v>29.155893536121681</v>
      </c>
      <c r="U14" s="782">
        <v>1.177578897785736E-2</v>
      </c>
      <c r="V14" s="571">
        <v>54000</v>
      </c>
      <c r="W14" s="571">
        <v>58900</v>
      </c>
      <c r="X14" s="571">
        <v>59100</v>
      </c>
      <c r="Y14" s="782">
        <v>9.0740740740740762</v>
      </c>
      <c r="Z14" s="783">
        <v>0.33955857385399213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</row>
    <row r="15" spans="1:198" ht="15" customHeight="1">
      <c r="A15" s="947" t="s">
        <v>10</v>
      </c>
      <c r="B15" s="571"/>
      <c r="C15" s="571"/>
      <c r="D15" s="571"/>
      <c r="E15" s="782"/>
      <c r="F15" s="782"/>
      <c r="G15" s="571"/>
      <c r="H15" s="571"/>
      <c r="I15" s="571"/>
      <c r="J15" s="782"/>
      <c r="K15" s="782"/>
      <c r="L15" s="571"/>
      <c r="M15" s="571"/>
      <c r="N15" s="571"/>
      <c r="O15" s="782"/>
      <c r="P15" s="782"/>
      <c r="Q15" s="571"/>
      <c r="R15" s="571"/>
      <c r="S15" s="571"/>
      <c r="T15" s="782"/>
      <c r="U15" s="782"/>
      <c r="V15" s="571"/>
      <c r="W15" s="571"/>
      <c r="X15" s="571"/>
      <c r="Y15" s="782"/>
      <c r="Z15" s="783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</row>
    <row r="16" spans="1:198" ht="15" customHeight="1">
      <c r="A16" s="947" t="s">
        <v>11</v>
      </c>
      <c r="B16" s="571"/>
      <c r="C16" s="571"/>
      <c r="D16" s="571"/>
      <c r="E16" s="782"/>
      <c r="F16" s="782"/>
      <c r="G16" s="571"/>
      <c r="H16" s="571"/>
      <c r="I16" s="571"/>
      <c r="J16" s="782"/>
      <c r="K16" s="782"/>
      <c r="L16" s="571"/>
      <c r="M16" s="571"/>
      <c r="N16" s="571"/>
      <c r="O16" s="782"/>
      <c r="P16" s="782"/>
      <c r="Q16" s="571"/>
      <c r="R16" s="571"/>
      <c r="S16" s="571"/>
      <c r="T16" s="782"/>
      <c r="U16" s="782"/>
      <c r="V16" s="571"/>
      <c r="W16" s="571"/>
      <c r="X16" s="571"/>
      <c r="Y16" s="782"/>
      <c r="Z16" s="783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</row>
    <row r="17" spans="1:198" ht="15" customHeight="1">
      <c r="A17" s="947" t="s">
        <v>12</v>
      </c>
      <c r="B17" s="571"/>
      <c r="C17" s="571"/>
      <c r="D17" s="571"/>
      <c r="E17" s="782"/>
      <c r="F17" s="782"/>
      <c r="G17" s="571"/>
      <c r="H17" s="571"/>
      <c r="I17" s="571"/>
      <c r="J17" s="782"/>
      <c r="K17" s="782"/>
      <c r="L17" s="571"/>
      <c r="M17" s="571"/>
      <c r="N17" s="571"/>
      <c r="O17" s="782"/>
      <c r="P17" s="782"/>
      <c r="Q17" s="571"/>
      <c r="R17" s="571"/>
      <c r="S17" s="571"/>
      <c r="T17" s="782"/>
      <c r="U17" s="782"/>
      <c r="V17" s="571"/>
      <c r="W17" s="571"/>
      <c r="X17" s="571"/>
      <c r="Y17" s="782"/>
      <c r="Z17" s="783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</row>
    <row r="18" spans="1:198" ht="15" customHeight="1">
      <c r="A18" s="947" t="s">
        <v>13</v>
      </c>
      <c r="B18" s="571">
        <v>7.5</v>
      </c>
      <c r="C18" s="571">
        <v>7.5</v>
      </c>
      <c r="D18" s="571">
        <v>7</v>
      </c>
      <c r="E18" s="782">
        <v>0</v>
      </c>
      <c r="F18" s="782">
        <v>-6.6666666666666714</v>
      </c>
      <c r="G18" s="571">
        <v>73</v>
      </c>
      <c r="H18" s="571">
        <v>75</v>
      </c>
      <c r="I18" s="571">
        <v>70</v>
      </c>
      <c r="J18" s="782">
        <v>2.7397260273972677</v>
      </c>
      <c r="K18" s="782">
        <v>-6.6666666666666714</v>
      </c>
      <c r="L18" s="571"/>
      <c r="M18" s="571"/>
      <c r="N18" s="571"/>
      <c r="O18" s="782"/>
      <c r="P18" s="782"/>
      <c r="Q18" s="571"/>
      <c r="R18" s="571"/>
      <c r="S18" s="571"/>
      <c r="T18" s="782"/>
      <c r="U18" s="782"/>
      <c r="V18" s="571">
        <v>612</v>
      </c>
      <c r="W18" s="571">
        <v>602</v>
      </c>
      <c r="X18" s="571">
        <v>606</v>
      </c>
      <c r="Y18" s="782">
        <v>-1.6339869281045765</v>
      </c>
      <c r="Z18" s="783">
        <v>0.66445182724253016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</row>
    <row r="19" spans="1:198" ht="15" customHeight="1">
      <c r="A19" s="129" t="s">
        <v>14</v>
      </c>
      <c r="B19" s="571">
        <v>194</v>
      </c>
      <c r="C19" s="568">
        <v>188</v>
      </c>
      <c r="D19" s="568">
        <v>197</v>
      </c>
      <c r="E19" s="782">
        <v>-3.0927835051546424</v>
      </c>
      <c r="F19" s="782">
        <v>4.7872340425531945</v>
      </c>
      <c r="G19" s="571">
        <v>355</v>
      </c>
      <c r="H19" s="571">
        <v>290</v>
      </c>
      <c r="I19" s="571">
        <v>355</v>
      </c>
      <c r="J19" s="782">
        <v>-18.309859154929569</v>
      </c>
      <c r="K19" s="782">
        <v>22.41379310344827</v>
      </c>
      <c r="L19" s="571">
        <v>455</v>
      </c>
      <c r="M19" s="571">
        <v>472</v>
      </c>
      <c r="N19" s="571">
        <v>450</v>
      </c>
      <c r="O19" s="782">
        <v>3.7362637362637514</v>
      </c>
      <c r="P19" s="782">
        <v>-4.6610169491525397</v>
      </c>
      <c r="Q19" s="571">
        <v>818</v>
      </c>
      <c r="R19" s="571">
        <v>842</v>
      </c>
      <c r="S19" s="571">
        <v>840</v>
      </c>
      <c r="T19" s="782">
        <v>2.9339853300733409</v>
      </c>
      <c r="U19" s="782">
        <v>-0.23752969121140666</v>
      </c>
      <c r="V19" s="571">
        <v>483</v>
      </c>
      <c r="W19" s="571">
        <v>471</v>
      </c>
      <c r="X19" s="571">
        <v>471</v>
      </c>
      <c r="Y19" s="782">
        <v>-2.4844720496894439</v>
      </c>
      <c r="Z19" s="783">
        <v>0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</row>
    <row r="20" spans="1:198" ht="15" customHeight="1">
      <c r="A20" s="129" t="s">
        <v>15</v>
      </c>
      <c r="B20" s="571">
        <v>921</v>
      </c>
      <c r="C20" s="571">
        <v>921</v>
      </c>
      <c r="D20" s="571">
        <v>928</v>
      </c>
      <c r="E20" s="782">
        <v>0</v>
      </c>
      <c r="F20" s="782">
        <v>0.76004343105320515</v>
      </c>
      <c r="G20" s="571">
        <v>3200</v>
      </c>
      <c r="H20" s="571">
        <v>2897</v>
      </c>
      <c r="I20" s="571">
        <v>3320</v>
      </c>
      <c r="J20" s="782">
        <v>-9.46875</v>
      </c>
      <c r="K20" s="782">
        <v>14.601311701760437</v>
      </c>
      <c r="L20" s="571">
        <v>440</v>
      </c>
      <c r="M20" s="571">
        <v>436</v>
      </c>
      <c r="N20" s="571"/>
      <c r="O20" s="782">
        <v>-0.90909090909090651</v>
      </c>
      <c r="P20" s="782">
        <v>-100</v>
      </c>
      <c r="Q20" s="571">
        <v>710</v>
      </c>
      <c r="R20" s="571">
        <v>540</v>
      </c>
      <c r="S20" s="571">
        <v>550</v>
      </c>
      <c r="T20" s="782">
        <v>-23.943661971830991</v>
      </c>
      <c r="U20" s="782">
        <v>1.8518518518518619</v>
      </c>
      <c r="V20" s="571">
        <v>272</v>
      </c>
      <c r="W20" s="571">
        <v>280</v>
      </c>
      <c r="X20" s="571">
        <v>281</v>
      </c>
      <c r="Y20" s="782">
        <v>2.941176470588232</v>
      </c>
      <c r="Z20" s="783">
        <v>0.3571428571428612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</row>
    <row r="21" spans="1:198" s="73" customFormat="1" ht="15" customHeight="1">
      <c r="A21" s="128" t="s">
        <v>719</v>
      </c>
      <c r="B21" s="584">
        <v>46694</v>
      </c>
      <c r="C21" s="584">
        <v>54471</v>
      </c>
      <c r="D21" s="584">
        <v>65312</v>
      </c>
      <c r="E21" s="847">
        <v>16.65524478519724</v>
      </c>
      <c r="F21" s="847">
        <v>19.902333351691738</v>
      </c>
      <c r="G21" s="584">
        <v>71500</v>
      </c>
      <c r="H21" s="584">
        <v>67000</v>
      </c>
      <c r="I21" s="584">
        <v>70145</v>
      </c>
      <c r="J21" s="847">
        <v>-6.2937062937062933</v>
      </c>
      <c r="K21" s="847">
        <v>4.6940298507462757</v>
      </c>
      <c r="L21" s="584">
        <v>59829</v>
      </c>
      <c r="M21" s="584">
        <v>59837</v>
      </c>
      <c r="N21" s="584">
        <v>68230</v>
      </c>
      <c r="O21" s="847">
        <v>1.3371441942865658E-2</v>
      </c>
      <c r="P21" s="847">
        <v>14.026438491234529</v>
      </c>
      <c r="Q21" s="846">
        <v>39165</v>
      </c>
      <c r="R21" s="846">
        <v>35073</v>
      </c>
      <c r="S21" s="584">
        <v>36073</v>
      </c>
      <c r="T21" s="847">
        <v>-10.448104174645735</v>
      </c>
      <c r="U21" s="847">
        <v>2.8511960767541922</v>
      </c>
      <c r="V21" s="846">
        <v>25265</v>
      </c>
      <c r="W21" s="846">
        <v>27816</v>
      </c>
      <c r="X21" s="584">
        <v>28224</v>
      </c>
      <c r="Y21" s="847">
        <v>10.096972095784679</v>
      </c>
      <c r="Z21" s="850">
        <v>1.4667817083692967</v>
      </c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</row>
    <row r="22" spans="1:198" ht="15" customHeight="1">
      <c r="A22" s="129" t="s">
        <v>335</v>
      </c>
      <c r="B22" s="571">
        <v>46694</v>
      </c>
      <c r="C22" s="571">
        <v>54471</v>
      </c>
      <c r="D22" s="571">
        <v>65312</v>
      </c>
      <c r="E22" s="782">
        <v>16.65524478519724</v>
      </c>
      <c r="F22" s="782">
        <v>19.902333351691738</v>
      </c>
      <c r="G22" s="571">
        <v>71500</v>
      </c>
      <c r="H22" s="571">
        <v>67000</v>
      </c>
      <c r="I22" s="571">
        <v>70145</v>
      </c>
      <c r="J22" s="782">
        <v>-6.2937062937062933</v>
      </c>
      <c r="K22" s="782">
        <v>4.6940298507462757</v>
      </c>
      <c r="L22" s="571">
        <v>59829</v>
      </c>
      <c r="M22" s="571">
        <v>59837</v>
      </c>
      <c r="N22" s="571">
        <v>68230</v>
      </c>
      <c r="O22" s="782">
        <v>1.3371441942865658E-2</v>
      </c>
      <c r="P22" s="782">
        <v>14.026438491234529</v>
      </c>
      <c r="Q22" s="571">
        <v>39165</v>
      </c>
      <c r="R22" s="571">
        <v>35073</v>
      </c>
      <c r="S22" s="571">
        <v>36073</v>
      </c>
      <c r="T22" s="782">
        <v>-10.448104174645735</v>
      </c>
      <c r="U22" s="782">
        <v>2.8511960767541922</v>
      </c>
      <c r="V22" s="571">
        <v>25265</v>
      </c>
      <c r="W22" s="568">
        <v>27816</v>
      </c>
      <c r="X22" s="568">
        <v>28224</v>
      </c>
      <c r="Y22" s="782">
        <v>10.096972095784679</v>
      </c>
      <c r="Z22" s="783">
        <v>1.4667817083692967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</row>
    <row r="23" spans="1:198" s="73" customFormat="1" ht="15" customHeight="1">
      <c r="A23" s="128" t="s">
        <v>17</v>
      </c>
      <c r="B23" s="584">
        <v>6945</v>
      </c>
      <c r="C23" s="584">
        <v>4440</v>
      </c>
      <c r="D23" s="584">
        <v>5982</v>
      </c>
      <c r="E23" s="847">
        <v>-36.069114470842337</v>
      </c>
      <c r="F23" s="847">
        <v>34.729729729729712</v>
      </c>
      <c r="G23" s="584">
        <v>3249.5</v>
      </c>
      <c r="H23" s="584">
        <v>3370.5</v>
      </c>
      <c r="I23" s="584">
        <v>3550.4</v>
      </c>
      <c r="J23" s="847">
        <v>3.7236497922757223</v>
      </c>
      <c r="K23" s="847">
        <v>5.3374870197300055</v>
      </c>
      <c r="L23" s="584">
        <v>3407</v>
      </c>
      <c r="M23" s="584">
        <v>3419</v>
      </c>
      <c r="N23" s="584">
        <v>2727</v>
      </c>
      <c r="O23" s="847">
        <v>0.3522160258291791</v>
      </c>
      <c r="P23" s="847">
        <v>-20.239836209417959</v>
      </c>
      <c r="Q23" s="846">
        <v>13741</v>
      </c>
      <c r="R23" s="846">
        <v>12498</v>
      </c>
      <c r="S23" s="584">
        <v>12504.3</v>
      </c>
      <c r="T23" s="847">
        <v>-9.0459209664507654</v>
      </c>
      <c r="U23" s="847">
        <v>5.0408065290440618E-2</v>
      </c>
      <c r="V23" s="846">
        <v>4245.1000000000004</v>
      </c>
      <c r="W23" s="846">
        <v>3034.1</v>
      </c>
      <c r="X23" s="576">
        <v>2833.7</v>
      </c>
      <c r="Y23" s="847">
        <v>-28.527007608772465</v>
      </c>
      <c r="Z23" s="850">
        <v>-6.6049240301901762</v>
      </c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</row>
    <row r="24" spans="1:198" ht="15" customHeight="1">
      <c r="A24" s="129" t="s">
        <v>18</v>
      </c>
      <c r="B24" s="571"/>
      <c r="C24" s="571"/>
      <c r="D24" s="571">
        <v>2229</v>
      </c>
      <c r="E24" s="782"/>
      <c r="F24" s="782"/>
      <c r="G24" s="571">
        <v>1479</v>
      </c>
      <c r="H24" s="571">
        <v>1450</v>
      </c>
      <c r="I24" s="571">
        <v>1436</v>
      </c>
      <c r="J24" s="782">
        <v>-1.9607843137254974</v>
      </c>
      <c r="K24" s="782">
        <v>-0.96551724137931672</v>
      </c>
      <c r="L24" s="571">
        <v>251</v>
      </c>
      <c r="M24" s="571">
        <v>230</v>
      </c>
      <c r="N24" s="571">
        <v>374</v>
      </c>
      <c r="O24" s="782">
        <v>-8.3665338645418359</v>
      </c>
      <c r="P24" s="782">
        <v>62.608695652173907</v>
      </c>
      <c r="Q24" s="571">
        <v>2360</v>
      </c>
      <c r="R24" s="571">
        <v>1482</v>
      </c>
      <c r="S24" s="571">
        <v>1480</v>
      </c>
      <c r="T24" s="782">
        <v>-37.20338983050847</v>
      </c>
      <c r="U24" s="782">
        <v>-0.13495276653171118</v>
      </c>
      <c r="V24" s="571">
        <v>2873</v>
      </c>
      <c r="W24" s="568">
        <v>1494</v>
      </c>
      <c r="X24" s="568">
        <v>1271</v>
      </c>
      <c r="Y24" s="782">
        <v>-47.998607727114518</v>
      </c>
      <c r="Z24" s="783">
        <v>-14.926372155287808</v>
      </c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</row>
    <row r="25" spans="1:198" ht="15" customHeight="1">
      <c r="A25" s="129" t="s">
        <v>19</v>
      </c>
      <c r="B25" s="571"/>
      <c r="C25" s="571"/>
      <c r="D25" s="571"/>
      <c r="E25" s="782"/>
      <c r="F25" s="782"/>
      <c r="G25" s="571"/>
      <c r="H25" s="571"/>
      <c r="I25" s="571"/>
      <c r="J25" s="782"/>
      <c r="K25" s="782"/>
      <c r="L25" s="571"/>
      <c r="M25" s="571"/>
      <c r="N25" s="571"/>
      <c r="O25" s="782"/>
      <c r="P25" s="782"/>
      <c r="Q25" s="571"/>
      <c r="R25" s="571"/>
      <c r="S25" s="571"/>
      <c r="T25" s="782"/>
      <c r="U25" s="782"/>
      <c r="V25" s="571">
        <v>600</v>
      </c>
      <c r="W25" s="568">
        <v>600</v>
      </c>
      <c r="X25" s="568">
        <v>606</v>
      </c>
      <c r="Y25" s="782">
        <v>0</v>
      </c>
      <c r="Z25" s="783">
        <v>1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</row>
    <row r="26" spans="1:198" ht="15" customHeight="1">
      <c r="A26" s="129" t="s">
        <v>20</v>
      </c>
      <c r="B26" s="571"/>
      <c r="C26" s="568"/>
      <c r="D26" s="568"/>
      <c r="E26" s="782"/>
      <c r="F26" s="782"/>
      <c r="G26" s="571">
        <v>30</v>
      </c>
      <c r="H26" s="571">
        <v>32</v>
      </c>
      <c r="I26" s="571">
        <v>43</v>
      </c>
      <c r="J26" s="782">
        <v>6.6666666666666714</v>
      </c>
      <c r="K26" s="782">
        <v>34.375</v>
      </c>
      <c r="L26" s="571"/>
      <c r="M26" s="571"/>
      <c r="N26" s="571"/>
      <c r="O26" s="782"/>
      <c r="P26" s="782"/>
      <c r="Q26" s="571"/>
      <c r="R26" s="571"/>
      <c r="S26" s="571"/>
      <c r="T26" s="782"/>
      <c r="U26" s="782"/>
      <c r="V26" s="571"/>
      <c r="W26" s="568"/>
      <c r="X26" s="568"/>
      <c r="Y26" s="782"/>
      <c r="Z26" s="783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</row>
    <row r="27" spans="1:198" ht="15" customHeight="1">
      <c r="A27" s="129" t="s">
        <v>21</v>
      </c>
      <c r="B27" s="571"/>
      <c r="C27" s="568"/>
      <c r="D27" s="568"/>
      <c r="E27" s="782"/>
      <c r="F27" s="782"/>
      <c r="G27" s="571"/>
      <c r="H27" s="571"/>
      <c r="I27" s="571"/>
      <c r="J27" s="782"/>
      <c r="K27" s="782"/>
      <c r="L27" s="571"/>
      <c r="M27" s="571"/>
      <c r="N27" s="571"/>
      <c r="O27" s="782"/>
      <c r="P27" s="782"/>
      <c r="Q27" s="571"/>
      <c r="R27" s="571"/>
      <c r="S27" s="571"/>
      <c r="T27" s="782"/>
      <c r="U27" s="782"/>
      <c r="V27" s="571"/>
      <c r="W27" s="568"/>
      <c r="X27" s="568"/>
      <c r="Y27" s="782"/>
      <c r="Z27" s="783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</row>
    <row r="28" spans="1:198" ht="15" customHeight="1">
      <c r="A28" s="129" t="s">
        <v>22</v>
      </c>
      <c r="B28" s="571">
        <v>5992</v>
      </c>
      <c r="C28" s="568">
        <v>3386</v>
      </c>
      <c r="D28" s="568">
        <v>3450</v>
      </c>
      <c r="E28" s="782">
        <v>-43.491321762349799</v>
      </c>
      <c r="F28" s="782">
        <v>1.8901358535144794</v>
      </c>
      <c r="G28" s="571">
        <v>440</v>
      </c>
      <c r="H28" s="571">
        <v>450</v>
      </c>
      <c r="I28" s="571">
        <v>520</v>
      </c>
      <c r="J28" s="782">
        <v>2.2727272727272663</v>
      </c>
      <c r="K28" s="782">
        <v>15.555555555555543</v>
      </c>
      <c r="L28" s="571">
        <v>456</v>
      </c>
      <c r="M28" s="571">
        <v>461</v>
      </c>
      <c r="N28" s="571"/>
      <c r="O28" s="782">
        <v>1.0964912280701782</v>
      </c>
      <c r="P28" s="782">
        <v>-100</v>
      </c>
      <c r="Q28" s="571">
        <v>6</v>
      </c>
      <c r="R28" s="571">
        <v>17</v>
      </c>
      <c r="S28" s="571">
        <v>18</v>
      </c>
      <c r="T28" s="782"/>
      <c r="U28" s="782">
        <v>5.8823529411764781</v>
      </c>
      <c r="V28" s="571"/>
      <c r="W28" s="568"/>
      <c r="X28" s="568"/>
      <c r="Y28" s="782"/>
      <c r="Z28" s="783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</row>
    <row r="29" spans="1:198" ht="15" customHeight="1">
      <c r="A29" s="129" t="s">
        <v>23</v>
      </c>
      <c r="B29" s="571">
        <v>953</v>
      </c>
      <c r="C29" s="568">
        <v>1054</v>
      </c>
      <c r="D29" s="568">
        <v>303</v>
      </c>
      <c r="E29" s="782">
        <v>10.598111227702006</v>
      </c>
      <c r="F29" s="782">
        <v>-71.252371916508537</v>
      </c>
      <c r="G29" s="571">
        <v>1265</v>
      </c>
      <c r="H29" s="571">
        <v>1400</v>
      </c>
      <c r="I29" s="571">
        <v>1509.4</v>
      </c>
      <c r="J29" s="782">
        <v>10.671936758893281</v>
      </c>
      <c r="K29" s="782">
        <v>7.8142857142857309</v>
      </c>
      <c r="L29" s="571">
        <v>2700</v>
      </c>
      <c r="M29" s="571">
        <v>2728</v>
      </c>
      <c r="N29" s="571">
        <v>2353</v>
      </c>
      <c r="O29" s="782">
        <v>1.0370370370370381</v>
      </c>
      <c r="P29" s="782">
        <v>-13.746334310850443</v>
      </c>
      <c r="Q29" s="571">
        <v>11180</v>
      </c>
      <c r="R29" s="571">
        <v>10804</v>
      </c>
      <c r="S29" s="571">
        <v>10810</v>
      </c>
      <c r="T29" s="782">
        <v>-3.3631484794275508</v>
      </c>
      <c r="U29" s="782">
        <v>5.5534987041824024E-2</v>
      </c>
      <c r="V29" s="571">
        <v>768</v>
      </c>
      <c r="W29" s="568">
        <v>936</v>
      </c>
      <c r="X29" s="568">
        <v>941</v>
      </c>
      <c r="Y29" s="782">
        <v>21.875</v>
      </c>
      <c r="Z29" s="783">
        <v>0.53418803418803407</v>
      </c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</row>
    <row r="30" spans="1:198" ht="15" customHeight="1">
      <c r="A30" s="129" t="s">
        <v>24</v>
      </c>
      <c r="B30" s="571"/>
      <c r="C30" s="573"/>
      <c r="D30" s="573"/>
      <c r="E30" s="782"/>
      <c r="F30" s="782"/>
      <c r="G30" s="571">
        <v>6.5</v>
      </c>
      <c r="H30" s="571">
        <v>6.5</v>
      </c>
      <c r="I30" s="571">
        <v>8</v>
      </c>
      <c r="J30" s="782"/>
      <c r="K30" s="782">
        <v>23.07692307692308</v>
      </c>
      <c r="L30" s="571"/>
      <c r="M30" s="571"/>
      <c r="N30" s="571"/>
      <c r="O30" s="847"/>
      <c r="P30" s="782"/>
      <c r="Q30" s="571">
        <v>55</v>
      </c>
      <c r="R30" s="571">
        <v>55</v>
      </c>
      <c r="S30" s="571">
        <v>55</v>
      </c>
      <c r="T30" s="782">
        <v>0</v>
      </c>
      <c r="U30" s="782">
        <v>0</v>
      </c>
      <c r="V30" s="571">
        <v>3</v>
      </c>
      <c r="W30" s="568">
        <v>3</v>
      </c>
      <c r="X30" s="568">
        <v>6</v>
      </c>
      <c r="Y30" s="782">
        <v>0</v>
      </c>
      <c r="Z30" s="783">
        <v>100</v>
      </c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</row>
    <row r="31" spans="1:198" ht="15" customHeight="1" thickBot="1">
      <c r="A31" s="17" t="s">
        <v>25</v>
      </c>
      <c r="B31" s="541"/>
      <c r="C31" s="541"/>
      <c r="D31" s="541"/>
      <c r="E31" s="848"/>
      <c r="F31" s="848"/>
      <c r="G31" s="541">
        <v>29</v>
      </c>
      <c r="H31" s="541">
        <v>32</v>
      </c>
      <c r="I31" s="541">
        <v>34</v>
      </c>
      <c r="J31" s="848">
        <v>10.34482758620689</v>
      </c>
      <c r="K31" s="848">
        <v>6.25</v>
      </c>
      <c r="L31" s="541"/>
      <c r="M31" s="541"/>
      <c r="N31" s="541"/>
      <c r="O31" s="849"/>
      <c r="P31" s="848"/>
      <c r="Q31" s="541">
        <v>140</v>
      </c>
      <c r="R31" s="541">
        <v>140</v>
      </c>
      <c r="S31" s="541">
        <v>141.30000000000001</v>
      </c>
      <c r="T31" s="848">
        <v>0</v>
      </c>
      <c r="U31" s="848">
        <v>0.9285714285714306</v>
      </c>
      <c r="V31" s="541">
        <v>1.1000000000000001</v>
      </c>
      <c r="W31" s="78">
        <v>1.1000000000000001</v>
      </c>
      <c r="X31" s="78">
        <v>9.6999999999999993</v>
      </c>
      <c r="Y31" s="848">
        <v>0</v>
      </c>
      <c r="Z31" s="851">
        <v>781.81818181818164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</row>
    <row r="32" spans="1:198" ht="12" customHeight="1" thickTop="1" thickBot="1">
      <c r="A32" s="1"/>
      <c r="B32" s="147"/>
      <c r="C32" s="147"/>
      <c r="D32" s="147"/>
      <c r="E32" s="840"/>
      <c r="F32" s="840"/>
      <c r="G32" s="1"/>
      <c r="H32" s="1"/>
      <c r="I32" s="1"/>
      <c r="J32" s="837"/>
      <c r="K32" s="837"/>
      <c r="L32" s="1"/>
      <c r="M32" s="1"/>
      <c r="N32" s="1"/>
      <c r="O32" s="837"/>
      <c r="P32" s="837"/>
      <c r="Q32" s="1"/>
      <c r="R32" s="1"/>
      <c r="S32" s="1"/>
      <c r="T32" s="837"/>
      <c r="U32" s="837"/>
      <c r="V32" s="1"/>
      <c r="W32" s="1"/>
      <c r="X32" s="1"/>
      <c r="Y32" s="837"/>
      <c r="Z32" s="837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</row>
    <row r="33" spans="1:198" s="1054" customFormat="1" ht="18" customHeight="1" thickTop="1">
      <c r="A33" s="2315" t="s">
        <v>263</v>
      </c>
      <c r="B33" s="2454" t="s">
        <v>226</v>
      </c>
      <c r="C33" s="2454"/>
      <c r="D33" s="2454"/>
      <c r="E33" s="2454"/>
      <c r="F33" s="2454"/>
      <c r="G33" s="2454" t="s">
        <v>227</v>
      </c>
      <c r="H33" s="2454"/>
      <c r="I33" s="2454"/>
      <c r="J33" s="2454"/>
      <c r="K33" s="2454"/>
      <c r="L33" s="2454" t="s">
        <v>228</v>
      </c>
      <c r="M33" s="2454"/>
      <c r="N33" s="2454"/>
      <c r="O33" s="2454"/>
      <c r="P33" s="2454"/>
      <c r="Q33" s="2454" t="s">
        <v>405</v>
      </c>
      <c r="R33" s="2454"/>
      <c r="S33" s="2454"/>
      <c r="T33" s="2454"/>
      <c r="U33" s="2454"/>
      <c r="V33" s="2454" t="s">
        <v>82</v>
      </c>
      <c r="W33" s="2454"/>
      <c r="X33" s="2454"/>
      <c r="Y33" s="2454"/>
      <c r="Z33" s="2455"/>
      <c r="AA33" s="1056"/>
      <c r="AB33" s="1056"/>
      <c r="AC33" s="1056"/>
      <c r="AD33" s="1056"/>
      <c r="AE33" s="1056"/>
      <c r="AF33" s="1056"/>
      <c r="AG33" s="1056"/>
      <c r="AH33" s="1056"/>
      <c r="AI33" s="1056"/>
      <c r="AJ33" s="1056"/>
      <c r="AK33" s="1056"/>
      <c r="AL33" s="1056"/>
      <c r="AM33" s="1056"/>
      <c r="AN33" s="1056"/>
      <c r="AO33" s="1056"/>
      <c r="AP33" s="1056"/>
      <c r="AQ33" s="1056"/>
      <c r="AR33" s="1056"/>
      <c r="AS33" s="1056"/>
      <c r="AT33" s="1056"/>
      <c r="AU33" s="1056"/>
      <c r="AV33" s="1056"/>
      <c r="AW33" s="1056"/>
      <c r="AX33" s="1056"/>
      <c r="AY33" s="1056"/>
      <c r="AZ33" s="1056"/>
      <c r="BA33" s="1056"/>
      <c r="BB33" s="1056"/>
      <c r="BC33" s="1056"/>
      <c r="BD33" s="1056"/>
      <c r="BE33" s="1056"/>
      <c r="BF33" s="1056"/>
      <c r="BG33" s="1056"/>
      <c r="BH33" s="1056"/>
      <c r="BI33" s="1056"/>
      <c r="BJ33" s="1056"/>
      <c r="BK33" s="1056"/>
      <c r="BL33" s="1056"/>
      <c r="BM33" s="1056"/>
      <c r="BN33" s="1056"/>
      <c r="BO33" s="1056"/>
      <c r="BP33" s="1056"/>
      <c r="BQ33" s="1056"/>
      <c r="BR33" s="1056"/>
      <c r="BS33" s="1056"/>
      <c r="BT33" s="1056"/>
      <c r="BU33" s="1056"/>
      <c r="BV33" s="1056"/>
      <c r="BW33" s="1056"/>
      <c r="BX33" s="1056"/>
      <c r="BY33" s="1056"/>
      <c r="BZ33" s="1056"/>
      <c r="CA33" s="1056"/>
      <c r="CB33" s="1056"/>
      <c r="CC33" s="1056"/>
      <c r="CD33" s="1056"/>
      <c r="CE33" s="1056"/>
      <c r="CF33" s="1056"/>
      <c r="CG33" s="1056"/>
      <c r="CH33" s="1056"/>
      <c r="CI33" s="1056"/>
      <c r="CJ33" s="1056"/>
      <c r="CK33" s="1056"/>
      <c r="CL33" s="1056"/>
      <c r="CM33" s="1056"/>
      <c r="CN33" s="1056"/>
      <c r="CO33" s="1056"/>
      <c r="CP33" s="1056"/>
      <c r="CQ33" s="1056"/>
      <c r="CR33" s="1056"/>
      <c r="CS33" s="1056"/>
      <c r="CT33" s="1056"/>
      <c r="CU33" s="1056"/>
      <c r="CV33" s="1056"/>
      <c r="CW33" s="1056"/>
      <c r="CX33" s="1056"/>
      <c r="CY33" s="1056"/>
      <c r="CZ33" s="1056"/>
      <c r="DA33" s="1056"/>
      <c r="DB33" s="1056"/>
      <c r="DC33" s="1056"/>
      <c r="DD33" s="1056"/>
      <c r="DE33" s="1056"/>
      <c r="DF33" s="1056"/>
      <c r="DG33" s="1056"/>
      <c r="DH33" s="1056"/>
      <c r="DI33" s="1056"/>
      <c r="DJ33" s="1056"/>
      <c r="DK33" s="1056"/>
      <c r="DL33" s="1056"/>
      <c r="DM33" s="1056"/>
      <c r="DN33" s="1056"/>
      <c r="DO33" s="1056"/>
      <c r="DP33" s="1056"/>
      <c r="DQ33" s="1056"/>
      <c r="DR33" s="1056"/>
      <c r="DS33" s="1056"/>
      <c r="DT33" s="1056"/>
      <c r="DU33" s="1056"/>
      <c r="DV33" s="1056"/>
      <c r="DW33" s="1056"/>
      <c r="DX33" s="1056"/>
      <c r="DY33" s="1056"/>
      <c r="DZ33" s="1056"/>
      <c r="EA33" s="1056"/>
      <c r="EB33" s="1056"/>
      <c r="EC33" s="1056"/>
      <c r="ED33" s="1056"/>
      <c r="EE33" s="1056"/>
      <c r="EF33" s="1056"/>
      <c r="EG33" s="1056"/>
      <c r="EH33" s="1056"/>
      <c r="EI33" s="1056"/>
      <c r="EJ33" s="1056"/>
      <c r="EK33" s="1056"/>
      <c r="EL33" s="1056"/>
      <c r="EM33" s="1056"/>
      <c r="EN33" s="1056"/>
      <c r="EO33" s="1056"/>
      <c r="EP33" s="1056"/>
      <c r="EQ33" s="1056"/>
      <c r="ER33" s="1056"/>
      <c r="ES33" s="1056"/>
      <c r="ET33" s="1056"/>
      <c r="EU33" s="1056"/>
      <c r="EV33" s="1056"/>
      <c r="EW33" s="1056"/>
      <c r="EX33" s="1056"/>
      <c r="EY33" s="1056"/>
      <c r="EZ33" s="1056"/>
      <c r="FA33" s="1056"/>
      <c r="FB33" s="1056"/>
      <c r="FC33" s="1056"/>
      <c r="FD33" s="1056"/>
      <c r="FE33" s="1056"/>
      <c r="FF33" s="1056"/>
      <c r="FG33" s="1056"/>
      <c r="FH33" s="1056"/>
      <c r="FI33" s="1056"/>
      <c r="FJ33" s="1056"/>
      <c r="FK33" s="1056"/>
      <c r="FL33" s="1056"/>
      <c r="FM33" s="1056"/>
      <c r="FN33" s="1056"/>
      <c r="FO33" s="1056"/>
      <c r="FP33" s="1056"/>
      <c r="FQ33" s="1056"/>
      <c r="FR33" s="1056"/>
      <c r="FS33" s="1056"/>
      <c r="FT33" s="1056"/>
      <c r="FU33" s="1056"/>
      <c r="FV33" s="1056"/>
      <c r="FW33" s="1056"/>
      <c r="FX33" s="1056"/>
      <c r="FY33" s="1056"/>
      <c r="FZ33" s="1056"/>
      <c r="GA33" s="1056"/>
      <c r="GB33" s="1056"/>
      <c r="GC33" s="1056"/>
      <c r="GD33" s="1056"/>
      <c r="GE33" s="1056"/>
      <c r="GF33" s="1056"/>
      <c r="GG33" s="1056"/>
      <c r="GH33" s="1056"/>
      <c r="GI33" s="1056"/>
      <c r="GJ33" s="1056"/>
      <c r="GK33" s="1056"/>
      <c r="GL33" s="1056"/>
      <c r="GM33" s="1056"/>
      <c r="GN33" s="1056"/>
      <c r="GO33" s="1056"/>
      <c r="GP33" s="1056"/>
    </row>
    <row r="34" spans="1:198" s="1054" customFormat="1" ht="18" customHeight="1">
      <c r="A34" s="2316"/>
      <c r="B34" s="1060" t="s">
        <v>87</v>
      </c>
      <c r="C34" s="1060" t="s">
        <v>90</v>
      </c>
      <c r="D34" s="1060" t="s">
        <v>91</v>
      </c>
      <c r="E34" s="2322" t="s">
        <v>88</v>
      </c>
      <c r="F34" s="2322" t="s">
        <v>89</v>
      </c>
      <c r="G34" s="1060" t="s">
        <v>87</v>
      </c>
      <c r="H34" s="1060" t="s">
        <v>90</v>
      </c>
      <c r="I34" s="1060" t="s">
        <v>91</v>
      </c>
      <c r="J34" s="2322" t="s">
        <v>88</v>
      </c>
      <c r="K34" s="2322" t="s">
        <v>89</v>
      </c>
      <c r="L34" s="1060" t="s">
        <v>87</v>
      </c>
      <c r="M34" s="1060" t="s">
        <v>90</v>
      </c>
      <c r="N34" s="1060" t="s">
        <v>91</v>
      </c>
      <c r="O34" s="2322" t="s">
        <v>88</v>
      </c>
      <c r="P34" s="2322" t="s">
        <v>89</v>
      </c>
      <c r="Q34" s="1060" t="s">
        <v>87</v>
      </c>
      <c r="R34" s="1060" t="s">
        <v>90</v>
      </c>
      <c r="S34" s="1060" t="s">
        <v>91</v>
      </c>
      <c r="T34" s="2322" t="s">
        <v>88</v>
      </c>
      <c r="U34" s="2322" t="s">
        <v>89</v>
      </c>
      <c r="V34" s="1060" t="s">
        <v>87</v>
      </c>
      <c r="W34" s="1060" t="s">
        <v>90</v>
      </c>
      <c r="X34" s="1060" t="s">
        <v>91</v>
      </c>
      <c r="Y34" s="2342" t="s">
        <v>88</v>
      </c>
      <c r="Z34" s="2345" t="s">
        <v>89</v>
      </c>
      <c r="AA34" s="1056"/>
      <c r="AB34" s="1056"/>
      <c r="AC34" s="1056"/>
      <c r="AD34" s="1056"/>
      <c r="AE34" s="1056"/>
      <c r="AF34" s="1056"/>
      <c r="AG34" s="1056"/>
      <c r="AH34" s="1056"/>
      <c r="AI34" s="1056"/>
      <c r="AJ34" s="1056"/>
      <c r="AK34" s="1056"/>
      <c r="AL34" s="1056"/>
      <c r="AM34" s="1056"/>
      <c r="AN34" s="1056"/>
      <c r="AO34" s="1056"/>
      <c r="AP34" s="1056"/>
      <c r="AQ34" s="1056"/>
      <c r="AR34" s="1056"/>
      <c r="AS34" s="1056"/>
      <c r="AT34" s="1056"/>
      <c r="AU34" s="1056"/>
      <c r="AV34" s="1056"/>
      <c r="AW34" s="1056"/>
      <c r="AX34" s="1056"/>
      <c r="AY34" s="1056"/>
      <c r="AZ34" s="1056"/>
      <c r="BA34" s="1056"/>
      <c r="BB34" s="1056"/>
      <c r="BC34" s="1056"/>
      <c r="BD34" s="1056"/>
      <c r="BE34" s="1056"/>
      <c r="BF34" s="1056"/>
      <c r="BG34" s="1056"/>
      <c r="BH34" s="1056"/>
      <c r="BI34" s="1056"/>
      <c r="BJ34" s="1056"/>
      <c r="BK34" s="1056"/>
      <c r="BL34" s="1056"/>
      <c r="BM34" s="1056"/>
      <c r="BN34" s="1056"/>
      <c r="BO34" s="1056"/>
      <c r="BP34" s="1056"/>
      <c r="BQ34" s="1056"/>
      <c r="BR34" s="1056"/>
      <c r="BS34" s="1056"/>
      <c r="BT34" s="1056"/>
      <c r="BU34" s="1056"/>
      <c r="BV34" s="1056"/>
      <c r="BW34" s="1056"/>
      <c r="BX34" s="1056"/>
      <c r="BY34" s="1056"/>
      <c r="BZ34" s="1056"/>
      <c r="CA34" s="1056"/>
      <c r="CB34" s="1056"/>
      <c r="CC34" s="1056"/>
      <c r="CD34" s="1056"/>
      <c r="CE34" s="1056"/>
      <c r="CF34" s="1056"/>
      <c r="CG34" s="1056"/>
      <c r="CH34" s="1056"/>
      <c r="CI34" s="1056"/>
      <c r="CJ34" s="1056"/>
      <c r="CK34" s="1056"/>
      <c r="CL34" s="1056"/>
      <c r="CM34" s="1056"/>
      <c r="CN34" s="1056"/>
      <c r="CO34" s="1056"/>
      <c r="CP34" s="1056"/>
      <c r="CQ34" s="1056"/>
      <c r="CR34" s="1056"/>
      <c r="CS34" s="1056"/>
      <c r="CT34" s="1056"/>
      <c r="CU34" s="1056"/>
      <c r="CV34" s="1056"/>
      <c r="CW34" s="1056"/>
      <c r="CX34" s="1056"/>
      <c r="CY34" s="1056"/>
      <c r="CZ34" s="1056"/>
      <c r="DA34" s="1056"/>
      <c r="DB34" s="1056"/>
      <c r="DC34" s="1056"/>
      <c r="DD34" s="1056"/>
      <c r="DE34" s="1056"/>
      <c r="DF34" s="1056"/>
      <c r="DG34" s="1056"/>
      <c r="DH34" s="1056"/>
      <c r="DI34" s="1056"/>
      <c r="DJ34" s="1056"/>
      <c r="DK34" s="1056"/>
      <c r="DL34" s="1056"/>
      <c r="DM34" s="1056"/>
      <c r="DN34" s="1056"/>
      <c r="DO34" s="1056"/>
      <c r="DP34" s="1056"/>
      <c r="DQ34" s="1056"/>
      <c r="DR34" s="1056"/>
      <c r="DS34" s="1056"/>
      <c r="DT34" s="1056"/>
      <c r="DU34" s="1056"/>
      <c r="DV34" s="1056"/>
      <c r="DW34" s="1056"/>
      <c r="DX34" s="1056"/>
      <c r="DY34" s="1056"/>
      <c r="DZ34" s="1056"/>
      <c r="EA34" s="1056"/>
      <c r="EB34" s="1056"/>
      <c r="EC34" s="1056"/>
      <c r="ED34" s="1056"/>
      <c r="EE34" s="1056"/>
      <c r="EF34" s="1056"/>
      <c r="EG34" s="1056"/>
      <c r="EH34" s="1056"/>
      <c r="EI34" s="1056"/>
      <c r="EJ34" s="1056"/>
      <c r="EK34" s="1056"/>
      <c r="EL34" s="1056"/>
      <c r="EM34" s="1056"/>
      <c r="EN34" s="1056"/>
      <c r="EO34" s="1056"/>
      <c r="EP34" s="1056"/>
      <c r="EQ34" s="1056"/>
      <c r="ER34" s="1056"/>
      <c r="ES34" s="1056"/>
      <c r="ET34" s="1056"/>
      <c r="EU34" s="1056"/>
      <c r="EV34" s="1056"/>
      <c r="EW34" s="1056"/>
      <c r="EX34" s="1056"/>
      <c r="EY34" s="1056"/>
      <c r="EZ34" s="1056"/>
      <c r="FA34" s="1056"/>
      <c r="FB34" s="1056"/>
      <c r="FC34" s="1056"/>
      <c r="FD34" s="1056"/>
      <c r="FE34" s="1056"/>
      <c r="FF34" s="1056"/>
      <c r="FG34" s="1056"/>
      <c r="FH34" s="1056"/>
      <c r="FI34" s="1056"/>
      <c r="FJ34" s="1056"/>
      <c r="FK34" s="1056"/>
      <c r="FL34" s="1056"/>
      <c r="FM34" s="1056"/>
      <c r="FN34" s="1056"/>
      <c r="FO34" s="1056"/>
      <c r="FP34" s="1056"/>
      <c r="FQ34" s="1056"/>
      <c r="FR34" s="1056"/>
      <c r="FS34" s="1056"/>
      <c r="FT34" s="1056"/>
      <c r="FU34" s="1056"/>
      <c r="FV34" s="1056"/>
      <c r="FW34" s="1056"/>
      <c r="FX34" s="1056"/>
      <c r="FY34" s="1056"/>
      <c r="FZ34" s="1056"/>
      <c r="GA34" s="1056"/>
      <c r="GB34" s="1056"/>
      <c r="GC34" s="1056"/>
      <c r="GD34" s="1056"/>
      <c r="GE34" s="1056"/>
      <c r="GF34" s="1056"/>
      <c r="GG34" s="1056"/>
      <c r="GH34" s="1056"/>
      <c r="GI34" s="1056"/>
      <c r="GJ34" s="1056"/>
      <c r="GK34" s="1056"/>
      <c r="GL34" s="1056"/>
      <c r="GM34" s="1056"/>
      <c r="GN34" s="1056"/>
      <c r="GO34" s="1056"/>
      <c r="GP34" s="1056"/>
    </row>
    <row r="35" spans="1:198" s="1054" customFormat="1" ht="32.25" customHeight="1">
      <c r="A35" s="2316"/>
      <c r="B35" s="1301" t="str">
        <f>B6</f>
        <v xml:space="preserve">cf=j= @)&amp;#÷&amp;$
-;fpg–c;f/_                </v>
      </c>
      <c r="C35" s="1357" t="str">
        <f t="shared" ref="C35:D35" si="3">C6</f>
        <v xml:space="preserve">cf=j= @)&amp;$÷&amp;%
-;fpg–c;f/_                </v>
      </c>
      <c r="D35" s="1357" t="str">
        <f t="shared" si="3"/>
        <v xml:space="preserve">cf=j= @)&amp;%÷&amp;^
-;fpg–c;f/_                </v>
      </c>
      <c r="E35" s="2322"/>
      <c r="F35" s="2322"/>
      <c r="G35" s="1301" t="str">
        <f>B6</f>
        <v xml:space="preserve">cf=j= @)&amp;#÷&amp;$
-;fpg–c;f/_                </v>
      </c>
      <c r="H35" s="1357" t="str">
        <f t="shared" ref="H35:I35" si="4">C6</f>
        <v xml:space="preserve">cf=j= @)&amp;$÷&amp;%
-;fpg–c;f/_                </v>
      </c>
      <c r="I35" s="1357" t="str">
        <f t="shared" si="4"/>
        <v xml:space="preserve">cf=j= @)&amp;%÷&amp;^
-;fpg–c;f/_                </v>
      </c>
      <c r="J35" s="2322"/>
      <c r="K35" s="2322"/>
      <c r="L35" s="1301" t="str">
        <f>B6</f>
        <v xml:space="preserve">cf=j= @)&amp;#÷&amp;$
-;fpg–c;f/_                </v>
      </c>
      <c r="M35" s="1357" t="str">
        <f t="shared" ref="M35:N35" si="5">C6</f>
        <v xml:space="preserve">cf=j= @)&amp;$÷&amp;%
-;fpg–c;f/_                </v>
      </c>
      <c r="N35" s="1357" t="str">
        <f t="shared" si="5"/>
        <v xml:space="preserve">cf=j= @)&amp;%÷&amp;^
-;fpg–c;f/_                </v>
      </c>
      <c r="O35" s="2322"/>
      <c r="P35" s="2322"/>
      <c r="Q35" s="1301" t="str">
        <f>B6</f>
        <v xml:space="preserve">cf=j= @)&amp;#÷&amp;$
-;fpg–c;f/_                </v>
      </c>
      <c r="R35" s="1357" t="str">
        <f t="shared" ref="R35:S35" si="6">C6</f>
        <v xml:space="preserve">cf=j= @)&amp;$÷&amp;%
-;fpg–c;f/_                </v>
      </c>
      <c r="S35" s="1357" t="str">
        <f t="shared" si="6"/>
        <v xml:space="preserve">cf=j= @)&amp;%÷&amp;^
-;fpg–c;f/_                </v>
      </c>
      <c r="T35" s="2322"/>
      <c r="U35" s="2322"/>
      <c r="V35" s="1301" t="str">
        <f>B6</f>
        <v xml:space="preserve">cf=j= @)&amp;#÷&amp;$
-;fpg–c;f/_                </v>
      </c>
      <c r="W35" s="1357" t="str">
        <f t="shared" ref="W35:X35" si="7">C6</f>
        <v xml:space="preserve">cf=j= @)&amp;$÷&amp;%
-;fpg–c;f/_                </v>
      </c>
      <c r="X35" s="1357" t="str">
        <f t="shared" si="7"/>
        <v xml:space="preserve">cf=j= @)&amp;%÷&amp;^
-;fpg–c;f/_                </v>
      </c>
      <c r="Y35" s="2342"/>
      <c r="Z35" s="2345"/>
    </row>
    <row r="36" spans="1:198" ht="15" customHeight="1">
      <c r="A36" s="128" t="s">
        <v>265</v>
      </c>
      <c r="B36" s="584">
        <v>332436</v>
      </c>
      <c r="C36" s="584">
        <v>347223</v>
      </c>
      <c r="D36" s="584">
        <v>352717</v>
      </c>
      <c r="E36" s="847">
        <v>4.4480742157888926</v>
      </c>
      <c r="F36" s="847">
        <v>1.5822684557186477</v>
      </c>
      <c r="G36" s="584">
        <v>157090</v>
      </c>
      <c r="H36" s="584">
        <v>164904.1</v>
      </c>
      <c r="I36" s="584">
        <v>169085</v>
      </c>
      <c r="J36" s="847">
        <v>4.974282258577901</v>
      </c>
      <c r="K36" s="847">
        <v>2.5353523654051031</v>
      </c>
      <c r="L36" s="584">
        <v>214792</v>
      </c>
      <c r="M36" s="584">
        <v>216433</v>
      </c>
      <c r="N36" s="584">
        <v>208574</v>
      </c>
      <c r="O36" s="847">
        <v>0.76399493463443946</v>
      </c>
      <c r="P36" s="847">
        <v>-3.6311468214181701</v>
      </c>
      <c r="Q36" s="584">
        <v>47953</v>
      </c>
      <c r="R36" s="584">
        <v>51841.5</v>
      </c>
      <c r="S36" s="584">
        <v>52054.700000000004</v>
      </c>
      <c r="T36" s="847">
        <v>8.1089817112589344</v>
      </c>
      <c r="U36" s="847">
        <v>0.41125353240165907</v>
      </c>
      <c r="V36" s="584">
        <v>1316202.6000000001</v>
      </c>
      <c r="W36" s="584">
        <v>1385499.6</v>
      </c>
      <c r="X36" s="584">
        <v>1347166.7</v>
      </c>
      <c r="Y36" s="847">
        <v>5.2649189418103219</v>
      </c>
      <c r="Z36" s="850">
        <v>-2.7667203945782575</v>
      </c>
    </row>
    <row r="37" spans="1:198" ht="15" customHeight="1">
      <c r="A37" s="129" t="s">
        <v>3</v>
      </c>
      <c r="B37" s="731">
        <v>37520</v>
      </c>
      <c r="C37" s="621">
        <v>36958</v>
      </c>
      <c r="D37" s="621">
        <v>42762</v>
      </c>
      <c r="E37" s="782">
        <v>-1.4978678038379485</v>
      </c>
      <c r="F37" s="782">
        <v>15.704313003950432</v>
      </c>
      <c r="G37" s="852">
        <v>60831</v>
      </c>
      <c r="H37" s="1296">
        <v>59919</v>
      </c>
      <c r="I37" s="1296">
        <v>61695</v>
      </c>
      <c r="J37" s="782">
        <v>-1.499235587118406</v>
      </c>
      <c r="K37" s="782">
        <v>2.9640014018925456</v>
      </c>
      <c r="L37" s="571">
        <v>73668</v>
      </c>
      <c r="M37" s="568">
        <v>72564</v>
      </c>
      <c r="N37" s="568">
        <v>72049</v>
      </c>
      <c r="O37" s="782">
        <v>-1.4986154096758355</v>
      </c>
      <c r="P37" s="782">
        <v>-0.70971831762307147</v>
      </c>
      <c r="Q37" s="571">
        <v>3787</v>
      </c>
      <c r="R37" s="571">
        <v>3730</v>
      </c>
      <c r="S37" s="571">
        <v>4082</v>
      </c>
      <c r="T37" s="782">
        <v>-1.5051491946131534</v>
      </c>
      <c r="U37" s="782">
        <v>9.4369973190348446</v>
      </c>
      <c r="V37" s="571">
        <v>280364</v>
      </c>
      <c r="W37" s="570">
        <v>276161</v>
      </c>
      <c r="X37" s="571">
        <v>289582</v>
      </c>
      <c r="Y37" s="782">
        <v>-1.4991225692314316</v>
      </c>
      <c r="Z37" s="783">
        <v>4.8598462491083154</v>
      </c>
    </row>
    <row r="38" spans="1:198" ht="15" customHeight="1">
      <c r="A38" s="129" t="s">
        <v>4</v>
      </c>
      <c r="B38" s="731">
        <v>65630</v>
      </c>
      <c r="C38" s="731">
        <v>74240</v>
      </c>
      <c r="D38" s="731">
        <v>74350</v>
      </c>
      <c r="E38" s="782">
        <v>13.119000457108029</v>
      </c>
      <c r="F38" s="782">
        <v>0.14816810344827047</v>
      </c>
      <c r="G38" s="751">
        <v>49937</v>
      </c>
      <c r="H38" s="751">
        <v>56488</v>
      </c>
      <c r="I38" s="751">
        <v>56480</v>
      </c>
      <c r="J38" s="782">
        <v>13.118529346977198</v>
      </c>
      <c r="K38" s="782">
        <v>-1.4162299957504842E-2</v>
      </c>
      <c r="L38" s="571">
        <v>54360</v>
      </c>
      <c r="M38" s="571">
        <v>54298</v>
      </c>
      <c r="N38" s="571">
        <v>47490</v>
      </c>
      <c r="O38" s="782">
        <v>-0.11405445180278662</v>
      </c>
      <c r="P38" s="782">
        <v>-12.538215035544582</v>
      </c>
      <c r="Q38" s="571">
        <v>4576</v>
      </c>
      <c r="R38" s="571">
        <v>3834</v>
      </c>
      <c r="S38" s="571">
        <v>3585</v>
      </c>
      <c r="T38" s="782">
        <v>-16.215034965034974</v>
      </c>
      <c r="U38" s="782">
        <v>-6.4945226917057965</v>
      </c>
      <c r="V38" s="570">
        <v>321174</v>
      </c>
      <c r="W38" s="570">
        <v>344241</v>
      </c>
      <c r="X38" s="571">
        <v>322569</v>
      </c>
      <c r="Y38" s="782">
        <v>7.1820882138653843</v>
      </c>
      <c r="Z38" s="783">
        <v>-6.295589427174562</v>
      </c>
    </row>
    <row r="39" spans="1:198" ht="15" customHeight="1">
      <c r="A39" s="16" t="s">
        <v>5</v>
      </c>
      <c r="B39" s="731">
        <v>22250</v>
      </c>
      <c r="C39" s="731">
        <v>23187</v>
      </c>
      <c r="D39" s="731">
        <v>23160</v>
      </c>
      <c r="E39" s="782">
        <v>4.2112359550561678</v>
      </c>
      <c r="F39" s="782">
        <v>-0.11644455945140919</v>
      </c>
      <c r="G39" s="751">
        <v>11950</v>
      </c>
      <c r="H39" s="751">
        <v>12335</v>
      </c>
      <c r="I39" s="751">
        <v>13461</v>
      </c>
      <c r="J39" s="782">
        <v>3.2217573221757334</v>
      </c>
      <c r="K39" s="782">
        <v>9.1284961491690382</v>
      </c>
      <c r="L39" s="571">
        <v>12500</v>
      </c>
      <c r="M39" s="571">
        <v>12345</v>
      </c>
      <c r="N39" s="571">
        <v>12023</v>
      </c>
      <c r="O39" s="782">
        <v>-1.2399999999999949</v>
      </c>
      <c r="P39" s="782">
        <v>-2.6083434588902321</v>
      </c>
      <c r="Q39" s="571">
        <v>1867</v>
      </c>
      <c r="R39" s="571">
        <v>1872</v>
      </c>
      <c r="S39" s="571">
        <v>1832</v>
      </c>
      <c r="T39" s="782">
        <v>0.26780931976433919</v>
      </c>
      <c r="U39" s="782">
        <v>-2.1367521367521363</v>
      </c>
      <c r="V39" s="571">
        <v>111133</v>
      </c>
      <c r="W39" s="571">
        <v>123249</v>
      </c>
      <c r="X39" s="571">
        <v>89723</v>
      </c>
      <c r="Y39" s="782">
        <v>10.902252256305502</v>
      </c>
      <c r="Z39" s="783">
        <v>-27.20184342266468</v>
      </c>
    </row>
    <row r="40" spans="1:198" ht="15" customHeight="1">
      <c r="A40" s="129" t="s">
        <v>6</v>
      </c>
      <c r="B40" s="731">
        <v>3972</v>
      </c>
      <c r="C40" s="731">
        <v>4218</v>
      </c>
      <c r="D40" s="731">
        <v>4015</v>
      </c>
      <c r="E40" s="782">
        <v>6.1933534743202472</v>
      </c>
      <c r="F40" s="782">
        <v>-4.8127074442863886</v>
      </c>
      <c r="G40" s="751">
        <v>6652</v>
      </c>
      <c r="H40" s="751">
        <v>6652</v>
      </c>
      <c r="I40" s="751">
        <v>6423</v>
      </c>
      <c r="J40" s="782">
        <v>0</v>
      </c>
      <c r="K40" s="782">
        <v>-3.4425736620565317</v>
      </c>
      <c r="L40" s="571">
        <v>5035</v>
      </c>
      <c r="M40" s="571">
        <v>4968</v>
      </c>
      <c r="N40" s="571">
        <v>4769</v>
      </c>
      <c r="O40" s="782">
        <v>-1.3306852035749728</v>
      </c>
      <c r="P40" s="782">
        <v>-4.0056360708534555</v>
      </c>
      <c r="Q40" s="571">
        <v>1000</v>
      </c>
      <c r="R40" s="571">
        <v>1112</v>
      </c>
      <c r="S40" s="571">
        <v>1002</v>
      </c>
      <c r="T40" s="782">
        <v>11.200000000000017</v>
      </c>
      <c r="U40" s="782">
        <v>-9.8920863309352569</v>
      </c>
      <c r="V40" s="571">
        <v>37116</v>
      </c>
      <c r="W40" s="571">
        <v>39620</v>
      </c>
      <c r="X40" s="571">
        <v>40556</v>
      </c>
      <c r="Y40" s="782">
        <v>6.746416639724103</v>
      </c>
      <c r="Z40" s="783">
        <v>2.3624432104997481</v>
      </c>
    </row>
    <row r="41" spans="1:198" ht="15" customHeight="1">
      <c r="A41" s="129" t="s">
        <v>7</v>
      </c>
      <c r="B41" s="731">
        <v>960</v>
      </c>
      <c r="C41" s="731">
        <v>950</v>
      </c>
      <c r="D41" s="731">
        <v>925</v>
      </c>
      <c r="E41" s="782">
        <v>-1.0416666666666572</v>
      </c>
      <c r="F41" s="782">
        <v>-2.6315789473684248</v>
      </c>
      <c r="G41" s="751">
        <v>350</v>
      </c>
      <c r="H41" s="751">
        <v>350</v>
      </c>
      <c r="I41" s="751">
        <v>350</v>
      </c>
      <c r="J41" s="782">
        <v>0</v>
      </c>
      <c r="K41" s="782">
        <v>0</v>
      </c>
      <c r="L41" s="571">
        <v>85</v>
      </c>
      <c r="M41" s="571">
        <v>76</v>
      </c>
      <c r="N41" s="571">
        <v>70</v>
      </c>
      <c r="O41" s="782">
        <v>-10.588235294117638</v>
      </c>
      <c r="P41" s="782">
        <v>-7.8947368421052602</v>
      </c>
      <c r="Q41" s="571">
        <v>425</v>
      </c>
      <c r="R41" s="571">
        <v>401</v>
      </c>
      <c r="S41" s="571">
        <v>403</v>
      </c>
      <c r="T41" s="782">
        <v>-5.6470588235294201</v>
      </c>
      <c r="U41" s="782">
        <v>0.49875311720697368</v>
      </c>
      <c r="V41" s="570">
        <v>2370</v>
      </c>
      <c r="W41" s="570">
        <v>2324</v>
      </c>
      <c r="X41" s="571">
        <v>2281</v>
      </c>
      <c r="Y41" s="782">
        <v>-1.9409282700421926</v>
      </c>
      <c r="Z41" s="783">
        <v>-1.8502581755593894</v>
      </c>
    </row>
    <row r="42" spans="1:198" ht="15" customHeight="1">
      <c r="A42" s="129" t="s">
        <v>8</v>
      </c>
      <c r="B42" s="731">
        <v>900</v>
      </c>
      <c r="C42" s="731">
        <v>750</v>
      </c>
      <c r="D42" s="731">
        <v>700</v>
      </c>
      <c r="E42" s="782">
        <v>-16.666666666666657</v>
      </c>
      <c r="F42" s="782">
        <v>-6.6666666666666714</v>
      </c>
      <c r="G42" s="751"/>
      <c r="H42" s="751"/>
      <c r="I42" s="751"/>
      <c r="J42" s="782"/>
      <c r="K42" s="782"/>
      <c r="L42" s="571"/>
      <c r="M42" s="571"/>
      <c r="N42" s="571"/>
      <c r="O42" s="782"/>
      <c r="P42" s="782"/>
      <c r="Q42" s="571">
        <v>20</v>
      </c>
      <c r="R42" s="571">
        <v>17.5</v>
      </c>
      <c r="S42" s="571">
        <v>17.8</v>
      </c>
      <c r="T42" s="782">
        <v>-12.5</v>
      </c>
      <c r="U42" s="782">
        <v>1.7142857142857082</v>
      </c>
      <c r="V42" s="570">
        <v>1373.1</v>
      </c>
      <c r="W42" s="570">
        <v>1291</v>
      </c>
      <c r="X42" s="570">
        <v>1235.8</v>
      </c>
      <c r="Y42" s="782">
        <v>-5.9791712184108832</v>
      </c>
      <c r="Z42" s="783">
        <v>-4.2757552285050338</v>
      </c>
    </row>
    <row r="43" spans="1:198" ht="15" customHeight="1">
      <c r="A43" s="129" t="s">
        <v>9</v>
      </c>
      <c r="B43" s="731">
        <v>190775</v>
      </c>
      <c r="C43" s="731">
        <v>196545</v>
      </c>
      <c r="D43" s="731">
        <v>196550</v>
      </c>
      <c r="E43" s="782">
        <v>3.0245053072991652</v>
      </c>
      <c r="F43" s="782">
        <v>2.5439466788697018E-3</v>
      </c>
      <c r="G43" s="751">
        <v>24355</v>
      </c>
      <c r="H43" s="751">
        <v>26065</v>
      </c>
      <c r="I43" s="751">
        <v>27266</v>
      </c>
      <c r="J43" s="782">
        <v>7.0211455553274504</v>
      </c>
      <c r="K43" s="782">
        <v>4.6077114905045136</v>
      </c>
      <c r="L43" s="571">
        <v>65884</v>
      </c>
      <c r="M43" s="571">
        <v>68998</v>
      </c>
      <c r="N43" s="571">
        <v>68964</v>
      </c>
      <c r="O43" s="782">
        <v>4.726488980632638</v>
      </c>
      <c r="P43" s="782">
        <v>-4.9276790631608947E-2</v>
      </c>
      <c r="Q43" s="571">
        <v>35898</v>
      </c>
      <c r="R43" s="571">
        <v>40518</v>
      </c>
      <c r="S43" s="571">
        <v>40772</v>
      </c>
      <c r="T43" s="782">
        <v>12.869797760320907</v>
      </c>
      <c r="U43" s="782">
        <v>0.62688187965842701</v>
      </c>
      <c r="V43" s="570">
        <v>537048</v>
      </c>
      <c r="W43" s="570">
        <v>573581</v>
      </c>
      <c r="X43" s="571">
        <v>575910</v>
      </c>
      <c r="Y43" s="782">
        <v>6.802557685718952</v>
      </c>
      <c r="Z43" s="783">
        <v>0.40604552800738247</v>
      </c>
    </row>
    <row r="44" spans="1:198" ht="15" customHeight="1">
      <c r="A44" s="129" t="s">
        <v>10</v>
      </c>
      <c r="B44" s="731">
        <v>1050</v>
      </c>
      <c r="C44" s="731">
        <v>1100</v>
      </c>
      <c r="D44" s="731">
        <v>1100</v>
      </c>
      <c r="E44" s="782">
        <v>4.7619047619047734</v>
      </c>
      <c r="F44" s="782">
        <v>0</v>
      </c>
      <c r="G44" s="751">
        <v>1500</v>
      </c>
      <c r="H44" s="751">
        <v>1500</v>
      </c>
      <c r="I44" s="751">
        <v>1468</v>
      </c>
      <c r="J44" s="782">
        <v>0</v>
      </c>
      <c r="K44" s="782">
        <v>-2.1333333333333258</v>
      </c>
      <c r="L44" s="571">
        <v>1305</v>
      </c>
      <c r="M44" s="571">
        <v>1248</v>
      </c>
      <c r="N44" s="571">
        <v>1223</v>
      </c>
      <c r="O44" s="782">
        <v>-4.3678160919540261</v>
      </c>
      <c r="P44" s="782">
        <v>-2.0032051282051384</v>
      </c>
      <c r="Q44" s="571"/>
      <c r="R44" s="571"/>
      <c r="S44" s="571"/>
      <c r="T44" s="782"/>
      <c r="U44" s="782"/>
      <c r="V44" s="571">
        <v>3855</v>
      </c>
      <c r="W44" s="571">
        <v>3848</v>
      </c>
      <c r="X44" s="571">
        <v>3791</v>
      </c>
      <c r="Y44" s="782">
        <v>-0.18158236057068677</v>
      </c>
      <c r="Z44" s="783">
        <v>-1.4812889812889836</v>
      </c>
    </row>
    <row r="45" spans="1:198" ht="15" customHeight="1">
      <c r="A45" s="129" t="s">
        <v>11</v>
      </c>
      <c r="B45" s="731"/>
      <c r="C45" s="731"/>
      <c r="D45" s="731"/>
      <c r="E45" s="782"/>
      <c r="F45" s="782"/>
      <c r="G45" s="751"/>
      <c r="H45" s="751"/>
      <c r="I45" s="751"/>
      <c r="J45" s="782"/>
      <c r="K45" s="782"/>
      <c r="L45" s="571"/>
      <c r="M45" s="571"/>
      <c r="N45" s="571"/>
      <c r="O45" s="782"/>
      <c r="P45" s="782"/>
      <c r="Q45" s="571"/>
      <c r="R45" s="571"/>
      <c r="S45" s="571"/>
      <c r="T45" s="782"/>
      <c r="U45" s="782"/>
      <c r="V45" s="571"/>
      <c r="W45" s="571"/>
      <c r="X45" s="571"/>
      <c r="Y45" s="782"/>
      <c r="Z45" s="783"/>
    </row>
    <row r="46" spans="1:198" ht="15" customHeight="1">
      <c r="A46" s="129" t="s">
        <v>12</v>
      </c>
      <c r="B46" s="731"/>
      <c r="C46" s="731"/>
      <c r="D46" s="731"/>
      <c r="E46" s="782"/>
      <c r="F46" s="782"/>
      <c r="G46" s="751"/>
      <c r="H46" s="751"/>
      <c r="I46" s="751"/>
      <c r="J46" s="782"/>
      <c r="K46" s="782"/>
      <c r="L46" s="571"/>
      <c r="M46" s="571"/>
      <c r="N46" s="571"/>
      <c r="O46" s="782"/>
      <c r="P46" s="782"/>
      <c r="Q46" s="571"/>
      <c r="R46" s="571"/>
      <c r="S46" s="571"/>
      <c r="T46" s="782"/>
      <c r="U46" s="782"/>
      <c r="V46" s="571"/>
      <c r="W46" s="571"/>
      <c r="X46" s="571"/>
      <c r="Y46" s="782"/>
      <c r="Z46" s="783"/>
    </row>
    <row r="47" spans="1:198" ht="15" customHeight="1">
      <c r="A47" s="129" t="s">
        <v>13</v>
      </c>
      <c r="B47" s="570">
        <v>1705</v>
      </c>
      <c r="C47" s="570">
        <v>1715</v>
      </c>
      <c r="D47" s="570">
        <v>1710</v>
      </c>
      <c r="E47" s="782">
        <v>0.58651026392962535</v>
      </c>
      <c r="F47" s="782">
        <v>-0.29154518950437591</v>
      </c>
      <c r="G47" s="751">
        <v>9</v>
      </c>
      <c r="H47" s="751">
        <v>9.1</v>
      </c>
      <c r="I47" s="751">
        <v>9</v>
      </c>
      <c r="J47" s="782">
        <v>1.1111111111111143</v>
      </c>
      <c r="K47" s="782">
        <v>-1.098901098901095</v>
      </c>
      <c r="L47" s="571">
        <v>35</v>
      </c>
      <c r="M47" s="571">
        <v>38</v>
      </c>
      <c r="N47" s="571">
        <v>36</v>
      </c>
      <c r="O47" s="782">
        <v>8.5714285714285694</v>
      </c>
      <c r="P47" s="782">
        <v>-5.2631578947368496</v>
      </c>
      <c r="Q47" s="571">
        <v>40</v>
      </c>
      <c r="R47" s="571">
        <v>33</v>
      </c>
      <c r="S47" s="571">
        <v>33.5</v>
      </c>
      <c r="T47" s="782">
        <v>-17.5</v>
      </c>
      <c r="U47" s="782">
        <v>1.5151515151515156</v>
      </c>
      <c r="V47" s="571">
        <v>2481.5</v>
      </c>
      <c r="W47" s="571">
        <v>2479.6</v>
      </c>
      <c r="X47" s="571">
        <v>2471.5</v>
      </c>
      <c r="Y47" s="782">
        <v>-7.6566592786619481E-2</v>
      </c>
      <c r="Z47" s="783">
        <v>-0.32666559122438343</v>
      </c>
    </row>
    <row r="48" spans="1:198" ht="15" customHeight="1">
      <c r="A48" s="129" t="s">
        <v>14</v>
      </c>
      <c r="B48" s="731">
        <v>3600</v>
      </c>
      <c r="C48" s="731">
        <v>3550</v>
      </c>
      <c r="D48" s="731">
        <v>3440</v>
      </c>
      <c r="E48" s="782">
        <v>-1.3888888888888857</v>
      </c>
      <c r="F48" s="782">
        <v>-3.0985915492957758</v>
      </c>
      <c r="G48" s="751">
        <v>940</v>
      </c>
      <c r="H48" s="751">
        <v>1048</v>
      </c>
      <c r="I48" s="751">
        <v>1360</v>
      </c>
      <c r="J48" s="782">
        <v>11.489361702127667</v>
      </c>
      <c r="K48" s="782">
        <v>29.770992366412202</v>
      </c>
      <c r="L48" s="571">
        <v>1208</v>
      </c>
      <c r="M48" s="571">
        <v>1189</v>
      </c>
      <c r="N48" s="571">
        <v>1279</v>
      </c>
      <c r="O48" s="782">
        <v>-1.5728476821192032</v>
      </c>
      <c r="P48" s="782">
        <v>7.5693860386879805</v>
      </c>
      <c r="Q48" s="571">
        <v>300</v>
      </c>
      <c r="R48" s="571">
        <v>285</v>
      </c>
      <c r="S48" s="571">
        <v>288</v>
      </c>
      <c r="T48" s="782">
        <v>-5</v>
      </c>
      <c r="U48" s="782">
        <v>1.0526315789473699</v>
      </c>
      <c r="V48" s="570">
        <v>8353</v>
      </c>
      <c r="W48" s="570">
        <v>8335</v>
      </c>
      <c r="X48" s="571">
        <v>8680</v>
      </c>
      <c r="Y48" s="782">
        <v>-0.2154914402011201</v>
      </c>
      <c r="Z48" s="783">
        <v>4.1391721655668903</v>
      </c>
    </row>
    <row r="49" spans="1:26" ht="15" customHeight="1">
      <c r="A49" s="129" t="s">
        <v>15</v>
      </c>
      <c r="B49" s="731">
        <v>4074</v>
      </c>
      <c r="C49" s="731">
        <v>4010</v>
      </c>
      <c r="D49" s="731">
        <v>4005</v>
      </c>
      <c r="E49" s="782">
        <v>-1.5709376534118888</v>
      </c>
      <c r="F49" s="782">
        <v>-0.12468827930175053</v>
      </c>
      <c r="G49" s="751">
        <v>566</v>
      </c>
      <c r="H49" s="751">
        <v>538</v>
      </c>
      <c r="I49" s="751">
        <v>573</v>
      </c>
      <c r="J49" s="782">
        <v>-4.9469964664311021</v>
      </c>
      <c r="K49" s="782">
        <v>6.5055762081784394</v>
      </c>
      <c r="L49" s="571">
        <v>712</v>
      </c>
      <c r="M49" s="571">
        <v>709</v>
      </c>
      <c r="N49" s="571">
        <v>671</v>
      </c>
      <c r="O49" s="782">
        <v>-0.42134831460674604</v>
      </c>
      <c r="P49" s="782">
        <v>-5.3596614950634773</v>
      </c>
      <c r="Q49" s="571">
        <v>40</v>
      </c>
      <c r="R49" s="571">
        <v>39</v>
      </c>
      <c r="S49" s="571">
        <v>39.4</v>
      </c>
      <c r="T49" s="782">
        <v>-2.5</v>
      </c>
      <c r="U49" s="782">
        <v>1.025641025641022</v>
      </c>
      <c r="V49" s="570">
        <v>10935</v>
      </c>
      <c r="W49" s="570">
        <v>10370</v>
      </c>
      <c r="X49" s="571">
        <v>10367.4</v>
      </c>
      <c r="Y49" s="782">
        <v>-5.1668952903520733</v>
      </c>
      <c r="Z49" s="783">
        <v>-2.5072324011574665E-2</v>
      </c>
    </row>
    <row r="50" spans="1:26" s="73" customFormat="1" ht="15" customHeight="1">
      <c r="A50" s="128" t="s">
        <v>719</v>
      </c>
      <c r="B50" s="584">
        <v>170837</v>
      </c>
      <c r="C50" s="584">
        <v>173250</v>
      </c>
      <c r="D50" s="584">
        <v>19250</v>
      </c>
      <c r="E50" s="847">
        <v>1.4124574887173225</v>
      </c>
      <c r="F50" s="847">
        <v>-88.888888888888886</v>
      </c>
      <c r="G50" s="584">
        <v>78787</v>
      </c>
      <c r="H50" s="584">
        <v>74850</v>
      </c>
      <c r="I50" s="563">
        <v>87236</v>
      </c>
      <c r="J50" s="847">
        <v>-4.9970172744234418</v>
      </c>
      <c r="K50" s="847">
        <v>16.547762191048761</v>
      </c>
      <c r="L50" s="584">
        <v>43659</v>
      </c>
      <c r="M50" s="584">
        <v>41936</v>
      </c>
      <c r="N50" s="584">
        <v>42339</v>
      </c>
      <c r="O50" s="847">
        <v>-3.9464944226848928</v>
      </c>
      <c r="P50" s="847">
        <v>0.96098817245326984</v>
      </c>
      <c r="Q50" s="584">
        <v>4000</v>
      </c>
      <c r="R50" s="584">
        <v>4015</v>
      </c>
      <c r="S50" s="584">
        <v>4032</v>
      </c>
      <c r="T50" s="847">
        <v>0.37499999999998579</v>
      </c>
      <c r="U50" s="847">
        <v>0.42341220423412551</v>
      </c>
      <c r="V50" s="584">
        <v>539736</v>
      </c>
      <c r="W50" s="584">
        <v>538248</v>
      </c>
      <c r="X50" s="584">
        <v>420841</v>
      </c>
      <c r="Y50" s="847">
        <v>-0.27569033749833238</v>
      </c>
      <c r="Z50" s="850">
        <v>-21.812807479080277</v>
      </c>
    </row>
    <row r="51" spans="1:26" ht="15" customHeight="1">
      <c r="A51" s="94" t="s">
        <v>16</v>
      </c>
      <c r="B51" s="570">
        <v>170837</v>
      </c>
      <c r="C51" s="570">
        <v>173250</v>
      </c>
      <c r="D51" s="1369">
        <v>19250</v>
      </c>
      <c r="E51" s="782">
        <v>1.4124574887173225</v>
      </c>
      <c r="F51" s="782">
        <v>-88.888888888888886</v>
      </c>
      <c r="G51" s="853">
        <v>78787</v>
      </c>
      <c r="H51" s="853">
        <v>74850</v>
      </c>
      <c r="I51" s="853">
        <v>87236</v>
      </c>
      <c r="J51" s="782">
        <v>-4.9970172744234418</v>
      </c>
      <c r="K51" s="782">
        <v>16.547762191048761</v>
      </c>
      <c r="L51" s="571">
        <v>43659</v>
      </c>
      <c r="M51" s="571">
        <v>41936</v>
      </c>
      <c r="N51" s="571">
        <v>42339</v>
      </c>
      <c r="O51" s="782">
        <v>-3.9464944226848928</v>
      </c>
      <c r="P51" s="782">
        <v>0.96098817245326984</v>
      </c>
      <c r="Q51" s="571">
        <v>4000</v>
      </c>
      <c r="R51" s="571">
        <v>4015</v>
      </c>
      <c r="S51" s="571">
        <v>4032</v>
      </c>
      <c r="T51" s="782">
        <v>0.37499999999998579</v>
      </c>
      <c r="U51" s="782">
        <v>0.42341220423412551</v>
      </c>
      <c r="V51" s="571">
        <v>539736</v>
      </c>
      <c r="W51" s="571">
        <v>538248</v>
      </c>
      <c r="X51" s="571">
        <v>420841</v>
      </c>
      <c r="Y51" s="782">
        <v>-0.27569033749833238</v>
      </c>
      <c r="Z51" s="783">
        <v>-21.812807479080277</v>
      </c>
    </row>
    <row r="52" spans="1:26" s="73" customFormat="1" ht="15" customHeight="1">
      <c r="A52" s="128" t="s">
        <v>17</v>
      </c>
      <c r="B52" s="584">
        <v>45817.8</v>
      </c>
      <c r="C52" s="625">
        <v>46205</v>
      </c>
      <c r="D52" s="584">
        <v>46315</v>
      </c>
      <c r="E52" s="847">
        <v>0.84508640746608421</v>
      </c>
      <c r="F52" s="847">
        <v>0.23806947300076331</v>
      </c>
      <c r="G52" s="625">
        <v>18984</v>
      </c>
      <c r="H52" s="625">
        <v>18923</v>
      </c>
      <c r="I52" s="625">
        <v>18268</v>
      </c>
      <c r="J52" s="847">
        <v>-0.32132321955330667</v>
      </c>
      <c r="K52" s="847">
        <v>-3.4613961845373353</v>
      </c>
      <c r="L52" s="854">
        <v>9358.5</v>
      </c>
      <c r="M52" s="854">
        <v>9460.7999999999993</v>
      </c>
      <c r="N52" s="854">
        <v>9370.1</v>
      </c>
      <c r="O52" s="855">
        <v>1.0931238980605826</v>
      </c>
      <c r="P52" s="855">
        <v>-0.95869271097581077</v>
      </c>
      <c r="Q52" s="584">
        <v>4884</v>
      </c>
      <c r="R52" s="584">
        <v>4851.8500000000004</v>
      </c>
      <c r="S52" s="584">
        <v>4763</v>
      </c>
      <c r="T52" s="782">
        <v>-0.65827190827189952</v>
      </c>
      <c r="U52" s="782">
        <v>-1.8312602409390308</v>
      </c>
      <c r="V52" s="584">
        <v>110631.9</v>
      </c>
      <c r="W52" s="625">
        <v>106202.25000000001</v>
      </c>
      <c r="X52" s="584">
        <v>106313.5</v>
      </c>
      <c r="Y52" s="847">
        <v>-4.0039536517044212</v>
      </c>
      <c r="Z52" s="850">
        <v>0.10475295956533159</v>
      </c>
    </row>
    <row r="53" spans="1:26" ht="15" customHeight="1">
      <c r="A53" s="129" t="s">
        <v>18</v>
      </c>
      <c r="B53" s="570">
        <v>12225</v>
      </c>
      <c r="C53" s="570">
        <v>12350</v>
      </c>
      <c r="D53" s="570">
        <v>12340</v>
      </c>
      <c r="E53" s="782">
        <v>1.0224948875255677</v>
      </c>
      <c r="F53" s="782">
        <v>-8.0971659919029548E-2</v>
      </c>
      <c r="G53" s="751">
        <v>3110</v>
      </c>
      <c r="H53" s="751">
        <v>2829</v>
      </c>
      <c r="I53" s="751">
        <v>3595</v>
      </c>
      <c r="J53" s="782">
        <v>-9.0353697749196158</v>
      </c>
      <c r="K53" s="782">
        <v>27.076705549664197</v>
      </c>
      <c r="L53" s="856">
        <v>1262</v>
      </c>
      <c r="M53" s="856">
        <v>1282</v>
      </c>
      <c r="N53" s="856">
        <v>1280</v>
      </c>
      <c r="O53" s="857">
        <v>1.5847860538827234</v>
      </c>
      <c r="P53" s="857">
        <v>-0.15600624024961007</v>
      </c>
      <c r="Q53" s="571">
        <v>640</v>
      </c>
      <c r="R53" s="571">
        <v>691</v>
      </c>
      <c r="S53" s="571">
        <v>693</v>
      </c>
      <c r="T53" s="782">
        <v>7.9687499999999858</v>
      </c>
      <c r="U53" s="782">
        <v>0.28943560057888362</v>
      </c>
      <c r="V53" s="571">
        <v>24200</v>
      </c>
      <c r="W53" s="571">
        <v>21808</v>
      </c>
      <c r="X53" s="571">
        <v>24698</v>
      </c>
      <c r="Y53" s="782">
        <v>-9.8842975206611499</v>
      </c>
      <c r="Z53" s="783">
        <v>13.252017608217173</v>
      </c>
    </row>
    <row r="54" spans="1:26" ht="15" customHeight="1">
      <c r="A54" s="129" t="s">
        <v>19</v>
      </c>
      <c r="B54" s="570">
        <v>1005</v>
      </c>
      <c r="C54" s="570">
        <v>1010</v>
      </c>
      <c r="D54" s="570">
        <v>1010</v>
      </c>
      <c r="E54" s="782">
        <v>0.49751243781095411</v>
      </c>
      <c r="F54" s="782">
        <v>0</v>
      </c>
      <c r="G54" s="751">
        <v>1605</v>
      </c>
      <c r="H54" s="751">
        <v>1605</v>
      </c>
      <c r="I54" s="751">
        <v>1179</v>
      </c>
      <c r="J54" s="782">
        <v>0</v>
      </c>
      <c r="K54" s="782">
        <v>-26.54205607476635</v>
      </c>
      <c r="L54" s="856">
        <v>318</v>
      </c>
      <c r="M54" s="856">
        <v>322</v>
      </c>
      <c r="N54" s="856">
        <v>158</v>
      </c>
      <c r="O54" s="857">
        <v>1.2578616352201237</v>
      </c>
      <c r="P54" s="857">
        <v>-50.931677018633543</v>
      </c>
      <c r="Q54" s="571">
        <v>150</v>
      </c>
      <c r="R54" s="571">
        <v>152</v>
      </c>
      <c r="S54" s="571">
        <v>78</v>
      </c>
      <c r="T54" s="782">
        <v>1.3333333333333428</v>
      </c>
      <c r="U54" s="782">
        <v>-48.684210526315788</v>
      </c>
      <c r="V54" s="571">
        <v>3678</v>
      </c>
      <c r="W54" s="571">
        <v>3689</v>
      </c>
      <c r="X54" s="571">
        <v>3031</v>
      </c>
      <c r="Y54" s="782">
        <v>0.29907558455681738</v>
      </c>
      <c r="Z54" s="783">
        <v>-17.836812144212516</v>
      </c>
    </row>
    <row r="55" spans="1:26" ht="15" customHeight="1">
      <c r="A55" s="129" t="s">
        <v>20</v>
      </c>
      <c r="B55" s="570">
        <v>698</v>
      </c>
      <c r="C55" s="570">
        <v>680</v>
      </c>
      <c r="D55" s="570">
        <v>680</v>
      </c>
      <c r="E55" s="782">
        <v>-2.5787965616045767</v>
      </c>
      <c r="F55" s="782">
        <v>0</v>
      </c>
      <c r="G55" s="751">
        <v>1410</v>
      </c>
      <c r="H55" s="751">
        <v>1615</v>
      </c>
      <c r="I55" s="751">
        <v>1279</v>
      </c>
      <c r="J55" s="782">
        <v>14.539007092198574</v>
      </c>
      <c r="K55" s="782">
        <v>-20.804953560371516</v>
      </c>
      <c r="L55" s="856">
        <v>1210</v>
      </c>
      <c r="M55" s="856">
        <v>1248</v>
      </c>
      <c r="N55" s="856">
        <v>1251</v>
      </c>
      <c r="O55" s="857">
        <v>3.1404958677685926</v>
      </c>
      <c r="P55" s="857">
        <v>0.24038461538462741</v>
      </c>
      <c r="Q55" s="571">
        <v>760</v>
      </c>
      <c r="R55" s="571">
        <v>708</v>
      </c>
      <c r="S55" s="571">
        <v>703</v>
      </c>
      <c r="T55" s="782">
        <v>-6.8421052631578902</v>
      </c>
      <c r="U55" s="782">
        <v>-0.70621468926553632</v>
      </c>
      <c r="V55" s="570">
        <v>4108</v>
      </c>
      <c r="W55" s="570">
        <v>4283</v>
      </c>
      <c r="X55" s="571">
        <v>3956</v>
      </c>
      <c r="Y55" s="782">
        <v>4.2599805258033143</v>
      </c>
      <c r="Z55" s="783">
        <v>-7.6348353957506419</v>
      </c>
    </row>
    <row r="56" spans="1:26" ht="15" customHeight="1">
      <c r="A56" s="129" t="s">
        <v>21</v>
      </c>
      <c r="B56" s="570"/>
      <c r="C56" s="570"/>
      <c r="D56" s="570"/>
      <c r="E56" s="782"/>
      <c r="F56" s="782"/>
      <c r="G56" s="751">
        <v>188</v>
      </c>
      <c r="H56" s="751">
        <v>188</v>
      </c>
      <c r="I56" s="751">
        <v>188</v>
      </c>
      <c r="J56" s="782">
        <v>0</v>
      </c>
      <c r="K56" s="782">
        <v>0</v>
      </c>
      <c r="L56" s="856"/>
      <c r="M56" s="856"/>
      <c r="N56" s="856"/>
      <c r="O56" s="857"/>
      <c r="P56" s="857"/>
      <c r="Q56" s="571">
        <v>640</v>
      </c>
      <c r="R56" s="571">
        <v>602</v>
      </c>
      <c r="S56" s="571">
        <v>589</v>
      </c>
      <c r="T56" s="782">
        <v>-5.9375</v>
      </c>
      <c r="U56" s="782">
        <v>-2.1594684385381981</v>
      </c>
      <c r="V56" s="571">
        <v>828</v>
      </c>
      <c r="W56" s="571">
        <v>790</v>
      </c>
      <c r="X56" s="571">
        <v>777</v>
      </c>
      <c r="Y56" s="782">
        <v>-4.5893719806763329</v>
      </c>
      <c r="Z56" s="783">
        <v>-1.6455696202531556</v>
      </c>
    </row>
    <row r="57" spans="1:26" ht="15" customHeight="1">
      <c r="A57" s="129" t="s">
        <v>22</v>
      </c>
      <c r="B57" s="570">
        <v>21000</v>
      </c>
      <c r="C57" s="570">
        <v>21250</v>
      </c>
      <c r="D57" s="570">
        <v>21370</v>
      </c>
      <c r="E57" s="782">
        <v>1.1904761904761898</v>
      </c>
      <c r="F57" s="782">
        <v>0.56470588235293917</v>
      </c>
      <c r="G57" s="751">
        <v>7190</v>
      </c>
      <c r="H57" s="751">
        <v>7205</v>
      </c>
      <c r="I57" s="751">
        <v>7981</v>
      </c>
      <c r="J57" s="782">
        <v>0.20862308762170301</v>
      </c>
      <c r="K57" s="782">
        <v>10.770298403886187</v>
      </c>
      <c r="L57" s="856">
        <v>3950</v>
      </c>
      <c r="M57" s="856">
        <v>3968</v>
      </c>
      <c r="N57" s="856">
        <v>4033</v>
      </c>
      <c r="O57" s="857">
        <v>0.4556962025316551</v>
      </c>
      <c r="P57" s="857">
        <v>1.6381048387096797</v>
      </c>
      <c r="Q57" s="571">
        <v>540</v>
      </c>
      <c r="R57" s="571">
        <v>535</v>
      </c>
      <c r="S57" s="571">
        <v>540</v>
      </c>
      <c r="T57" s="782">
        <v>-0.92592592592592382</v>
      </c>
      <c r="U57" s="782">
        <v>0.93457943925233167</v>
      </c>
      <c r="V57" s="571">
        <v>39574</v>
      </c>
      <c r="W57" s="571">
        <v>37272</v>
      </c>
      <c r="X57" s="571">
        <v>37912</v>
      </c>
      <c r="Y57" s="782">
        <v>-5.8169505230707017</v>
      </c>
      <c r="Z57" s="783">
        <v>1.7171066752521966</v>
      </c>
    </row>
    <row r="58" spans="1:26" ht="15" customHeight="1">
      <c r="A58" s="129" t="s">
        <v>23</v>
      </c>
      <c r="B58" s="570">
        <v>10850</v>
      </c>
      <c r="C58" s="570">
        <v>10875</v>
      </c>
      <c r="D58" s="570">
        <v>10865</v>
      </c>
      <c r="E58" s="782">
        <v>0.23041474654377225</v>
      </c>
      <c r="F58" s="782">
        <v>-9.195402298850297E-2</v>
      </c>
      <c r="G58" s="751">
        <v>5425</v>
      </c>
      <c r="H58" s="751">
        <v>5425</v>
      </c>
      <c r="I58" s="751">
        <v>3997</v>
      </c>
      <c r="J58" s="782">
        <v>0</v>
      </c>
      <c r="K58" s="782">
        <v>-26.322580645161281</v>
      </c>
      <c r="L58" s="856">
        <v>2599</v>
      </c>
      <c r="M58" s="856">
        <v>2620</v>
      </c>
      <c r="N58" s="856">
        <v>2627</v>
      </c>
      <c r="O58" s="857">
        <v>0.8080030781069496</v>
      </c>
      <c r="P58" s="857">
        <v>0.2671755725190792</v>
      </c>
      <c r="Q58" s="571">
        <v>2150</v>
      </c>
      <c r="R58" s="571">
        <v>2159</v>
      </c>
      <c r="S58" s="571">
        <v>2155</v>
      </c>
      <c r="T58" s="782">
        <v>0.41860465116279499</v>
      </c>
      <c r="U58" s="782">
        <v>-0.18527095877720967</v>
      </c>
      <c r="V58" s="571">
        <v>37890</v>
      </c>
      <c r="W58" s="571">
        <v>38001</v>
      </c>
      <c r="X58" s="571">
        <v>35560.400000000001</v>
      </c>
      <c r="Y58" s="782">
        <v>0.29295328582739444</v>
      </c>
      <c r="Z58" s="783">
        <v>-6.4224625667745556</v>
      </c>
    </row>
    <row r="59" spans="1:26" ht="15" customHeight="1">
      <c r="A59" s="129" t="s">
        <v>24</v>
      </c>
      <c r="B59" s="570"/>
      <c r="C59" s="570"/>
      <c r="D59" s="570"/>
      <c r="E59" s="782"/>
      <c r="F59" s="782"/>
      <c r="G59" s="858"/>
      <c r="H59" s="858"/>
      <c r="I59" s="858"/>
      <c r="J59" s="782"/>
      <c r="K59" s="782"/>
      <c r="L59" s="856">
        <v>3.5</v>
      </c>
      <c r="M59" s="856">
        <v>3.8</v>
      </c>
      <c r="N59" s="856">
        <v>3.8</v>
      </c>
      <c r="O59" s="857">
        <v>8.5714285714285694</v>
      </c>
      <c r="P59" s="857">
        <v>0</v>
      </c>
      <c r="Q59" s="571"/>
      <c r="R59" s="571"/>
      <c r="S59" s="571"/>
      <c r="T59" s="782"/>
      <c r="U59" s="782"/>
      <c r="V59" s="570">
        <v>68</v>
      </c>
      <c r="W59" s="570">
        <v>68.3</v>
      </c>
      <c r="X59" s="570">
        <v>72.8</v>
      </c>
      <c r="Y59" s="782">
        <v>0.44117647058823195</v>
      </c>
      <c r="Z59" s="783">
        <v>6.5885797950219711</v>
      </c>
    </row>
    <row r="60" spans="1:26" ht="15" customHeight="1" thickBot="1">
      <c r="A60" s="17" t="s">
        <v>25</v>
      </c>
      <c r="B60" s="328">
        <v>39.799999999999997</v>
      </c>
      <c r="C60" s="328">
        <v>40</v>
      </c>
      <c r="D60" s="328">
        <v>50</v>
      </c>
      <c r="E60" s="848">
        <v>0.50251256281408985</v>
      </c>
      <c r="F60" s="848">
        <v>25</v>
      </c>
      <c r="G60" s="859">
        <v>56</v>
      </c>
      <c r="H60" s="859">
        <v>56</v>
      </c>
      <c r="I60" s="859">
        <v>49</v>
      </c>
      <c r="J60" s="848">
        <v>0</v>
      </c>
      <c r="K60" s="848">
        <v>-12.5</v>
      </c>
      <c r="L60" s="860">
        <v>16</v>
      </c>
      <c r="M60" s="860">
        <v>17</v>
      </c>
      <c r="N60" s="860">
        <v>17.25</v>
      </c>
      <c r="O60" s="861">
        <v>6.25</v>
      </c>
      <c r="P60" s="861">
        <v>1.470588235294116</v>
      </c>
      <c r="Q60" s="541">
        <v>4</v>
      </c>
      <c r="R60" s="1282">
        <v>4.8499999999999996</v>
      </c>
      <c r="S60" s="1282">
        <v>5</v>
      </c>
      <c r="T60" s="848"/>
      <c r="U60" s="848">
        <v>3.0927835051546566</v>
      </c>
      <c r="V60" s="1282">
        <v>285.89999999999998</v>
      </c>
      <c r="W60" s="1282">
        <v>290.95000000000005</v>
      </c>
      <c r="X60" s="1282">
        <v>306.25</v>
      </c>
      <c r="Y60" s="848">
        <v>1.766351871283689</v>
      </c>
      <c r="Z60" s="851">
        <v>5.2586355043821698</v>
      </c>
    </row>
    <row r="61" spans="1:26" ht="20.25" customHeight="1" thickTop="1">
      <c r="A61" s="2458"/>
      <c r="B61" s="2458"/>
      <c r="C61" s="2458"/>
      <c r="D61" s="2458"/>
      <c r="E61" s="2458"/>
      <c r="F61" s="2458"/>
      <c r="G61" s="2458"/>
      <c r="H61" s="2458"/>
      <c r="I61" s="2458"/>
      <c r="J61" s="2458"/>
      <c r="K61" s="2458"/>
      <c r="L61" s="2458"/>
      <c r="M61" s="2458"/>
      <c r="N61" s="2458"/>
      <c r="O61" s="2458"/>
      <c r="P61" s="2458"/>
    </row>
  </sheetData>
  <mergeCells count="38">
    <mergeCell ref="A4:A6"/>
    <mergeCell ref="B4:F4"/>
    <mergeCell ref="K34:K35"/>
    <mergeCell ref="A61:P61"/>
    <mergeCell ref="K5:K6"/>
    <mergeCell ref="O5:O6"/>
    <mergeCell ref="P5:P6"/>
    <mergeCell ref="A33:A35"/>
    <mergeCell ref="B33:F33"/>
    <mergeCell ref="G33:K33"/>
    <mergeCell ref="L33:P33"/>
    <mergeCell ref="E34:E35"/>
    <mergeCell ref="P34:P35"/>
    <mergeCell ref="O34:O35"/>
    <mergeCell ref="E5:E6"/>
    <mergeCell ref="F5:F6"/>
    <mergeCell ref="J5:J6"/>
    <mergeCell ref="F34:F35"/>
    <mergeCell ref="J34:J35"/>
    <mergeCell ref="A1:Z1"/>
    <mergeCell ref="A2:Z2"/>
    <mergeCell ref="N3:P3"/>
    <mergeCell ref="S3:U3"/>
    <mergeCell ref="X3:Z3"/>
    <mergeCell ref="V4:Z4"/>
    <mergeCell ref="Q4:U4"/>
    <mergeCell ref="G4:K4"/>
    <mergeCell ref="T34:T35"/>
    <mergeCell ref="U34:U35"/>
    <mergeCell ref="Y34:Y35"/>
    <mergeCell ref="Z34:Z35"/>
    <mergeCell ref="T5:T6"/>
    <mergeCell ref="L4:P4"/>
    <mergeCell ref="U5:U6"/>
    <mergeCell ref="Y5:Y6"/>
    <mergeCell ref="Z5:Z6"/>
    <mergeCell ref="Q33:U33"/>
    <mergeCell ref="V33:Z33"/>
  </mergeCells>
  <printOptions horizontalCentered="1"/>
  <pageMargins left="0.39370078740157483" right="0.39370078740157483" top="0.78740157480314965" bottom="0" header="0" footer="0"/>
  <pageSetup paperSize="9" scale="42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53"/>
  <sheetViews>
    <sheetView zoomScale="55" zoomScaleNormal="55" zoomScaleSheetLayoutView="100" workbookViewId="0">
      <pane xSplit="1" topLeftCell="B1" activePane="topRight" state="frozen"/>
      <selection pane="topRight" activeCell="A2" sqref="A2:AA2"/>
    </sheetView>
  </sheetViews>
  <sheetFormatPr defaultRowHeight="14.25"/>
  <cols>
    <col min="1" max="1" width="15.140625" customWidth="1"/>
    <col min="2" max="2" width="10.85546875" style="42" customWidth="1"/>
    <col min="3" max="5" width="13" style="38" customWidth="1"/>
    <col min="6" max="7" width="12.28515625" style="838" customWidth="1"/>
    <col min="8" max="10" width="13" style="38" customWidth="1"/>
    <col min="11" max="12" width="12.28515625" style="838" customWidth="1"/>
    <col min="13" max="15" width="13" style="38" customWidth="1"/>
    <col min="16" max="17" width="12.28515625" style="838" customWidth="1"/>
    <col min="18" max="20" width="13" style="38" customWidth="1"/>
    <col min="21" max="22" width="12.28515625" style="838" customWidth="1"/>
    <col min="23" max="25" width="13" style="38" customWidth="1"/>
    <col min="26" max="27" width="12.28515625" style="838" customWidth="1"/>
    <col min="28" max="246" width="8.7109375" customWidth="1"/>
    <col min="247" max="247" width="13.85546875" customWidth="1"/>
    <col min="248" max="248" width="12.28515625" customWidth="1"/>
    <col min="249" max="249" width="13.28515625" customWidth="1"/>
    <col min="250" max="250" width="13.140625" customWidth="1"/>
    <col min="251" max="251" width="13" customWidth="1"/>
    <col min="252" max="252" width="12.5703125" customWidth="1"/>
    <col min="253" max="253" width="13.7109375" customWidth="1"/>
    <col min="254" max="254" width="13.28515625" customWidth="1"/>
    <col min="255" max="255" width="13.140625" customWidth="1"/>
  </cols>
  <sheetData>
    <row r="1" spans="1:36" s="1895" customFormat="1" ht="33">
      <c r="A1" s="2394" t="s">
        <v>303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  <c r="X1" s="2394"/>
      <c r="Y1" s="2394"/>
      <c r="Z1" s="2394"/>
      <c r="AA1" s="2394"/>
    </row>
    <row r="2" spans="1:36" s="1894" customFormat="1" ht="35.25" thickBot="1">
      <c r="A2" s="2460" t="s">
        <v>823</v>
      </c>
      <c r="B2" s="2461"/>
      <c r="C2" s="2461"/>
      <c r="D2" s="2461"/>
      <c r="E2" s="2461"/>
      <c r="F2" s="2461"/>
      <c r="G2" s="2461"/>
      <c r="H2" s="2461"/>
      <c r="I2" s="2461"/>
      <c r="J2" s="2461"/>
      <c r="K2" s="2461"/>
      <c r="L2" s="2461"/>
      <c r="M2" s="2461"/>
      <c r="N2" s="2461"/>
      <c r="O2" s="2461"/>
      <c r="P2" s="2461"/>
      <c r="Q2" s="2461"/>
      <c r="R2" s="2461"/>
      <c r="S2" s="2461"/>
      <c r="T2" s="2461"/>
      <c r="U2" s="2461"/>
      <c r="V2" s="2461"/>
      <c r="W2" s="2461"/>
      <c r="X2" s="2461"/>
      <c r="Y2" s="2461"/>
      <c r="Z2" s="2461"/>
      <c r="AA2" s="2461"/>
    </row>
    <row r="3" spans="1:36" s="1054" customFormat="1" ht="17.25" customHeight="1" thickTop="1">
      <c r="A3" s="2315" t="s">
        <v>98</v>
      </c>
      <c r="B3" s="2335" t="s">
        <v>26</v>
      </c>
      <c r="C3" s="2454" t="s">
        <v>221</v>
      </c>
      <c r="D3" s="2454"/>
      <c r="E3" s="2454"/>
      <c r="F3" s="2454"/>
      <c r="G3" s="2454"/>
      <c r="H3" s="2454" t="s">
        <v>224</v>
      </c>
      <c r="I3" s="2454"/>
      <c r="J3" s="2454"/>
      <c r="K3" s="2454"/>
      <c r="L3" s="2454"/>
      <c r="M3" s="2454" t="s">
        <v>225</v>
      </c>
      <c r="N3" s="2454"/>
      <c r="O3" s="2454"/>
      <c r="P3" s="2454"/>
      <c r="Q3" s="2454"/>
      <c r="R3" s="2454" t="s">
        <v>413</v>
      </c>
      <c r="S3" s="2454"/>
      <c r="T3" s="2454"/>
      <c r="U3" s="2454"/>
      <c r="V3" s="2454"/>
      <c r="W3" s="2454" t="s">
        <v>404</v>
      </c>
      <c r="X3" s="2454"/>
      <c r="Y3" s="2454"/>
      <c r="Z3" s="2454"/>
      <c r="AA3" s="2455"/>
      <c r="AB3" s="1058"/>
      <c r="AC3" s="1058"/>
      <c r="AD3" s="1058"/>
      <c r="AE3" s="1058"/>
      <c r="AF3" s="1058"/>
      <c r="AG3" s="1058"/>
      <c r="AH3" s="1058"/>
      <c r="AI3" s="1058"/>
      <c r="AJ3" s="1058"/>
    </row>
    <row r="4" spans="1:36" s="1054" customFormat="1" ht="17.25" customHeight="1">
      <c r="A4" s="2316"/>
      <c r="B4" s="2336"/>
      <c r="C4" s="1060" t="s">
        <v>87</v>
      </c>
      <c r="D4" s="1060" t="s">
        <v>90</v>
      </c>
      <c r="E4" s="1060" t="s">
        <v>91</v>
      </c>
      <c r="F4" s="2322" t="s">
        <v>88</v>
      </c>
      <c r="G4" s="2322" t="s">
        <v>89</v>
      </c>
      <c r="H4" s="1060" t="s">
        <v>87</v>
      </c>
      <c r="I4" s="1060" t="s">
        <v>90</v>
      </c>
      <c r="J4" s="1060" t="s">
        <v>91</v>
      </c>
      <c r="K4" s="2322" t="s">
        <v>88</v>
      </c>
      <c r="L4" s="2322" t="s">
        <v>89</v>
      </c>
      <c r="M4" s="1060" t="s">
        <v>87</v>
      </c>
      <c r="N4" s="1060" t="s">
        <v>90</v>
      </c>
      <c r="O4" s="1060" t="s">
        <v>91</v>
      </c>
      <c r="P4" s="2322" t="s">
        <v>88</v>
      </c>
      <c r="Q4" s="2322" t="s">
        <v>89</v>
      </c>
      <c r="R4" s="1060" t="s">
        <v>87</v>
      </c>
      <c r="S4" s="1060" t="s">
        <v>90</v>
      </c>
      <c r="T4" s="1060" t="s">
        <v>91</v>
      </c>
      <c r="U4" s="2322" t="s">
        <v>88</v>
      </c>
      <c r="V4" s="2322" t="s">
        <v>89</v>
      </c>
      <c r="W4" s="1060" t="s">
        <v>87</v>
      </c>
      <c r="X4" s="1060" t="s">
        <v>90</v>
      </c>
      <c r="Y4" s="1060" t="s">
        <v>91</v>
      </c>
      <c r="Z4" s="2342" t="s">
        <v>88</v>
      </c>
      <c r="AA4" s="2345" t="s">
        <v>89</v>
      </c>
      <c r="AB4" s="1058"/>
      <c r="AC4" s="1058"/>
      <c r="AD4" s="1058"/>
      <c r="AE4" s="1058"/>
      <c r="AF4" s="1058"/>
      <c r="AG4" s="1058"/>
      <c r="AH4" s="1058"/>
      <c r="AI4" s="1058"/>
      <c r="AJ4" s="1058"/>
    </row>
    <row r="5" spans="1:36" s="1054" customFormat="1" ht="31.5" customHeight="1">
      <c r="A5" s="2316"/>
      <c r="B5" s="2336"/>
      <c r="C5" s="1358" t="s">
        <v>669</v>
      </c>
      <c r="D5" s="1358" t="s">
        <v>725</v>
      </c>
      <c r="E5" s="1301" t="s">
        <v>737</v>
      </c>
      <c r="F5" s="2322"/>
      <c r="G5" s="2322"/>
      <c r="H5" s="1301" t="str">
        <f>C5</f>
        <v xml:space="preserve">cf=j= @)&amp;#÷&amp;$
-;fpg–c;f/_                </v>
      </c>
      <c r="I5" s="1358" t="str">
        <f t="shared" ref="I5:J5" si="0">D5</f>
        <v xml:space="preserve">cf=j= @)&amp;$÷&amp;%
-;fpg–c;f/_                </v>
      </c>
      <c r="J5" s="1358" t="str">
        <f t="shared" si="0"/>
        <v xml:space="preserve">cf=j= @)&amp;%÷&amp;^
-;fpg–c;f/_                </v>
      </c>
      <c r="K5" s="2322"/>
      <c r="L5" s="2322"/>
      <c r="M5" s="1301" t="str">
        <f>C5</f>
        <v xml:space="preserve">cf=j= @)&amp;#÷&amp;$
-;fpg–c;f/_                </v>
      </c>
      <c r="N5" s="1358" t="str">
        <f t="shared" ref="N5:O5" si="1">D5</f>
        <v xml:space="preserve">cf=j= @)&amp;$÷&amp;%
-;fpg–c;f/_                </v>
      </c>
      <c r="O5" s="1358" t="str">
        <f t="shared" si="1"/>
        <v xml:space="preserve">cf=j= @)&amp;%÷&amp;^
-;fpg–c;f/_                </v>
      </c>
      <c r="P5" s="2322"/>
      <c r="Q5" s="2322"/>
      <c r="R5" s="1301" t="str">
        <f>C5</f>
        <v xml:space="preserve">cf=j= @)&amp;#÷&amp;$
-;fpg–c;f/_                </v>
      </c>
      <c r="S5" s="1358" t="str">
        <f t="shared" ref="S5:T5" si="2">D5</f>
        <v xml:space="preserve">cf=j= @)&amp;$÷&amp;%
-;fpg–c;f/_                </v>
      </c>
      <c r="T5" s="1358" t="str">
        <f t="shared" si="2"/>
        <v xml:space="preserve">cf=j= @)&amp;%÷&amp;^
-;fpg–c;f/_                </v>
      </c>
      <c r="U5" s="2322"/>
      <c r="V5" s="2322"/>
      <c r="W5" s="1301" t="str">
        <f>C5</f>
        <v xml:space="preserve">cf=j= @)&amp;#÷&amp;$
-;fpg–c;f/_                </v>
      </c>
      <c r="X5" s="1358" t="str">
        <f t="shared" ref="X5:Y5" si="3">D5</f>
        <v xml:space="preserve">cf=j= @)&amp;$÷&amp;%
-;fpg–c;f/_                </v>
      </c>
      <c r="Y5" s="1358" t="str">
        <f t="shared" si="3"/>
        <v xml:space="preserve">cf=j= @)&amp;%÷&amp;^
-;fpg–c;f/_                </v>
      </c>
      <c r="Z5" s="2342"/>
      <c r="AA5" s="2345"/>
      <c r="AB5" s="1058"/>
      <c r="AC5" s="1058"/>
      <c r="AD5" s="1058"/>
      <c r="AE5" s="1058"/>
      <c r="AF5" s="1058"/>
      <c r="AG5" s="1058"/>
      <c r="AH5" s="1058"/>
      <c r="AI5" s="1058"/>
      <c r="AJ5" s="1058"/>
    </row>
    <row r="6" spans="1:36" ht="15.75" customHeight="1">
      <c r="A6" s="20" t="s">
        <v>236</v>
      </c>
      <c r="B6" s="2736"/>
      <c r="C6" s="570"/>
      <c r="D6" s="570"/>
      <c r="E6" s="570"/>
      <c r="F6" s="782"/>
      <c r="G6" s="782"/>
      <c r="H6" s="570"/>
      <c r="I6" s="570"/>
      <c r="J6" s="570"/>
      <c r="K6" s="782"/>
      <c r="L6" s="782"/>
      <c r="M6" s="570"/>
      <c r="N6" s="570"/>
      <c r="O6" s="570"/>
      <c r="P6" s="782"/>
      <c r="Q6" s="782"/>
      <c r="R6" s="570"/>
      <c r="S6" s="570"/>
      <c r="T6" s="570"/>
      <c r="U6" s="782"/>
      <c r="V6" s="782"/>
      <c r="W6" s="570"/>
      <c r="X6" s="570"/>
      <c r="Y6" s="570"/>
      <c r="Z6" s="782"/>
      <c r="AA6" s="783"/>
    </row>
    <row r="7" spans="1:36" s="73" customFormat="1" ht="15.75" customHeight="1">
      <c r="A7" s="20" t="s">
        <v>27</v>
      </c>
      <c r="B7" s="2737" t="s">
        <v>99</v>
      </c>
      <c r="C7" s="625">
        <v>23479</v>
      </c>
      <c r="D7" s="625">
        <v>24813.5</v>
      </c>
      <c r="E7" s="625">
        <v>25560</v>
      </c>
      <c r="F7" s="847">
        <v>5.6838025469568549</v>
      </c>
      <c r="G7" s="847">
        <v>3.0084429846656064</v>
      </c>
      <c r="H7" s="625">
        <v>17738</v>
      </c>
      <c r="I7" s="625">
        <v>18438</v>
      </c>
      <c r="J7" s="625">
        <v>19011</v>
      </c>
      <c r="K7" s="847">
        <v>3.9463299131807332</v>
      </c>
      <c r="L7" s="847">
        <v>3.1077123332248675</v>
      </c>
      <c r="M7" s="625">
        <v>9668</v>
      </c>
      <c r="N7" s="625">
        <v>9977</v>
      </c>
      <c r="O7" s="625">
        <v>10429</v>
      </c>
      <c r="P7" s="847">
        <v>3.1961108812577521</v>
      </c>
      <c r="Q7" s="847">
        <v>4.5304199659216238</v>
      </c>
      <c r="R7" s="625">
        <v>33072</v>
      </c>
      <c r="S7" s="625">
        <v>33381</v>
      </c>
      <c r="T7" s="625">
        <v>36095</v>
      </c>
      <c r="U7" s="847">
        <v>0.93432510885340037</v>
      </c>
      <c r="V7" s="847">
        <v>8.1303735658009089</v>
      </c>
      <c r="W7" s="625">
        <v>15702</v>
      </c>
      <c r="X7" s="625">
        <v>16228</v>
      </c>
      <c r="Y7" s="625">
        <v>17896</v>
      </c>
      <c r="Z7" s="847">
        <v>3.3498917335371203</v>
      </c>
      <c r="AA7" s="850">
        <v>10.278530934187827</v>
      </c>
    </row>
    <row r="8" spans="1:36" s="73" customFormat="1" ht="15.75" customHeight="1">
      <c r="A8" s="117" t="s">
        <v>28</v>
      </c>
      <c r="B8" s="2738" t="s">
        <v>40</v>
      </c>
      <c r="C8" s="1292">
        <v>4570</v>
      </c>
      <c r="D8" s="1292">
        <v>4920</v>
      </c>
      <c r="E8" s="1292">
        <v>5091</v>
      </c>
      <c r="F8" s="956">
        <v>7.6586433260393818</v>
      </c>
      <c r="G8" s="956">
        <v>3.4756097560975547</v>
      </c>
      <c r="H8" s="1292">
        <v>3181</v>
      </c>
      <c r="I8" s="1292">
        <v>3541</v>
      </c>
      <c r="J8" s="1292">
        <v>3666.8599999999997</v>
      </c>
      <c r="K8" s="956">
        <v>11.317195850361529</v>
      </c>
      <c r="L8" s="956">
        <v>3.5543631742445569</v>
      </c>
      <c r="M8" s="1292">
        <v>1593</v>
      </c>
      <c r="N8" s="1292">
        <v>1732</v>
      </c>
      <c r="O8" s="1292">
        <v>1994</v>
      </c>
      <c r="P8" s="956">
        <v>8.725674827369744</v>
      </c>
      <c r="Q8" s="956">
        <v>15.127020785219386</v>
      </c>
      <c r="R8" s="1292">
        <v>6221</v>
      </c>
      <c r="S8" s="1292">
        <v>6511</v>
      </c>
      <c r="T8" s="1292">
        <v>6460</v>
      </c>
      <c r="U8" s="956">
        <v>4.6616299630284601</v>
      </c>
      <c r="V8" s="956">
        <v>-0.78328981723238655</v>
      </c>
      <c r="W8" s="1292">
        <v>2616</v>
      </c>
      <c r="X8" s="1292">
        <v>2655</v>
      </c>
      <c r="Y8" s="1292">
        <v>3230</v>
      </c>
      <c r="Z8" s="956">
        <v>1.4908256880734001</v>
      </c>
      <c r="AA8" s="2739">
        <v>21.657250470809799</v>
      </c>
    </row>
    <row r="9" spans="1:36" ht="15.75" customHeight="1">
      <c r="A9" s="166" t="s">
        <v>336</v>
      </c>
      <c r="B9" s="2736" t="s">
        <v>40</v>
      </c>
      <c r="C9" s="570">
        <v>933</v>
      </c>
      <c r="D9" s="570">
        <v>979</v>
      </c>
      <c r="E9" s="570">
        <v>1010</v>
      </c>
      <c r="F9" s="786">
        <v>4.9303322615219685</v>
      </c>
      <c r="G9" s="786">
        <v>3.1664964249233947</v>
      </c>
      <c r="H9" s="570">
        <v>660</v>
      </c>
      <c r="I9" s="570">
        <v>725</v>
      </c>
      <c r="J9" s="570">
        <v>750</v>
      </c>
      <c r="K9" s="786">
        <v>9.8484848484848442</v>
      </c>
      <c r="L9" s="786">
        <v>3.448275862068968</v>
      </c>
      <c r="M9" s="570">
        <v>1023</v>
      </c>
      <c r="N9" s="570">
        <v>1052</v>
      </c>
      <c r="O9" s="570">
        <v>1090</v>
      </c>
      <c r="P9" s="786">
        <v>2.8347996089931513</v>
      </c>
      <c r="Q9" s="786">
        <v>3.6121673003802357</v>
      </c>
      <c r="R9" s="570">
        <v>2494</v>
      </c>
      <c r="S9" s="570">
        <v>2705</v>
      </c>
      <c r="T9" s="570">
        <v>2654</v>
      </c>
      <c r="U9" s="786">
        <v>8.4603047313552651</v>
      </c>
      <c r="V9" s="786">
        <v>-1.8853974121996231</v>
      </c>
      <c r="W9" s="570">
        <v>1706</v>
      </c>
      <c r="X9" s="570">
        <v>1687</v>
      </c>
      <c r="Y9" s="570">
        <v>2052</v>
      </c>
      <c r="Z9" s="786">
        <v>-1.1137162954279063</v>
      </c>
      <c r="AA9" s="787">
        <v>21.636040308239473</v>
      </c>
    </row>
    <row r="10" spans="1:36" ht="15.75" customHeight="1">
      <c r="A10" s="167" t="s">
        <v>134</v>
      </c>
      <c r="B10" s="2736" t="s">
        <v>40</v>
      </c>
      <c r="C10" s="570">
        <v>823</v>
      </c>
      <c r="D10" s="570">
        <v>867</v>
      </c>
      <c r="E10" s="570">
        <v>897</v>
      </c>
      <c r="F10" s="786">
        <v>5.3462940461725452</v>
      </c>
      <c r="G10" s="786">
        <v>3.460207612456756</v>
      </c>
      <c r="H10" s="570">
        <v>1129</v>
      </c>
      <c r="I10" s="570">
        <v>1184</v>
      </c>
      <c r="J10" s="570">
        <v>1226</v>
      </c>
      <c r="K10" s="786">
        <v>4.8715677590788147</v>
      </c>
      <c r="L10" s="786">
        <v>3.5472972972973054</v>
      </c>
      <c r="M10" s="570">
        <v>167</v>
      </c>
      <c r="N10" s="570">
        <v>269</v>
      </c>
      <c r="O10" s="570">
        <v>278</v>
      </c>
      <c r="P10" s="786">
        <v>61.077844311377248</v>
      </c>
      <c r="Q10" s="786">
        <v>3.3457249070632002</v>
      </c>
      <c r="R10" s="570">
        <v>2448</v>
      </c>
      <c r="S10" s="570">
        <v>2502</v>
      </c>
      <c r="T10" s="570">
        <v>2572</v>
      </c>
      <c r="U10" s="786">
        <v>2.205882352941174</v>
      </c>
      <c r="V10" s="786">
        <v>2.7977617905675487</v>
      </c>
      <c r="W10" s="570">
        <v>579</v>
      </c>
      <c r="X10" s="570">
        <v>611</v>
      </c>
      <c r="Y10" s="570">
        <v>744</v>
      </c>
      <c r="Z10" s="786">
        <v>5.5267702936096583</v>
      </c>
      <c r="AA10" s="787">
        <v>21.767594108019651</v>
      </c>
    </row>
    <row r="11" spans="1:36" ht="15.75" customHeight="1">
      <c r="A11" s="167" t="s">
        <v>230</v>
      </c>
      <c r="B11" s="2736" t="s">
        <v>40</v>
      </c>
      <c r="C11" s="570">
        <v>307</v>
      </c>
      <c r="D11" s="570">
        <v>322</v>
      </c>
      <c r="E11" s="570">
        <v>332</v>
      </c>
      <c r="F11" s="786">
        <v>4.885993485342027</v>
      </c>
      <c r="G11" s="786">
        <v>3.1055900621118013</v>
      </c>
      <c r="H11" s="570">
        <v>156</v>
      </c>
      <c r="I11" s="570">
        <v>186</v>
      </c>
      <c r="J11" s="570">
        <v>192.93</v>
      </c>
      <c r="K11" s="786">
        <v>19.230769230769226</v>
      </c>
      <c r="L11" s="786">
        <v>3.725806451612911</v>
      </c>
      <c r="M11" s="570">
        <v>80</v>
      </c>
      <c r="N11" s="570">
        <v>80</v>
      </c>
      <c r="O11" s="570">
        <v>283</v>
      </c>
      <c r="P11" s="786">
        <v>0</v>
      </c>
      <c r="Q11" s="786">
        <v>253.75</v>
      </c>
      <c r="R11" s="570">
        <v>419</v>
      </c>
      <c r="S11" s="570">
        <v>439</v>
      </c>
      <c r="T11" s="570">
        <v>424</v>
      </c>
      <c r="U11" s="786">
        <v>4.7732696897374751</v>
      </c>
      <c r="V11" s="786">
        <v>-3.4168564920273354</v>
      </c>
      <c r="W11" s="570">
        <v>118</v>
      </c>
      <c r="X11" s="570">
        <v>120</v>
      </c>
      <c r="Y11" s="570">
        <v>146</v>
      </c>
      <c r="Z11" s="786">
        <v>1.6949152542372872</v>
      </c>
      <c r="AA11" s="787">
        <v>21.666666666666657</v>
      </c>
    </row>
    <row r="12" spans="1:36" ht="15.75" customHeight="1">
      <c r="A12" s="167" t="s">
        <v>231</v>
      </c>
      <c r="B12" s="2736" t="s">
        <v>40</v>
      </c>
      <c r="C12" s="570">
        <v>2507</v>
      </c>
      <c r="D12" s="570">
        <v>2752</v>
      </c>
      <c r="E12" s="570">
        <v>2852</v>
      </c>
      <c r="F12" s="786">
        <v>9.772636617471079</v>
      </c>
      <c r="G12" s="786">
        <v>3.6337209302325562</v>
      </c>
      <c r="H12" s="570">
        <v>1236</v>
      </c>
      <c r="I12" s="570">
        <v>1446</v>
      </c>
      <c r="J12" s="570">
        <v>1497.93</v>
      </c>
      <c r="K12" s="786">
        <v>16.990291262135912</v>
      </c>
      <c r="L12" s="786">
        <v>3.5912863070539487</v>
      </c>
      <c r="M12" s="570">
        <v>323</v>
      </c>
      <c r="N12" s="570">
        <v>331</v>
      </c>
      <c r="O12" s="570">
        <v>343</v>
      </c>
      <c r="P12" s="786">
        <v>2.4767801857585141</v>
      </c>
      <c r="Q12" s="786">
        <v>3.6253776435045211</v>
      </c>
      <c r="R12" s="570">
        <v>860</v>
      </c>
      <c r="S12" s="570">
        <v>865</v>
      </c>
      <c r="T12" s="570">
        <v>810</v>
      </c>
      <c r="U12" s="786">
        <v>0.58139534883720501</v>
      </c>
      <c r="V12" s="786">
        <v>-6.3583815028901824</v>
      </c>
      <c r="W12" s="570">
        <v>213</v>
      </c>
      <c r="X12" s="570">
        <v>237</v>
      </c>
      <c r="Y12" s="570">
        <v>288</v>
      </c>
      <c r="Z12" s="786">
        <v>11.26760563380283</v>
      </c>
      <c r="AA12" s="787">
        <v>21.51898734177216</v>
      </c>
    </row>
    <row r="13" spans="1:36" s="73" customFormat="1" ht="15.75" customHeight="1">
      <c r="A13" s="24" t="s">
        <v>135</v>
      </c>
      <c r="B13" s="2737" t="s">
        <v>41</v>
      </c>
      <c r="C13" s="625">
        <v>3184</v>
      </c>
      <c r="D13" s="625">
        <v>3481</v>
      </c>
      <c r="E13" s="625">
        <v>3701</v>
      </c>
      <c r="F13" s="847">
        <v>9.3278894472361742</v>
      </c>
      <c r="G13" s="847">
        <v>6.3200229819017579</v>
      </c>
      <c r="H13" s="625">
        <v>3452.5</v>
      </c>
      <c r="I13" s="625">
        <v>3520.3</v>
      </c>
      <c r="J13" s="625">
        <v>3751.18</v>
      </c>
      <c r="K13" s="847">
        <v>1.9637943519189065</v>
      </c>
      <c r="L13" s="847">
        <v>6.5585319433002667</v>
      </c>
      <c r="M13" s="625">
        <v>5413</v>
      </c>
      <c r="N13" s="625">
        <v>5366</v>
      </c>
      <c r="O13" s="625">
        <v>5692</v>
      </c>
      <c r="P13" s="847">
        <v>-0.86828006650655709</v>
      </c>
      <c r="Q13" s="847">
        <v>6.0752888557584726</v>
      </c>
      <c r="R13" s="625">
        <v>7136</v>
      </c>
      <c r="S13" s="625">
        <v>7185</v>
      </c>
      <c r="T13" s="625">
        <v>8324</v>
      </c>
      <c r="U13" s="847">
        <v>0.68665919282511823</v>
      </c>
      <c r="V13" s="847">
        <v>15.852470424495465</v>
      </c>
      <c r="W13" s="625">
        <v>8043</v>
      </c>
      <c r="X13" s="625">
        <v>8400</v>
      </c>
      <c r="Y13" s="625">
        <v>9205</v>
      </c>
      <c r="Z13" s="847">
        <v>4.4386422976501478</v>
      </c>
      <c r="AA13" s="850">
        <v>9.5833333333333428</v>
      </c>
    </row>
    <row r="14" spans="1:36" ht="15.75" customHeight="1">
      <c r="A14" s="22" t="s">
        <v>136</v>
      </c>
      <c r="B14" s="2736" t="s">
        <v>41</v>
      </c>
      <c r="C14" s="570">
        <v>2431</v>
      </c>
      <c r="D14" s="570">
        <v>2671</v>
      </c>
      <c r="E14" s="570">
        <v>2846</v>
      </c>
      <c r="F14" s="782">
        <v>9.8724804607157637</v>
      </c>
      <c r="G14" s="782">
        <v>6.5518532384874533</v>
      </c>
      <c r="H14" s="570">
        <v>3435</v>
      </c>
      <c r="I14" s="570">
        <v>3502</v>
      </c>
      <c r="J14" s="570">
        <v>3732</v>
      </c>
      <c r="K14" s="782">
        <v>1.950509461426492</v>
      </c>
      <c r="L14" s="782">
        <v>6.5676756139348953</v>
      </c>
      <c r="M14" s="570">
        <v>5349</v>
      </c>
      <c r="N14" s="570">
        <v>5304</v>
      </c>
      <c r="O14" s="570">
        <v>5626</v>
      </c>
      <c r="P14" s="782">
        <v>-0.84127874369040967</v>
      </c>
      <c r="Q14" s="782">
        <v>6.0708898944193095</v>
      </c>
      <c r="R14" s="570">
        <v>7131</v>
      </c>
      <c r="S14" s="570">
        <v>7178</v>
      </c>
      <c r="T14" s="570">
        <v>8318</v>
      </c>
      <c r="U14" s="782">
        <v>0.65909409619968073</v>
      </c>
      <c r="V14" s="782">
        <v>15.881861242685986</v>
      </c>
      <c r="W14" s="570">
        <v>8043</v>
      </c>
      <c r="X14" s="570">
        <v>8400</v>
      </c>
      <c r="Y14" s="570">
        <v>9205</v>
      </c>
      <c r="Z14" s="782">
        <v>4.4386422976501478</v>
      </c>
      <c r="AA14" s="783">
        <v>9.5833333333333428</v>
      </c>
      <c r="AE14">
        <v>6842</v>
      </c>
      <c r="AF14">
        <v>7262</v>
      </c>
    </row>
    <row r="15" spans="1:36" ht="15.75" customHeight="1">
      <c r="A15" s="23" t="s">
        <v>29</v>
      </c>
      <c r="B15" s="2736" t="s">
        <v>41</v>
      </c>
      <c r="C15" s="570">
        <v>753</v>
      </c>
      <c r="D15" s="570">
        <v>810</v>
      </c>
      <c r="E15" s="570">
        <v>855</v>
      </c>
      <c r="F15" s="782">
        <v>7.5697211155378454</v>
      </c>
      <c r="G15" s="782">
        <v>5.5555555555555571</v>
      </c>
      <c r="H15" s="731">
        <v>17.5</v>
      </c>
      <c r="I15" s="731">
        <v>18.3</v>
      </c>
      <c r="J15" s="731">
        <v>19.18</v>
      </c>
      <c r="K15" s="782">
        <v>4.5714285714285836</v>
      </c>
      <c r="L15" s="782">
        <v>4.8087431693988947</v>
      </c>
      <c r="M15" s="570">
        <v>64</v>
      </c>
      <c r="N15" s="570">
        <v>62</v>
      </c>
      <c r="O15" s="570">
        <v>66</v>
      </c>
      <c r="P15" s="782">
        <v>-3.125</v>
      </c>
      <c r="Q15" s="782">
        <v>6.4516129032257936</v>
      </c>
      <c r="R15" s="570">
        <v>5</v>
      </c>
      <c r="S15" s="570">
        <v>7</v>
      </c>
      <c r="T15" s="570">
        <v>6</v>
      </c>
      <c r="U15" s="782">
        <v>40</v>
      </c>
      <c r="V15" s="782">
        <v>-14.285714285714292</v>
      </c>
      <c r="W15" s="570"/>
      <c r="X15" s="570"/>
      <c r="Y15" s="570"/>
      <c r="Z15" s="782"/>
      <c r="AA15" s="783"/>
    </row>
    <row r="16" spans="1:36" ht="15.75" customHeight="1">
      <c r="A16" s="22" t="s">
        <v>30</v>
      </c>
      <c r="B16" s="2736" t="s">
        <v>337</v>
      </c>
      <c r="C16" s="570"/>
      <c r="D16" s="570"/>
      <c r="E16" s="570"/>
      <c r="F16" s="782"/>
      <c r="G16" s="782"/>
      <c r="H16" s="570"/>
      <c r="I16" s="570"/>
      <c r="J16" s="570"/>
      <c r="K16" s="782"/>
      <c r="L16" s="782"/>
      <c r="M16" s="570">
        <v>115</v>
      </c>
      <c r="N16" s="570">
        <v>110</v>
      </c>
      <c r="O16" s="731">
        <v>108.9</v>
      </c>
      <c r="P16" s="782">
        <v>-4.3478260869565162</v>
      </c>
      <c r="Q16" s="782">
        <v>-0.99999999999998579</v>
      </c>
      <c r="R16" s="570">
        <v>11.5</v>
      </c>
      <c r="S16" s="570">
        <v>12</v>
      </c>
      <c r="T16" s="570">
        <v>12.25</v>
      </c>
      <c r="U16" s="782">
        <v>4.3478260869565162</v>
      </c>
      <c r="V16" s="782">
        <v>2.0833333333333286</v>
      </c>
      <c r="W16" s="570">
        <v>23003</v>
      </c>
      <c r="X16" s="570">
        <v>22237</v>
      </c>
      <c r="Y16" s="570">
        <v>23704</v>
      </c>
      <c r="Z16" s="782">
        <v>-3.3300004347259176</v>
      </c>
      <c r="AA16" s="783">
        <v>6.5971129199082554</v>
      </c>
      <c r="AE16">
        <v>19950</v>
      </c>
      <c r="AF16">
        <v>20745</v>
      </c>
    </row>
    <row r="17" spans="1:36" ht="15.75" customHeight="1">
      <c r="A17" s="22" t="s">
        <v>31</v>
      </c>
      <c r="B17" s="2736" t="s">
        <v>337</v>
      </c>
      <c r="C17" s="570"/>
      <c r="D17" s="570"/>
      <c r="E17" s="570"/>
      <c r="F17" s="782"/>
      <c r="G17" s="782"/>
      <c r="H17" s="570">
        <v>6500</v>
      </c>
      <c r="I17" s="570">
        <v>9000</v>
      </c>
      <c r="J17" s="570">
        <v>8500</v>
      </c>
      <c r="K17" s="782">
        <v>38.461538461538453</v>
      </c>
      <c r="L17" s="782">
        <v>-5.5555555555555571</v>
      </c>
      <c r="M17" s="570">
        <v>2700</v>
      </c>
      <c r="N17" s="570">
        <v>3100</v>
      </c>
      <c r="O17" s="570">
        <v>3200</v>
      </c>
      <c r="P17" s="782">
        <v>14.81481481481481</v>
      </c>
      <c r="Q17" s="782">
        <v>3.2258064516128968</v>
      </c>
      <c r="R17" s="570">
        <v>9000</v>
      </c>
      <c r="S17" s="570">
        <v>8000</v>
      </c>
      <c r="T17" s="570">
        <v>8000</v>
      </c>
      <c r="U17" s="782">
        <v>-11.111111111111114</v>
      </c>
      <c r="V17" s="782">
        <v>0</v>
      </c>
      <c r="W17" s="570">
        <v>6750</v>
      </c>
      <c r="X17" s="570">
        <v>7500</v>
      </c>
      <c r="Y17" s="570">
        <v>7501</v>
      </c>
      <c r="Z17" s="782">
        <v>11.111111111111114</v>
      </c>
      <c r="AA17" s="783">
        <v>1.3333333333335418E-2</v>
      </c>
    </row>
    <row r="18" spans="1:36" ht="15.75" customHeight="1">
      <c r="A18" s="22" t="s">
        <v>32</v>
      </c>
      <c r="B18" s="2736" t="s">
        <v>40</v>
      </c>
      <c r="C18" s="570">
        <v>60000</v>
      </c>
      <c r="D18" s="570">
        <v>60000</v>
      </c>
      <c r="E18" s="570">
        <v>60900</v>
      </c>
      <c r="F18" s="782">
        <v>0</v>
      </c>
      <c r="G18" s="782">
        <v>1.4999999999999858</v>
      </c>
      <c r="H18" s="570"/>
      <c r="I18" s="570"/>
      <c r="J18" s="570"/>
      <c r="K18" s="782"/>
      <c r="L18" s="782"/>
      <c r="M18" s="570"/>
      <c r="N18" s="570"/>
      <c r="O18" s="570"/>
      <c r="P18" s="782"/>
      <c r="Q18" s="782"/>
      <c r="R18" s="570"/>
      <c r="S18" s="570"/>
      <c r="T18" s="570"/>
      <c r="U18" s="782"/>
      <c r="V18" s="782"/>
      <c r="W18" s="570"/>
      <c r="X18" s="570"/>
      <c r="Y18" s="570"/>
      <c r="Z18" s="782"/>
      <c r="AA18" s="783"/>
    </row>
    <row r="19" spans="1:36" s="136" customFormat="1" ht="15.75" customHeight="1">
      <c r="A19" s="22" t="s">
        <v>33</v>
      </c>
      <c r="B19" s="2736" t="s">
        <v>42</v>
      </c>
      <c r="C19" s="570"/>
      <c r="D19" s="570"/>
      <c r="E19" s="570"/>
      <c r="F19" s="782"/>
      <c r="G19" s="782"/>
      <c r="H19" s="570"/>
      <c r="I19" s="570"/>
      <c r="J19" s="570">
        <v>0</v>
      </c>
      <c r="K19" s="782"/>
      <c r="L19" s="782"/>
      <c r="M19" s="731">
        <v>4.5</v>
      </c>
      <c r="N19" s="731">
        <v>4.7</v>
      </c>
      <c r="O19" s="731">
        <v>4.83</v>
      </c>
      <c r="P19" s="782">
        <v>4.4444444444444571</v>
      </c>
      <c r="Q19" s="782">
        <v>2.7659574468084998</v>
      </c>
      <c r="R19" s="570"/>
      <c r="S19" s="570"/>
      <c r="T19" s="570"/>
      <c r="U19" s="782"/>
      <c r="V19" s="782"/>
      <c r="W19" s="570"/>
      <c r="X19" s="570"/>
      <c r="Y19" s="570"/>
      <c r="Z19" s="782"/>
      <c r="AA19" s="783"/>
    </row>
    <row r="20" spans="1:36" s="73" customFormat="1" ht="15.75" customHeight="1">
      <c r="A20" s="20" t="s">
        <v>34</v>
      </c>
      <c r="B20" s="2737" t="s">
        <v>40</v>
      </c>
      <c r="C20" s="625"/>
      <c r="D20" s="625"/>
      <c r="E20" s="625"/>
      <c r="F20" s="782"/>
      <c r="G20" s="782"/>
      <c r="H20" s="625"/>
      <c r="I20" s="625"/>
      <c r="J20" s="625"/>
      <c r="K20" s="847"/>
      <c r="L20" s="847"/>
      <c r="M20" s="625"/>
      <c r="N20" s="625"/>
      <c r="O20" s="625"/>
      <c r="P20" s="847"/>
      <c r="Q20" s="847"/>
      <c r="R20" s="625"/>
      <c r="S20" s="625"/>
      <c r="T20" s="625"/>
      <c r="U20" s="847"/>
      <c r="V20" s="847"/>
      <c r="W20" s="625"/>
      <c r="X20" s="625"/>
      <c r="Y20" s="625"/>
      <c r="Z20" s="847"/>
      <c r="AA20" s="850"/>
    </row>
    <row r="21" spans="1:36" s="136" customFormat="1" ht="15.75" customHeight="1">
      <c r="A21" s="22" t="s">
        <v>249</v>
      </c>
      <c r="B21" s="2736" t="s">
        <v>40</v>
      </c>
      <c r="C21" s="570"/>
      <c r="D21" s="570"/>
      <c r="E21" s="570"/>
      <c r="F21" s="782"/>
      <c r="G21" s="782"/>
      <c r="H21" s="570"/>
      <c r="I21" s="570"/>
      <c r="J21" s="570"/>
      <c r="K21" s="782"/>
      <c r="L21" s="782"/>
      <c r="M21" s="570"/>
      <c r="N21" s="570"/>
      <c r="O21" s="570"/>
      <c r="P21" s="782"/>
      <c r="Q21" s="782"/>
      <c r="R21" s="570">
        <v>65</v>
      </c>
      <c r="S21" s="570">
        <v>64</v>
      </c>
      <c r="T21" s="570"/>
      <c r="U21" s="782">
        <v>-1.538461538461533</v>
      </c>
      <c r="V21" s="782">
        <v>-100</v>
      </c>
      <c r="W21" s="570">
        <v>3</v>
      </c>
      <c r="X21" s="570">
        <v>3</v>
      </c>
      <c r="Y21" s="570"/>
      <c r="Z21" s="782">
        <v>0</v>
      </c>
      <c r="AA21" s="783">
        <v>-100</v>
      </c>
    </row>
    <row r="22" spans="1:36" ht="15.75" customHeight="1">
      <c r="A22" s="20" t="s">
        <v>35</v>
      </c>
      <c r="B22" s="2736"/>
      <c r="C22" s="570"/>
      <c r="D22" s="570"/>
      <c r="E22" s="570"/>
      <c r="F22" s="782"/>
      <c r="G22" s="782"/>
      <c r="H22" s="570"/>
      <c r="I22" s="570"/>
      <c r="J22" s="570"/>
      <c r="K22" s="782"/>
      <c r="L22" s="782"/>
      <c r="M22" s="570"/>
      <c r="N22" s="570"/>
      <c r="O22" s="570"/>
      <c r="P22" s="782"/>
      <c r="Q22" s="782"/>
      <c r="R22" s="570"/>
      <c r="S22" s="570"/>
      <c r="T22" s="570"/>
      <c r="U22" s="782"/>
      <c r="V22" s="782"/>
      <c r="W22" s="570"/>
      <c r="X22" s="570"/>
      <c r="Y22" s="570"/>
      <c r="Z22" s="782" t="e">
        <v>#DIV/0!</v>
      </c>
      <c r="AA22" s="783"/>
    </row>
    <row r="23" spans="1:36" s="136" customFormat="1" ht="15.75" customHeight="1">
      <c r="A23" s="166" t="s">
        <v>36</v>
      </c>
      <c r="B23" s="2736" t="s">
        <v>43</v>
      </c>
      <c r="C23" s="570">
        <v>13515.1</v>
      </c>
      <c r="D23" s="570">
        <v>6203</v>
      </c>
      <c r="E23" s="570">
        <v>5769.25</v>
      </c>
      <c r="F23" s="782">
        <v>-54.103188285695261</v>
      </c>
      <c r="G23" s="782">
        <v>-6.9925842334354371</v>
      </c>
      <c r="H23" s="570">
        <v>48614.1</v>
      </c>
      <c r="I23" s="570">
        <v>40481</v>
      </c>
      <c r="J23" s="570">
        <v>35765.440000000002</v>
      </c>
      <c r="K23" s="782">
        <v>-16.729919920352316</v>
      </c>
      <c r="L23" s="782">
        <v>-11.648822904572512</v>
      </c>
      <c r="M23" s="570">
        <v>3586.87</v>
      </c>
      <c r="N23" s="570">
        <v>8911</v>
      </c>
      <c r="O23" s="570">
        <v>2056.9499999999998</v>
      </c>
      <c r="P23" s="782">
        <v>148.43387131398686</v>
      </c>
      <c r="Q23" s="782">
        <v>-76.916732128829537</v>
      </c>
      <c r="R23" s="570">
        <v>268848</v>
      </c>
      <c r="S23" s="570">
        <v>342613</v>
      </c>
      <c r="T23" s="570">
        <v>250356.3</v>
      </c>
      <c r="U23" s="782">
        <v>27.437436767243952</v>
      </c>
      <c r="V23" s="782">
        <v>-26.92737870425232</v>
      </c>
      <c r="W23" s="570">
        <v>354565</v>
      </c>
      <c r="X23" s="570">
        <v>552087</v>
      </c>
      <c r="Y23" s="570">
        <v>427000</v>
      </c>
      <c r="Z23" s="782">
        <v>55.708262236825419</v>
      </c>
      <c r="AA23" s="783">
        <v>-22.657117447069027</v>
      </c>
    </row>
    <row r="24" spans="1:36" s="136" customFormat="1" ht="15.75" customHeight="1">
      <c r="A24" s="166" t="s">
        <v>37</v>
      </c>
      <c r="B24" s="2736" t="s">
        <v>338</v>
      </c>
      <c r="C24" s="570">
        <v>21.55</v>
      </c>
      <c r="D24" s="570">
        <v>1259</v>
      </c>
      <c r="E24" s="570">
        <v>5.2</v>
      </c>
      <c r="F24" s="782">
        <v>5742.227378190255</v>
      </c>
      <c r="G24" s="782">
        <v>-99.58697378872121</v>
      </c>
      <c r="H24" s="570">
        <v>11.75</v>
      </c>
      <c r="I24" s="570">
        <v>14.95</v>
      </c>
      <c r="J24" s="570">
        <v>10.75</v>
      </c>
      <c r="K24" s="782">
        <v>27.234042553191486</v>
      </c>
      <c r="L24" s="782">
        <v>-28.093645484949832</v>
      </c>
      <c r="M24" s="570">
        <v>2.68</v>
      </c>
      <c r="N24" s="570">
        <v>40</v>
      </c>
      <c r="O24" s="570">
        <v>5</v>
      </c>
      <c r="P24" s="782">
        <v>1392.5373134328356</v>
      </c>
      <c r="Q24" s="782">
        <v>-87.5</v>
      </c>
      <c r="R24" s="570">
        <v>8</v>
      </c>
      <c r="S24" s="570">
        <v>103</v>
      </c>
      <c r="T24" s="570">
        <v>4.5</v>
      </c>
      <c r="U24" s="782"/>
      <c r="V24" s="782">
        <v>-95.631067961165044</v>
      </c>
      <c r="W24" s="570">
        <v>0</v>
      </c>
      <c r="X24" s="570">
        <v>0</v>
      </c>
      <c r="Y24" s="570">
        <v>250</v>
      </c>
      <c r="Z24" s="782" t="e">
        <v>#DIV/0!</v>
      </c>
      <c r="AA24" s="783"/>
    </row>
    <row r="25" spans="1:36" s="136" customFormat="1" ht="15.75" customHeight="1">
      <c r="A25" s="166" t="s">
        <v>38</v>
      </c>
      <c r="B25" s="2736" t="s">
        <v>40</v>
      </c>
      <c r="C25" s="570"/>
      <c r="D25" s="570"/>
      <c r="E25" s="570"/>
      <c r="F25" s="782"/>
      <c r="G25" s="782"/>
      <c r="H25" s="570">
        <v>4.0199999999999996</v>
      </c>
      <c r="I25" s="570">
        <v>5</v>
      </c>
      <c r="J25" s="570">
        <v>20</v>
      </c>
      <c r="K25" s="782">
        <v>24.378109452736325</v>
      </c>
      <c r="L25" s="782">
        <v>300</v>
      </c>
      <c r="M25" s="570"/>
      <c r="N25" s="570"/>
      <c r="O25" s="570"/>
      <c r="P25" s="782"/>
      <c r="Q25" s="782"/>
      <c r="R25" s="570">
        <v>49.9</v>
      </c>
      <c r="S25" s="570">
        <v>41</v>
      </c>
      <c r="T25" s="570">
        <v>3.58</v>
      </c>
      <c r="U25" s="782">
        <v>-17.835671342685373</v>
      </c>
      <c r="V25" s="782">
        <v>-91.268292682926827</v>
      </c>
      <c r="W25" s="570">
        <v>188</v>
      </c>
      <c r="X25" s="570">
        <v>151</v>
      </c>
      <c r="Y25" s="570">
        <v>70.602999999999994</v>
      </c>
      <c r="Z25" s="782">
        <v>-19.680851063829792</v>
      </c>
      <c r="AA25" s="783">
        <v>-53.243046357615896</v>
      </c>
    </row>
    <row r="26" spans="1:36" s="136" customFormat="1" ht="15.75" customHeight="1" thickBot="1">
      <c r="A26" s="168" t="s">
        <v>39</v>
      </c>
      <c r="B26" s="108" t="s">
        <v>40</v>
      </c>
      <c r="C26" s="119"/>
      <c r="D26" s="119"/>
      <c r="E26" s="119"/>
      <c r="F26" s="693"/>
      <c r="G26" s="693"/>
      <c r="H26" s="119">
        <v>0</v>
      </c>
      <c r="I26" s="119">
        <v>761</v>
      </c>
      <c r="J26" s="119">
        <v>588</v>
      </c>
      <c r="K26" s="693"/>
      <c r="L26" s="693"/>
      <c r="M26" s="119"/>
      <c r="N26" s="150">
        <v>10.7</v>
      </c>
      <c r="O26" s="150"/>
      <c r="P26" s="693"/>
      <c r="Q26" s="693"/>
      <c r="R26" s="119">
        <v>274.3</v>
      </c>
      <c r="S26" s="119">
        <v>114</v>
      </c>
      <c r="T26" s="119">
        <v>140.70699999999999</v>
      </c>
      <c r="U26" s="693">
        <v>-58.439664600802047</v>
      </c>
      <c r="V26" s="693">
        <v>23.42719298245612</v>
      </c>
      <c r="W26" s="119">
        <v>0</v>
      </c>
      <c r="X26" s="119">
        <v>18</v>
      </c>
      <c r="Y26" s="119">
        <v>33</v>
      </c>
      <c r="Z26" s="693" t="e">
        <v>#DIV/0!</v>
      </c>
      <c r="AA26" s="694"/>
    </row>
    <row r="27" spans="1:36" ht="17.25" customHeight="1" thickTop="1" thickBot="1">
      <c r="A27" s="7"/>
      <c r="B27" s="319"/>
      <c r="Q27" s="868"/>
      <c r="V27" s="868"/>
      <c r="AA27" s="868"/>
    </row>
    <row r="28" spans="1:36" s="1054" customFormat="1" ht="17.25" customHeight="1" thickTop="1">
      <c r="A28" s="2315" t="s">
        <v>98</v>
      </c>
      <c r="B28" s="2335" t="s">
        <v>26</v>
      </c>
      <c r="C28" s="2454" t="s">
        <v>226</v>
      </c>
      <c r="D28" s="2454"/>
      <c r="E28" s="2454"/>
      <c r="F28" s="2454"/>
      <c r="G28" s="2454"/>
      <c r="H28" s="2454" t="s">
        <v>227</v>
      </c>
      <c r="I28" s="2454"/>
      <c r="J28" s="2454"/>
      <c r="K28" s="2454"/>
      <c r="L28" s="2454"/>
      <c r="M28" s="2454" t="s">
        <v>228</v>
      </c>
      <c r="N28" s="2454"/>
      <c r="O28" s="2454"/>
      <c r="P28" s="2454"/>
      <c r="Q28" s="2454"/>
      <c r="R28" s="2454" t="s">
        <v>405</v>
      </c>
      <c r="S28" s="2454"/>
      <c r="T28" s="2454"/>
      <c r="U28" s="2454"/>
      <c r="V28" s="2454"/>
      <c r="W28" s="2454" t="s">
        <v>82</v>
      </c>
      <c r="X28" s="2454"/>
      <c r="Y28" s="2454"/>
      <c r="Z28" s="2454"/>
      <c r="AA28" s="2455"/>
    </row>
    <row r="29" spans="1:36" s="1054" customFormat="1" ht="17.25" customHeight="1">
      <c r="A29" s="2316"/>
      <c r="B29" s="2336"/>
      <c r="C29" s="1060" t="s">
        <v>87</v>
      </c>
      <c r="D29" s="1060" t="s">
        <v>90</v>
      </c>
      <c r="E29" s="1060" t="s">
        <v>91</v>
      </c>
      <c r="F29" s="2322" t="s">
        <v>88</v>
      </c>
      <c r="G29" s="2322" t="s">
        <v>89</v>
      </c>
      <c r="H29" s="1060" t="s">
        <v>87</v>
      </c>
      <c r="I29" s="1060" t="s">
        <v>90</v>
      </c>
      <c r="J29" s="1060" t="s">
        <v>91</v>
      </c>
      <c r="K29" s="2322" t="s">
        <v>88</v>
      </c>
      <c r="L29" s="2322" t="s">
        <v>89</v>
      </c>
      <c r="M29" s="1060" t="s">
        <v>87</v>
      </c>
      <c r="N29" s="1060" t="s">
        <v>90</v>
      </c>
      <c r="O29" s="1060" t="s">
        <v>91</v>
      </c>
      <c r="P29" s="2322" t="s">
        <v>88</v>
      </c>
      <c r="Q29" s="2322" t="s">
        <v>89</v>
      </c>
      <c r="R29" s="1060" t="s">
        <v>87</v>
      </c>
      <c r="S29" s="1060" t="s">
        <v>90</v>
      </c>
      <c r="T29" s="1060" t="s">
        <v>91</v>
      </c>
      <c r="U29" s="2322" t="s">
        <v>88</v>
      </c>
      <c r="V29" s="2322" t="s">
        <v>89</v>
      </c>
      <c r="W29" s="1060" t="s">
        <v>87</v>
      </c>
      <c r="X29" s="1060" t="s">
        <v>90</v>
      </c>
      <c r="Y29" s="1060" t="s">
        <v>91</v>
      </c>
      <c r="Z29" s="2342" t="s">
        <v>88</v>
      </c>
      <c r="AA29" s="2345" t="s">
        <v>89</v>
      </c>
      <c r="AB29" s="1058"/>
      <c r="AC29" s="1058"/>
      <c r="AD29" s="1058"/>
      <c r="AE29" s="1058"/>
      <c r="AF29" s="1058"/>
      <c r="AG29" s="1058"/>
      <c r="AH29" s="1058"/>
      <c r="AI29" s="1058"/>
      <c r="AJ29" s="1058"/>
    </row>
    <row r="30" spans="1:36" s="1054" customFormat="1" ht="31.5" customHeight="1">
      <c r="A30" s="2316"/>
      <c r="B30" s="2336"/>
      <c r="C30" s="1301" t="str">
        <f>C5</f>
        <v xml:space="preserve">cf=j= @)&amp;#÷&amp;$
-;fpg–c;f/_                </v>
      </c>
      <c r="D30" s="1358" t="str">
        <f t="shared" ref="D30:E30" si="4">D5</f>
        <v xml:space="preserve">cf=j= @)&amp;$÷&amp;%
-;fpg–c;f/_                </v>
      </c>
      <c r="E30" s="1358" t="str">
        <f t="shared" si="4"/>
        <v xml:space="preserve">cf=j= @)&amp;%÷&amp;^
-;fpg–c;f/_                </v>
      </c>
      <c r="F30" s="2322"/>
      <c r="G30" s="2322"/>
      <c r="H30" s="1301" t="str">
        <f>C5</f>
        <v xml:space="preserve">cf=j= @)&amp;#÷&amp;$
-;fpg–c;f/_                </v>
      </c>
      <c r="I30" s="1358" t="str">
        <f t="shared" ref="I30:J30" si="5">D5</f>
        <v xml:space="preserve">cf=j= @)&amp;$÷&amp;%
-;fpg–c;f/_                </v>
      </c>
      <c r="J30" s="1358" t="str">
        <f t="shared" si="5"/>
        <v xml:space="preserve">cf=j= @)&amp;%÷&amp;^
-;fpg–c;f/_                </v>
      </c>
      <c r="K30" s="2322"/>
      <c r="L30" s="2322"/>
      <c r="M30" s="1301" t="str">
        <f>C5</f>
        <v xml:space="preserve">cf=j= @)&amp;#÷&amp;$
-;fpg–c;f/_                </v>
      </c>
      <c r="N30" s="1358" t="str">
        <f t="shared" ref="N30:O30" si="6">D5</f>
        <v xml:space="preserve">cf=j= @)&amp;$÷&amp;%
-;fpg–c;f/_                </v>
      </c>
      <c r="O30" s="1358" t="str">
        <f t="shared" si="6"/>
        <v xml:space="preserve">cf=j= @)&amp;%÷&amp;^
-;fpg–c;f/_                </v>
      </c>
      <c r="P30" s="2322"/>
      <c r="Q30" s="2322"/>
      <c r="R30" s="1301" t="str">
        <f>C5</f>
        <v xml:space="preserve">cf=j= @)&amp;#÷&amp;$
-;fpg–c;f/_                </v>
      </c>
      <c r="S30" s="1358" t="str">
        <f t="shared" ref="S30:T30" si="7">D5</f>
        <v xml:space="preserve">cf=j= @)&amp;$÷&amp;%
-;fpg–c;f/_                </v>
      </c>
      <c r="T30" s="1358" t="str">
        <f t="shared" si="7"/>
        <v xml:space="preserve">cf=j= @)&amp;%÷&amp;^
-;fpg–c;f/_                </v>
      </c>
      <c r="U30" s="2322"/>
      <c r="V30" s="2322"/>
      <c r="W30" s="1301" t="str">
        <f>C5</f>
        <v xml:space="preserve">cf=j= @)&amp;#÷&amp;$
-;fpg–c;f/_                </v>
      </c>
      <c r="X30" s="1358" t="str">
        <f t="shared" ref="X30:Y30" si="8">D5</f>
        <v xml:space="preserve">cf=j= @)&amp;$÷&amp;%
-;fpg–c;f/_                </v>
      </c>
      <c r="Y30" s="1358" t="str">
        <f t="shared" si="8"/>
        <v xml:space="preserve">cf=j= @)&amp;%÷&amp;^
-;fpg–c;f/_                </v>
      </c>
      <c r="Z30" s="2342"/>
      <c r="AA30" s="2345"/>
      <c r="AB30" s="1058"/>
      <c r="AC30" s="1058"/>
      <c r="AD30" s="1058"/>
      <c r="AE30" s="1058"/>
      <c r="AF30" s="1058"/>
      <c r="AG30" s="1058"/>
      <c r="AH30" s="1058"/>
      <c r="AI30" s="1058"/>
      <c r="AJ30" s="1058"/>
    </row>
    <row r="31" spans="1:36" ht="15.75" customHeight="1">
      <c r="A31" s="20" t="s">
        <v>236</v>
      </c>
      <c r="B31" s="574"/>
      <c r="C31" s="101"/>
      <c r="D31" s="101"/>
      <c r="E31" s="101"/>
      <c r="F31" s="691"/>
      <c r="G31" s="691"/>
      <c r="H31" s="874"/>
      <c r="I31" s="874"/>
      <c r="J31" s="874"/>
      <c r="K31" s="864"/>
      <c r="L31" s="864"/>
      <c r="M31" s="874"/>
      <c r="N31" s="874"/>
      <c r="O31" s="874"/>
      <c r="P31" s="864"/>
      <c r="Q31" s="864"/>
      <c r="R31" s="874"/>
      <c r="S31" s="874"/>
      <c r="T31" s="874"/>
      <c r="U31" s="864"/>
      <c r="V31" s="864"/>
      <c r="W31" s="874"/>
      <c r="X31" s="874"/>
      <c r="Y31" s="874"/>
      <c r="Z31" s="864"/>
      <c r="AA31" s="871"/>
    </row>
    <row r="32" spans="1:36" ht="15.75" customHeight="1">
      <c r="A32" s="20" t="s">
        <v>27</v>
      </c>
      <c r="B32" s="575" t="s">
        <v>99</v>
      </c>
      <c r="C32" s="625">
        <v>126535</v>
      </c>
      <c r="D32" s="625">
        <v>133152.25</v>
      </c>
      <c r="E32" s="625">
        <v>135815.04000000001</v>
      </c>
      <c r="F32" s="847">
        <v>5.229580748409532</v>
      </c>
      <c r="G32" s="847">
        <v>1.9998084899053481</v>
      </c>
      <c r="H32" s="624">
        <v>9840.6</v>
      </c>
      <c r="I32" s="1598">
        <v>10065.950000000001</v>
      </c>
      <c r="J32" s="584">
        <v>10315.06</v>
      </c>
      <c r="K32" s="847">
        <v>2.2900026421153257</v>
      </c>
      <c r="L32" s="847">
        <v>2.4747788335924383</v>
      </c>
      <c r="M32" s="625">
        <v>21988</v>
      </c>
      <c r="N32" s="625">
        <v>24691</v>
      </c>
      <c r="O32" s="2741">
        <v>25925</v>
      </c>
      <c r="P32" s="847">
        <v>12.293068946698199</v>
      </c>
      <c r="Q32" s="847">
        <v>4.9977724677007842</v>
      </c>
      <c r="R32" s="625">
        <v>9315</v>
      </c>
      <c r="S32" s="625">
        <v>9315</v>
      </c>
      <c r="T32" s="625">
        <v>9315</v>
      </c>
      <c r="U32" s="847">
        <v>0</v>
      </c>
      <c r="V32" s="847">
        <v>0</v>
      </c>
      <c r="W32" s="625">
        <v>267337.59999999998</v>
      </c>
      <c r="X32" s="625">
        <v>280061.7</v>
      </c>
      <c r="Y32" s="625">
        <v>290361.09999999998</v>
      </c>
      <c r="Z32" s="847">
        <v>4.7595624408987049</v>
      </c>
      <c r="AA32" s="850">
        <v>3.6775467691583401</v>
      </c>
    </row>
    <row r="33" spans="1:27" ht="15.75" customHeight="1">
      <c r="A33" s="117" t="s">
        <v>28</v>
      </c>
      <c r="B33" s="578" t="s">
        <v>40</v>
      </c>
      <c r="C33" s="1292">
        <v>9834.2000000000007</v>
      </c>
      <c r="D33" s="1292">
        <v>10424.48</v>
      </c>
      <c r="E33" s="1292">
        <v>10737.5</v>
      </c>
      <c r="F33" s="956">
        <v>6.0023184397307148</v>
      </c>
      <c r="G33" s="956">
        <v>3.002739705002071</v>
      </c>
      <c r="H33" s="1534">
        <v>1338.9099999999999</v>
      </c>
      <c r="I33" s="1534">
        <v>1377.17</v>
      </c>
      <c r="J33" s="1534">
        <v>1429.46</v>
      </c>
      <c r="K33" s="956">
        <v>2.8575483042176302</v>
      </c>
      <c r="L33" s="956">
        <v>3.796916865746411</v>
      </c>
      <c r="M33" s="1292">
        <v>12135</v>
      </c>
      <c r="N33" s="1292">
        <v>14278</v>
      </c>
      <c r="O33" s="2742">
        <v>15452</v>
      </c>
      <c r="P33" s="956">
        <v>17.659662134322218</v>
      </c>
      <c r="Q33" s="956">
        <v>8.2224401176635382</v>
      </c>
      <c r="R33" s="1292">
        <v>1627</v>
      </c>
      <c r="S33" s="1292">
        <v>1627</v>
      </c>
      <c r="T33" s="1292">
        <v>1627</v>
      </c>
      <c r="U33" s="956">
        <v>0</v>
      </c>
      <c r="V33" s="956">
        <v>0</v>
      </c>
      <c r="W33" s="625">
        <v>43116.11</v>
      </c>
      <c r="X33" s="625">
        <v>47065.65</v>
      </c>
      <c r="Y33" s="625">
        <v>49687.82</v>
      </c>
      <c r="Z33" s="956">
        <v>9.1602419606035852</v>
      </c>
      <c r="AA33" s="2739">
        <v>5.571303062849438</v>
      </c>
    </row>
    <row r="34" spans="1:27" ht="15.75" customHeight="1">
      <c r="A34" s="172" t="s">
        <v>339</v>
      </c>
      <c r="B34" s="580" t="s">
        <v>40</v>
      </c>
      <c r="C34" s="749">
        <v>6070.5</v>
      </c>
      <c r="D34" s="749">
        <v>6435</v>
      </c>
      <c r="E34" s="749">
        <v>6628</v>
      </c>
      <c r="F34" s="786">
        <v>6.0044477390659665</v>
      </c>
      <c r="G34" s="786">
        <v>2.9992229992229937</v>
      </c>
      <c r="H34" s="1532">
        <v>269.14</v>
      </c>
      <c r="I34" s="1149">
        <v>275.36462892483354</v>
      </c>
      <c r="J34" s="617">
        <v>285.8</v>
      </c>
      <c r="K34" s="786">
        <v>2.3127847680885623</v>
      </c>
      <c r="L34" s="786">
        <v>3.7896555980742903</v>
      </c>
      <c r="M34" s="749">
        <v>2600</v>
      </c>
      <c r="N34" s="749">
        <v>3748</v>
      </c>
      <c r="O34" s="2741">
        <v>3822</v>
      </c>
      <c r="P34" s="786">
        <v>44.153846153846132</v>
      </c>
      <c r="Q34" s="786">
        <v>1.974386339381013</v>
      </c>
      <c r="R34" s="749">
        <v>526</v>
      </c>
      <c r="S34" s="749">
        <v>526</v>
      </c>
      <c r="T34" s="749">
        <v>526</v>
      </c>
      <c r="U34" s="786">
        <v>0</v>
      </c>
      <c r="V34" s="786">
        <v>0</v>
      </c>
      <c r="W34" s="570">
        <v>16281.64</v>
      </c>
      <c r="X34" s="570">
        <v>18132.364628924835</v>
      </c>
      <c r="Y34" s="570">
        <v>18817.8</v>
      </c>
      <c r="Z34" s="786">
        <v>11.366942328443798</v>
      </c>
      <c r="AA34" s="787">
        <v>3.7801764143974452</v>
      </c>
    </row>
    <row r="35" spans="1:27" ht="15.75" customHeight="1">
      <c r="A35" s="172" t="s">
        <v>134</v>
      </c>
      <c r="B35" s="574" t="s">
        <v>40</v>
      </c>
      <c r="C35" s="570">
        <v>1974.1</v>
      </c>
      <c r="D35" s="570">
        <v>2092.5</v>
      </c>
      <c r="E35" s="570">
        <v>2155</v>
      </c>
      <c r="F35" s="786">
        <v>5.9976698242236921</v>
      </c>
      <c r="G35" s="786">
        <v>2.9868578255675118</v>
      </c>
      <c r="H35" s="583">
        <v>200.14</v>
      </c>
      <c r="I35" s="1149">
        <v>206.4271229781161</v>
      </c>
      <c r="J35" s="571">
        <v>214.35</v>
      </c>
      <c r="K35" s="786">
        <v>3.1413625352833634</v>
      </c>
      <c r="L35" s="786">
        <v>3.838098844561145</v>
      </c>
      <c r="M35" s="570">
        <v>3840</v>
      </c>
      <c r="N35" s="570">
        <v>4436</v>
      </c>
      <c r="O35" s="2741">
        <v>4968</v>
      </c>
      <c r="P35" s="786">
        <v>15.520833333333343</v>
      </c>
      <c r="Q35" s="786">
        <v>11.992786293958517</v>
      </c>
      <c r="R35" s="570">
        <v>664</v>
      </c>
      <c r="S35" s="570">
        <v>664</v>
      </c>
      <c r="T35" s="749">
        <v>664</v>
      </c>
      <c r="U35" s="786">
        <v>0</v>
      </c>
      <c r="V35" s="786">
        <v>0</v>
      </c>
      <c r="W35" s="570">
        <v>11824.240000000002</v>
      </c>
      <c r="X35" s="570">
        <v>12831.927122978115</v>
      </c>
      <c r="Y35" s="570">
        <v>13718.35</v>
      </c>
      <c r="Z35" s="786">
        <v>8.522214729894813</v>
      </c>
      <c r="AA35" s="787">
        <v>6.9079481867892554</v>
      </c>
    </row>
    <row r="36" spans="1:27" ht="15.75" customHeight="1">
      <c r="A36" s="167" t="s">
        <v>230</v>
      </c>
      <c r="B36" s="574" t="s">
        <v>40</v>
      </c>
      <c r="C36" s="570">
        <v>39.6</v>
      </c>
      <c r="D36" s="570">
        <v>41.98</v>
      </c>
      <c r="E36" s="570">
        <v>43.5</v>
      </c>
      <c r="F36" s="786">
        <v>6.0101010101009962</v>
      </c>
      <c r="G36" s="786">
        <v>3.6207717960933934</v>
      </c>
      <c r="H36" s="583">
        <v>67.33</v>
      </c>
      <c r="I36" s="1149">
        <v>69.014584919124644</v>
      </c>
      <c r="J36" s="571">
        <v>71.63</v>
      </c>
      <c r="K36" s="786">
        <v>2.5019826513064771</v>
      </c>
      <c r="L36" s="786">
        <v>3.7896555980742903</v>
      </c>
      <c r="M36" s="570">
        <v>795</v>
      </c>
      <c r="N36" s="570">
        <v>814</v>
      </c>
      <c r="O36" s="2741">
        <v>854</v>
      </c>
      <c r="P36" s="786">
        <v>2.3899371069182394</v>
      </c>
      <c r="Q36" s="786">
        <v>4.9140049140049058</v>
      </c>
      <c r="R36" s="570">
        <v>143</v>
      </c>
      <c r="S36" s="570">
        <v>143</v>
      </c>
      <c r="T36" s="749">
        <v>143</v>
      </c>
      <c r="U36" s="786">
        <v>0</v>
      </c>
      <c r="V36" s="786">
        <v>0</v>
      </c>
      <c r="W36" s="570">
        <v>2124.9299999999998</v>
      </c>
      <c r="X36" s="570">
        <v>2214.9945849191245</v>
      </c>
      <c r="Y36" s="570">
        <v>2490.06</v>
      </c>
      <c r="Z36" s="786">
        <v>4.2384730282468013</v>
      </c>
      <c r="AA36" s="787">
        <v>12.418333523416663</v>
      </c>
    </row>
    <row r="37" spans="1:27" ht="15.75" customHeight="1">
      <c r="A37" s="167" t="s">
        <v>231</v>
      </c>
      <c r="B37" s="574" t="s">
        <v>40</v>
      </c>
      <c r="C37" s="570">
        <v>1750</v>
      </c>
      <c r="D37" s="570">
        <v>1855</v>
      </c>
      <c r="E37" s="570">
        <v>1911</v>
      </c>
      <c r="F37" s="786">
        <v>6</v>
      </c>
      <c r="G37" s="786">
        <v>3.0188679245283083</v>
      </c>
      <c r="H37" s="583">
        <v>802.3</v>
      </c>
      <c r="I37" s="1149">
        <v>826.36366317792579</v>
      </c>
      <c r="J37" s="571">
        <v>857.68</v>
      </c>
      <c r="K37" s="786">
        <v>2.9993348096629404</v>
      </c>
      <c r="L37" s="786">
        <v>3.7896555980743187</v>
      </c>
      <c r="M37" s="570">
        <v>4900</v>
      </c>
      <c r="N37" s="570">
        <v>5280</v>
      </c>
      <c r="O37" s="2741">
        <v>5808</v>
      </c>
      <c r="P37" s="786">
        <v>7.7551020408163254</v>
      </c>
      <c r="Q37" s="786">
        <v>10.000000000000014</v>
      </c>
      <c r="R37" s="570">
        <v>294</v>
      </c>
      <c r="S37" s="570">
        <v>294</v>
      </c>
      <c r="T37" s="749">
        <v>294</v>
      </c>
      <c r="U37" s="786">
        <v>0</v>
      </c>
      <c r="V37" s="786">
        <v>0</v>
      </c>
      <c r="W37" s="570">
        <v>12885.3</v>
      </c>
      <c r="X37" s="570">
        <v>13886.363663177926</v>
      </c>
      <c r="Y37" s="570">
        <v>14661.61</v>
      </c>
      <c r="Z37" s="786">
        <v>7.769036523619377</v>
      </c>
      <c r="AA37" s="787">
        <v>5.5827886668255076</v>
      </c>
    </row>
    <row r="38" spans="1:27" ht="15.75" customHeight="1">
      <c r="A38" s="24" t="s">
        <v>135</v>
      </c>
      <c r="B38" s="575" t="s">
        <v>41</v>
      </c>
      <c r="C38" s="625">
        <v>21535</v>
      </c>
      <c r="D38" s="625">
        <v>22612.2</v>
      </c>
      <c r="E38" s="625">
        <v>23742.600000000002</v>
      </c>
      <c r="F38" s="847">
        <v>5.0020896215463182</v>
      </c>
      <c r="G38" s="847">
        <v>4.9990712977949983</v>
      </c>
      <c r="H38" s="625">
        <v>8065</v>
      </c>
      <c r="I38" s="625">
        <v>8307</v>
      </c>
      <c r="J38" s="625">
        <v>8556</v>
      </c>
      <c r="K38" s="847">
        <v>3.000619962802233</v>
      </c>
      <c r="L38" s="847">
        <v>2.9974720115565106</v>
      </c>
      <c r="M38" s="625">
        <v>4614</v>
      </c>
      <c r="N38" s="625">
        <v>5607</v>
      </c>
      <c r="O38" s="2740">
        <v>5887.2</v>
      </c>
      <c r="P38" s="847">
        <v>21.521456436931089</v>
      </c>
      <c r="Q38" s="847">
        <v>4.9973247726056655</v>
      </c>
      <c r="R38" s="625">
        <v>387.6</v>
      </c>
      <c r="S38" s="625">
        <v>387.6</v>
      </c>
      <c r="T38" s="749">
        <v>387.6</v>
      </c>
      <c r="U38" s="847">
        <v>0</v>
      </c>
      <c r="V38" s="847">
        <v>0</v>
      </c>
      <c r="W38" s="625">
        <v>61830.1</v>
      </c>
      <c r="X38" s="625">
        <v>64866.1</v>
      </c>
      <c r="Y38" s="625">
        <v>69246.58</v>
      </c>
      <c r="Z38" s="847">
        <v>4.9102298071651092</v>
      </c>
      <c r="AA38" s="850">
        <v>6.7531114095035889</v>
      </c>
    </row>
    <row r="39" spans="1:27" ht="15.75" customHeight="1">
      <c r="A39" s="22" t="s">
        <v>136</v>
      </c>
      <c r="B39" s="574" t="s">
        <v>41</v>
      </c>
      <c r="C39" s="570">
        <v>20784.5</v>
      </c>
      <c r="D39" s="570">
        <v>21823.200000000001</v>
      </c>
      <c r="E39" s="570">
        <v>22914.15</v>
      </c>
      <c r="F39" s="782">
        <v>4.9974740792417407</v>
      </c>
      <c r="G39" s="782">
        <v>4.9990377213241004</v>
      </c>
      <c r="H39" s="570">
        <v>8065</v>
      </c>
      <c r="I39" s="571">
        <v>8307</v>
      </c>
      <c r="J39" s="571">
        <v>8556</v>
      </c>
      <c r="K39" s="782">
        <v>3.000619962802233</v>
      </c>
      <c r="L39" s="782">
        <v>2.9974720115565106</v>
      </c>
      <c r="M39" s="570">
        <v>4600</v>
      </c>
      <c r="N39" s="570">
        <v>5583</v>
      </c>
      <c r="O39" s="2741">
        <v>5862</v>
      </c>
      <c r="P39" s="782">
        <v>21.369565217391312</v>
      </c>
      <c r="Q39" s="782">
        <v>4.9973132724341838</v>
      </c>
      <c r="R39" s="570">
        <v>387.6</v>
      </c>
      <c r="S39" s="570">
        <v>387.6</v>
      </c>
      <c r="T39" s="749">
        <v>387.6</v>
      </c>
      <c r="U39" s="782">
        <v>0</v>
      </c>
      <c r="V39" s="782">
        <v>0</v>
      </c>
      <c r="W39" s="570">
        <v>60226.1</v>
      </c>
      <c r="X39" s="570">
        <v>63155.799999999996</v>
      </c>
      <c r="Y39" s="570">
        <v>67446.75</v>
      </c>
      <c r="Z39" s="782">
        <v>4.8645022672894243</v>
      </c>
      <c r="AA39" s="783">
        <v>6.7942295086120339</v>
      </c>
    </row>
    <row r="40" spans="1:27" ht="15.75" customHeight="1">
      <c r="A40" s="23" t="s">
        <v>29</v>
      </c>
      <c r="B40" s="574" t="s">
        <v>41</v>
      </c>
      <c r="C40" s="570">
        <v>750.5</v>
      </c>
      <c r="D40" s="570">
        <v>789</v>
      </c>
      <c r="E40" s="570">
        <v>828.45</v>
      </c>
      <c r="F40" s="782">
        <v>5.1299133910726198</v>
      </c>
      <c r="G40" s="782">
        <v>5</v>
      </c>
      <c r="H40" s="570"/>
      <c r="I40" s="571"/>
      <c r="J40" s="571">
        <v>0</v>
      </c>
      <c r="K40" s="782"/>
      <c r="L40" s="782"/>
      <c r="M40" s="570">
        <v>14</v>
      </c>
      <c r="N40" s="570">
        <v>24</v>
      </c>
      <c r="O40" s="2741">
        <v>25.2</v>
      </c>
      <c r="P40" s="782">
        <v>71.428571428571416</v>
      </c>
      <c r="Q40" s="782">
        <v>5</v>
      </c>
      <c r="R40" s="570"/>
      <c r="S40" s="570"/>
      <c r="T40" s="570"/>
      <c r="U40" s="782"/>
      <c r="V40" s="782"/>
      <c r="W40" s="570">
        <v>1604</v>
      </c>
      <c r="X40" s="570">
        <v>1710.3</v>
      </c>
      <c r="Y40" s="570">
        <v>1799.8300000000002</v>
      </c>
      <c r="Z40" s="782">
        <v>6.6271820448877747</v>
      </c>
      <c r="AA40" s="783">
        <v>5.2347541367011843</v>
      </c>
    </row>
    <row r="41" spans="1:27" ht="15.75" customHeight="1">
      <c r="A41" s="22" t="s">
        <v>30</v>
      </c>
      <c r="B41" s="574" t="s">
        <v>337</v>
      </c>
      <c r="C41" s="570">
        <v>5.9</v>
      </c>
      <c r="D41" s="570">
        <v>6.2</v>
      </c>
      <c r="E41" s="570">
        <v>6.3</v>
      </c>
      <c r="F41" s="782">
        <v>5.0847457627118473</v>
      </c>
      <c r="G41" s="782">
        <v>1.6129032258064484</v>
      </c>
      <c r="H41" s="570">
        <v>4346.3599999999997</v>
      </c>
      <c r="I41" s="571">
        <v>4346.3999999999996</v>
      </c>
      <c r="J41" s="571">
        <v>4346.3599999999997</v>
      </c>
      <c r="K41" s="782">
        <v>9.2031032863815199E-4</v>
      </c>
      <c r="L41" s="782">
        <v>-9.2030185901137429E-4</v>
      </c>
      <c r="M41" s="570">
        <v>10</v>
      </c>
      <c r="N41" s="570">
        <v>10</v>
      </c>
      <c r="O41" s="2741">
        <v>10.14</v>
      </c>
      <c r="P41" s="782">
        <v>0</v>
      </c>
      <c r="Q41" s="782">
        <v>1.4000000000000057</v>
      </c>
      <c r="R41" s="570">
        <v>4318</v>
      </c>
      <c r="S41" s="570">
        <v>4318</v>
      </c>
      <c r="T41" s="749">
        <v>4318</v>
      </c>
      <c r="U41" s="782">
        <v>0</v>
      </c>
      <c r="V41" s="782">
        <v>0</v>
      </c>
      <c r="W41" s="570">
        <v>31809.760000000002</v>
      </c>
      <c r="X41" s="570">
        <v>31039.599999999999</v>
      </c>
      <c r="Y41" s="570">
        <v>32505.95</v>
      </c>
      <c r="Z41" s="782">
        <v>-2.4211436992923012</v>
      </c>
      <c r="AA41" s="783">
        <v>4.7241265995696011</v>
      </c>
    </row>
    <row r="42" spans="1:27" ht="15.75" customHeight="1">
      <c r="A42" s="22" t="s">
        <v>31</v>
      </c>
      <c r="B42" s="574" t="s">
        <v>337</v>
      </c>
      <c r="C42" s="570">
        <v>6000</v>
      </c>
      <c r="D42" s="570">
        <v>6000</v>
      </c>
      <c r="E42" s="570">
        <v>6100</v>
      </c>
      <c r="F42" s="782">
        <v>0</v>
      </c>
      <c r="G42" s="782">
        <v>1.6666666666666572</v>
      </c>
      <c r="H42" s="749">
        <v>2421</v>
      </c>
      <c r="I42" s="749">
        <v>2421</v>
      </c>
      <c r="J42" s="749">
        <v>2421</v>
      </c>
      <c r="K42" s="782">
        <v>0</v>
      </c>
      <c r="L42" s="782">
        <v>0</v>
      </c>
      <c r="M42" s="570">
        <v>4500</v>
      </c>
      <c r="N42" s="570">
        <v>4800</v>
      </c>
      <c r="O42" s="1797">
        <v>7500</v>
      </c>
      <c r="P42" s="782">
        <v>6.6666666666666714</v>
      </c>
      <c r="Q42" s="782">
        <v>56.25</v>
      </c>
      <c r="R42" s="570">
        <v>600</v>
      </c>
      <c r="S42" s="570">
        <v>600</v>
      </c>
      <c r="T42" s="570">
        <v>645</v>
      </c>
      <c r="U42" s="782">
        <v>0</v>
      </c>
      <c r="V42" s="782">
        <v>7.5</v>
      </c>
      <c r="W42" s="570">
        <v>38471</v>
      </c>
      <c r="X42" s="570">
        <v>41421</v>
      </c>
      <c r="Y42" s="570">
        <v>43867</v>
      </c>
      <c r="Z42" s="782">
        <v>7.668113644043558</v>
      </c>
      <c r="AA42" s="783">
        <v>5.9052171603775889</v>
      </c>
    </row>
    <row r="43" spans="1:27" ht="15.75" customHeight="1">
      <c r="A43" s="22" t="s">
        <v>32</v>
      </c>
      <c r="B43" s="574" t="s">
        <v>40</v>
      </c>
      <c r="C43" s="570"/>
      <c r="D43" s="570"/>
      <c r="E43" s="570"/>
      <c r="F43" s="782"/>
      <c r="G43" s="782"/>
      <c r="H43" s="570"/>
      <c r="I43" s="570"/>
      <c r="J43" s="570"/>
      <c r="K43" s="782"/>
      <c r="L43" s="782"/>
      <c r="M43" s="570">
        <v>3</v>
      </c>
      <c r="N43" s="570">
        <v>2</v>
      </c>
      <c r="O43" s="2741">
        <v>2.1</v>
      </c>
      <c r="P43" s="782">
        <v>-33.333333333333343</v>
      </c>
      <c r="Q43" s="782">
        <v>5</v>
      </c>
      <c r="R43" s="570"/>
      <c r="S43" s="570"/>
      <c r="T43" s="570"/>
      <c r="U43" s="782"/>
      <c r="V43" s="782"/>
      <c r="W43" s="570"/>
      <c r="X43" s="570"/>
      <c r="Y43" s="570"/>
      <c r="Z43" s="782"/>
      <c r="AA43" s="783"/>
    </row>
    <row r="44" spans="1:27" s="136" customFormat="1" ht="15.75" customHeight="1">
      <c r="A44" s="22" t="s">
        <v>33</v>
      </c>
      <c r="B44" s="574" t="s">
        <v>42</v>
      </c>
      <c r="C44" s="570"/>
      <c r="D44" s="570"/>
      <c r="E44" s="570"/>
      <c r="F44" s="782"/>
      <c r="G44" s="782"/>
      <c r="H44" s="570">
        <v>43.31</v>
      </c>
      <c r="I44" s="749">
        <v>44.06</v>
      </c>
      <c r="J44" s="749">
        <v>1546.62</v>
      </c>
      <c r="K44" s="782">
        <v>1.7317016855229639</v>
      </c>
      <c r="L44" s="782">
        <v>3410.2587380844298</v>
      </c>
      <c r="M44" s="570">
        <v>10</v>
      </c>
      <c r="N44" s="570">
        <v>8</v>
      </c>
      <c r="O44" s="2741">
        <v>8.4</v>
      </c>
      <c r="P44" s="782">
        <v>-20</v>
      </c>
      <c r="Q44" s="782">
        <v>5</v>
      </c>
      <c r="R44" s="570">
        <v>3</v>
      </c>
      <c r="S44" s="570">
        <v>3</v>
      </c>
      <c r="T44" s="749">
        <v>3</v>
      </c>
      <c r="U44" s="782"/>
      <c r="V44" s="782">
        <v>0</v>
      </c>
      <c r="W44" s="570">
        <v>60.81</v>
      </c>
      <c r="X44" s="570">
        <v>59.760000000000005</v>
      </c>
      <c r="Y44" s="570">
        <v>1562.85</v>
      </c>
      <c r="Z44" s="782">
        <v>-1.726689689195851</v>
      </c>
      <c r="AA44" s="783">
        <v>2515.2108433734934</v>
      </c>
    </row>
    <row r="45" spans="1:27" s="73" customFormat="1" ht="15.75" customHeight="1">
      <c r="A45" s="20" t="s">
        <v>34</v>
      </c>
      <c r="B45" s="575" t="s">
        <v>40</v>
      </c>
      <c r="C45" s="625"/>
      <c r="D45" s="625"/>
      <c r="E45" s="625"/>
      <c r="F45" s="782"/>
      <c r="G45" s="782"/>
      <c r="H45" s="625"/>
      <c r="I45" s="625"/>
      <c r="J45" s="625"/>
      <c r="K45" s="782"/>
      <c r="L45" s="782"/>
      <c r="M45" s="625"/>
      <c r="N45" s="625"/>
      <c r="O45" s="2740"/>
      <c r="P45" s="847"/>
      <c r="Q45" s="847"/>
      <c r="R45" s="625"/>
      <c r="S45" s="625"/>
      <c r="T45" s="625"/>
      <c r="U45" s="847"/>
      <c r="V45" s="847"/>
      <c r="W45" s="570"/>
      <c r="X45" s="570"/>
      <c r="Y45" s="570"/>
      <c r="Z45" s="847"/>
      <c r="AA45" s="850"/>
    </row>
    <row r="46" spans="1:27" s="136" customFormat="1" ht="15.75" customHeight="1">
      <c r="A46" s="22" t="s">
        <v>249</v>
      </c>
      <c r="B46" s="574" t="s">
        <v>40</v>
      </c>
      <c r="C46" s="570">
        <v>65</v>
      </c>
      <c r="D46" s="570">
        <v>60</v>
      </c>
      <c r="E46" s="570">
        <v>66</v>
      </c>
      <c r="F46" s="782">
        <v>-7.6923076923076934</v>
      </c>
      <c r="G46" s="782">
        <v>10.000000000000014</v>
      </c>
      <c r="H46" s="749">
        <v>41</v>
      </c>
      <c r="I46" s="749">
        <v>41</v>
      </c>
      <c r="J46" s="749"/>
      <c r="K46" s="782">
        <v>0</v>
      </c>
      <c r="L46" s="782">
        <v>-100</v>
      </c>
      <c r="M46" s="570">
        <v>96</v>
      </c>
      <c r="N46" s="570">
        <v>96</v>
      </c>
      <c r="O46" s="2741">
        <v>105.6</v>
      </c>
      <c r="P46" s="782">
        <v>0</v>
      </c>
      <c r="Q46" s="782">
        <v>9.9999999999999858</v>
      </c>
      <c r="R46" s="570">
        <v>8</v>
      </c>
      <c r="S46" s="570">
        <v>11</v>
      </c>
      <c r="T46" s="749">
        <v>11</v>
      </c>
      <c r="U46" s="782">
        <v>37.5</v>
      </c>
      <c r="V46" s="782">
        <v>0</v>
      </c>
      <c r="W46" s="570">
        <v>278</v>
      </c>
      <c r="X46" s="570">
        <v>275</v>
      </c>
      <c r="Y46" s="570">
        <v>182.6</v>
      </c>
      <c r="Z46" s="782">
        <v>-1.0791366906474877</v>
      </c>
      <c r="AA46" s="783">
        <v>-33.599999999999994</v>
      </c>
    </row>
    <row r="47" spans="1:27" ht="15.75" customHeight="1">
      <c r="A47" s="20" t="s">
        <v>35</v>
      </c>
      <c r="B47" s="574"/>
      <c r="C47" s="570"/>
      <c r="D47" s="570"/>
      <c r="E47" s="570"/>
      <c r="F47" s="847"/>
      <c r="G47" s="847"/>
      <c r="H47" s="570"/>
      <c r="I47" s="570"/>
      <c r="J47" s="570"/>
      <c r="K47" s="782"/>
      <c r="L47" s="782"/>
      <c r="M47" s="570"/>
      <c r="N47" s="570"/>
      <c r="O47" s="1797"/>
      <c r="P47" s="847"/>
      <c r="Q47" s="847"/>
      <c r="R47" s="570"/>
      <c r="S47" s="570"/>
      <c r="T47" s="570"/>
      <c r="U47" s="782"/>
      <c r="V47" s="847"/>
      <c r="W47" s="570"/>
      <c r="X47" s="570"/>
      <c r="Y47" s="570"/>
      <c r="Z47" s="847"/>
      <c r="AA47" s="850"/>
    </row>
    <row r="48" spans="1:27" s="136" customFormat="1" ht="15.75" customHeight="1">
      <c r="A48" s="166" t="s">
        <v>36</v>
      </c>
      <c r="B48" s="574" t="s">
        <v>43</v>
      </c>
      <c r="C48" s="570">
        <v>282322.82</v>
      </c>
      <c r="D48" s="570">
        <v>298726.96999999997</v>
      </c>
      <c r="E48" s="570">
        <v>211403.05</v>
      </c>
      <c r="F48" s="782">
        <v>5.8104229760810568</v>
      </c>
      <c r="G48" s="782">
        <v>-29.232017450583712</v>
      </c>
      <c r="H48" s="570">
        <v>46574.74</v>
      </c>
      <c r="I48" s="571">
        <v>35082</v>
      </c>
      <c r="J48" s="571">
        <v>39712.99</v>
      </c>
      <c r="K48" s="782">
        <v>-24.675908013657192</v>
      </c>
      <c r="L48" s="782">
        <v>13.200473177127876</v>
      </c>
      <c r="M48" s="570">
        <v>95626.34</v>
      </c>
      <c r="N48" s="570">
        <v>508085</v>
      </c>
      <c r="O48" s="1797">
        <v>173142</v>
      </c>
      <c r="P48" s="782">
        <v>431.32327348301737</v>
      </c>
      <c r="Q48" s="782">
        <v>-65.922631055827281</v>
      </c>
      <c r="R48" s="570">
        <v>483</v>
      </c>
      <c r="S48" s="570">
        <v>9010</v>
      </c>
      <c r="T48" s="570">
        <v>422</v>
      </c>
      <c r="U48" s="782">
        <v>1765.424430641822</v>
      </c>
      <c r="V48" s="782">
        <v>-95.316315205327413</v>
      </c>
      <c r="W48" s="570">
        <v>1114135.9700000002</v>
      </c>
      <c r="X48" s="570">
        <v>1801198.97</v>
      </c>
      <c r="Y48" s="570">
        <v>1145627.98</v>
      </c>
      <c r="Z48" s="782">
        <v>61.667787280936608</v>
      </c>
      <c r="AA48" s="783">
        <v>-36.396367137607236</v>
      </c>
    </row>
    <row r="49" spans="1:27" s="136" customFormat="1" ht="15.75" customHeight="1">
      <c r="A49" s="166" t="s">
        <v>37</v>
      </c>
      <c r="B49" s="574" t="s">
        <v>338</v>
      </c>
      <c r="C49" s="570">
        <v>107.65</v>
      </c>
      <c r="D49" s="570">
        <v>157.57999999999998</v>
      </c>
      <c r="E49" s="570">
        <v>40.25</v>
      </c>
      <c r="F49" s="782">
        <v>46.381792847189956</v>
      </c>
      <c r="G49" s="782">
        <v>-74.457418454118539</v>
      </c>
      <c r="H49" s="570">
        <v>786.5</v>
      </c>
      <c r="I49" s="571">
        <v>479</v>
      </c>
      <c r="J49" s="571">
        <v>1051.75</v>
      </c>
      <c r="K49" s="782">
        <v>-39.097266369993648</v>
      </c>
      <c r="L49" s="782">
        <v>119.57202505219206</v>
      </c>
      <c r="M49" s="570">
        <v>117</v>
      </c>
      <c r="N49" s="570">
        <v>118</v>
      </c>
      <c r="O49" s="1797">
        <v>99.5</v>
      </c>
      <c r="P49" s="782">
        <v>0.85470085470085166</v>
      </c>
      <c r="Q49" s="782">
        <v>-15.677966101694921</v>
      </c>
      <c r="R49" s="570"/>
      <c r="S49" s="570"/>
      <c r="T49" s="570"/>
      <c r="U49" s="782"/>
      <c r="V49" s="782"/>
      <c r="W49" s="570">
        <v>1055.1300000000001</v>
      </c>
      <c r="X49" s="570">
        <v>2171.5299999999997</v>
      </c>
      <c r="Y49" s="570">
        <v>1466.95</v>
      </c>
      <c r="Z49" s="782">
        <v>105.80686740022554</v>
      </c>
      <c r="AA49" s="783">
        <v>-32.44624757659345</v>
      </c>
    </row>
    <row r="50" spans="1:27" s="136" customFormat="1" ht="15.75" customHeight="1">
      <c r="A50" s="166" t="s">
        <v>38</v>
      </c>
      <c r="B50" s="574" t="s">
        <v>40</v>
      </c>
      <c r="C50" s="570">
        <v>0</v>
      </c>
      <c r="D50" s="570">
        <v>49.2</v>
      </c>
      <c r="E50" s="583">
        <v>0.34</v>
      </c>
      <c r="F50" s="782" t="e">
        <v>#DIV/0!</v>
      </c>
      <c r="G50" s="782">
        <v>-99.308943089430898</v>
      </c>
      <c r="H50" s="570">
        <v>3.53</v>
      </c>
      <c r="I50" s="571">
        <v>12</v>
      </c>
      <c r="J50" s="571">
        <v>4.5999999999999996</v>
      </c>
      <c r="K50" s="782">
        <v>239.94334277620396</v>
      </c>
      <c r="L50" s="782">
        <v>-61.666666666666671</v>
      </c>
      <c r="M50" s="570">
        <v>11.52</v>
      </c>
      <c r="N50" s="570">
        <v>7.2</v>
      </c>
      <c r="O50" s="1797">
        <v>22.5</v>
      </c>
      <c r="P50" s="782">
        <v>-37.5</v>
      </c>
      <c r="Q50" s="782">
        <v>212.5</v>
      </c>
      <c r="R50" s="570">
        <v>3.9</v>
      </c>
      <c r="S50" s="570">
        <v>11</v>
      </c>
      <c r="T50" s="782">
        <v>18.75</v>
      </c>
      <c r="U50" s="782">
        <v>182.05128205128204</v>
      </c>
      <c r="V50" s="782">
        <v>70.454545454545467</v>
      </c>
      <c r="W50" s="570">
        <v>260.87</v>
      </c>
      <c r="X50" s="570">
        <v>276.39999999999998</v>
      </c>
      <c r="Y50" s="570">
        <v>140.37299999999999</v>
      </c>
      <c r="Z50" s="782">
        <v>5.9531567447387488</v>
      </c>
      <c r="AA50" s="783">
        <v>-49.213820549927647</v>
      </c>
    </row>
    <row r="51" spans="1:27" s="136" customFormat="1" ht="15.75" customHeight="1" thickBot="1">
      <c r="A51" s="168" t="s">
        <v>39</v>
      </c>
      <c r="B51" s="108" t="s">
        <v>40</v>
      </c>
      <c r="C51" s="328">
        <v>188.5</v>
      </c>
      <c r="D51" s="328">
        <v>69.5</v>
      </c>
      <c r="E51" s="328">
        <v>5.7812999999999999</v>
      </c>
      <c r="F51" s="848">
        <v>-63.129973474801062</v>
      </c>
      <c r="G51" s="848">
        <v>-91.681582733812945</v>
      </c>
      <c r="H51" s="328"/>
      <c r="I51" s="328"/>
      <c r="J51" s="328"/>
      <c r="K51" s="848"/>
      <c r="L51" s="848"/>
      <c r="M51" s="328"/>
      <c r="N51" s="328">
        <v>1.2</v>
      </c>
      <c r="O51" s="2743">
        <v>1.2</v>
      </c>
      <c r="P51" s="848"/>
      <c r="Q51" s="848">
        <v>0</v>
      </c>
      <c r="R51" s="328"/>
      <c r="S51" s="328"/>
      <c r="T51" s="328"/>
      <c r="U51" s="848"/>
      <c r="V51" s="848"/>
      <c r="W51" s="328">
        <v>462.8</v>
      </c>
      <c r="X51" s="328">
        <v>974.40000000000009</v>
      </c>
      <c r="Y51" s="328">
        <v>768.68830000000003</v>
      </c>
      <c r="Z51" s="848">
        <v>110.54451166810719</v>
      </c>
      <c r="AA51" s="851">
        <v>-21.111627668308714</v>
      </c>
    </row>
    <row r="52" spans="1:27" ht="20.25" customHeight="1" thickTop="1">
      <c r="A52" s="2321" t="s">
        <v>415</v>
      </c>
      <c r="B52" s="2321"/>
      <c r="C52" s="2321"/>
      <c r="D52" s="2321"/>
      <c r="E52" s="2321"/>
      <c r="F52" s="2321"/>
      <c r="G52" s="2321"/>
      <c r="H52" s="2321"/>
      <c r="I52" s="2321"/>
      <c r="J52" s="2321"/>
      <c r="K52" s="2321"/>
      <c r="L52" s="2321"/>
      <c r="M52" s="2321"/>
      <c r="N52" s="2321"/>
      <c r="O52" s="2321"/>
      <c r="P52" s="2321"/>
      <c r="Q52" s="2321"/>
      <c r="W52" s="875"/>
      <c r="X52" s="875"/>
      <c r="Y52" s="875"/>
      <c r="Z52" s="841"/>
      <c r="AA52" s="841"/>
    </row>
    <row r="53" spans="1:27" ht="19.5">
      <c r="A53" s="2321" t="s">
        <v>723</v>
      </c>
      <c r="B53" s="2321"/>
      <c r="C53" s="2321"/>
      <c r="D53" s="2321"/>
      <c r="E53" s="2321"/>
      <c r="F53" s="2321"/>
      <c r="G53" s="2321"/>
      <c r="H53" s="2321"/>
      <c r="I53" s="2321"/>
      <c r="J53" s="2321"/>
      <c r="O53" s="2459"/>
      <c r="P53" s="2459"/>
      <c r="Q53" s="2459"/>
      <c r="R53" s="2459"/>
      <c r="S53" s="2459"/>
    </row>
  </sheetData>
  <mergeCells count="39">
    <mergeCell ref="A1:AA1"/>
    <mergeCell ref="A2:AA2"/>
    <mergeCell ref="R3:V3"/>
    <mergeCell ref="A3:A5"/>
    <mergeCell ref="W3:AA3"/>
    <mergeCell ref="U4:U5"/>
    <mergeCell ref="V4:V5"/>
    <mergeCell ref="Z4:Z5"/>
    <mergeCell ref="AA4:AA5"/>
    <mergeCell ref="B3:B5"/>
    <mergeCell ref="C3:G3"/>
    <mergeCell ref="H3:L3"/>
    <mergeCell ref="M3:Q3"/>
    <mergeCell ref="F4:F5"/>
    <mergeCell ref="G4:G5"/>
    <mergeCell ref="K4:K5"/>
    <mergeCell ref="L4:L5"/>
    <mergeCell ref="P4:P5"/>
    <mergeCell ref="Q4:Q5"/>
    <mergeCell ref="A53:J53"/>
    <mergeCell ref="O53:S53"/>
    <mergeCell ref="R28:V28"/>
    <mergeCell ref="A52:Q52"/>
    <mergeCell ref="A28:A30"/>
    <mergeCell ref="B28:B30"/>
    <mergeCell ref="C28:G28"/>
    <mergeCell ref="H28:L28"/>
    <mergeCell ref="M28:Q28"/>
    <mergeCell ref="F29:F30"/>
    <mergeCell ref="G29:G30"/>
    <mergeCell ref="K29:K30"/>
    <mergeCell ref="L29:L30"/>
    <mergeCell ref="P29:P30"/>
    <mergeCell ref="Q29:Q30"/>
    <mergeCell ref="W28:AA28"/>
    <mergeCell ref="U29:U30"/>
    <mergeCell ref="V29:V30"/>
    <mergeCell ref="Z29:Z30"/>
    <mergeCell ref="AA29:AA30"/>
  </mergeCells>
  <printOptions horizontalCentered="1"/>
  <pageMargins left="0.39370078740157483" right="0.39370078740157483" top="0.78740157480314965" bottom="0" header="0" footer="0"/>
  <pageSetup paperSize="9" scale="41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P26"/>
  <sheetViews>
    <sheetView view="pageBreakPreview" zoomScale="55" zoomScaleSheetLayoutView="55" workbookViewId="0">
      <selection activeCell="B7" sqref="B7:Z13"/>
    </sheetView>
  </sheetViews>
  <sheetFormatPr defaultColWidth="8.7109375" defaultRowHeight="12.75"/>
  <cols>
    <col min="1" max="1" width="16.5703125" customWidth="1"/>
    <col min="2" max="4" width="13" customWidth="1"/>
    <col min="5" max="6" width="13" style="879" customWidth="1"/>
    <col min="7" max="9" width="13" customWidth="1"/>
    <col min="10" max="11" width="13" style="838" customWidth="1"/>
    <col min="12" max="14" width="13" customWidth="1"/>
    <col min="15" max="16" width="13" style="838" customWidth="1"/>
    <col min="17" max="24" width="13" customWidth="1"/>
    <col min="25" max="26" width="13" style="838" customWidth="1"/>
  </cols>
  <sheetData>
    <row r="1" spans="1:198" s="1895" customFormat="1" ht="33">
      <c r="A1" s="2394" t="s">
        <v>304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  <c r="X1" s="2394"/>
      <c r="Y1" s="2394"/>
      <c r="Z1" s="2394"/>
    </row>
    <row r="2" spans="1:198" s="1894" customFormat="1" ht="34.5">
      <c r="A2" s="2456" t="s">
        <v>232</v>
      </c>
      <c r="B2" s="2456"/>
      <c r="C2" s="2456"/>
      <c r="D2" s="2456"/>
      <c r="E2" s="2456"/>
      <c r="F2" s="2456"/>
      <c r="G2" s="2456"/>
      <c r="H2" s="2456"/>
      <c r="I2" s="2456"/>
      <c r="J2" s="2456"/>
      <c r="K2" s="2456"/>
      <c r="L2" s="2456"/>
      <c r="M2" s="2456"/>
      <c r="N2" s="2456"/>
      <c r="O2" s="2456"/>
      <c r="P2" s="2456"/>
      <c r="Q2" s="2456"/>
      <c r="R2" s="2456"/>
      <c r="S2" s="2456"/>
      <c r="T2" s="2456"/>
      <c r="U2" s="2456"/>
      <c r="V2" s="2456"/>
      <c r="W2" s="2456"/>
      <c r="X2" s="2456"/>
      <c r="Y2" s="2456"/>
      <c r="Z2" s="2456"/>
    </row>
    <row r="3" spans="1:198" ht="18.75" thickBot="1">
      <c r="A3" s="9"/>
      <c r="B3" s="9"/>
      <c r="C3" s="9"/>
      <c r="D3" s="9"/>
      <c r="E3" s="877"/>
      <c r="F3" s="877"/>
      <c r="G3" s="9"/>
      <c r="H3" s="9"/>
      <c r="I3" s="9"/>
      <c r="J3" s="876"/>
      <c r="K3" s="876"/>
      <c r="O3" s="881"/>
      <c r="P3" s="881"/>
      <c r="T3" s="180"/>
      <c r="U3" s="181"/>
      <c r="Y3" s="881"/>
      <c r="Z3" s="881" t="s">
        <v>132</v>
      </c>
    </row>
    <row r="4" spans="1:198" s="1054" customFormat="1" ht="18" customHeight="1" thickTop="1">
      <c r="A4" s="2315" t="s">
        <v>263</v>
      </c>
      <c r="B4" s="2454" t="s">
        <v>221</v>
      </c>
      <c r="C4" s="2454"/>
      <c r="D4" s="2454"/>
      <c r="E4" s="2454"/>
      <c r="F4" s="2454"/>
      <c r="G4" s="2454" t="s">
        <v>224</v>
      </c>
      <c r="H4" s="2454"/>
      <c r="I4" s="2454"/>
      <c r="J4" s="2454"/>
      <c r="K4" s="2454"/>
      <c r="L4" s="2454" t="s">
        <v>225</v>
      </c>
      <c r="M4" s="2454"/>
      <c r="N4" s="2454"/>
      <c r="O4" s="2454"/>
      <c r="P4" s="2454"/>
      <c r="Q4" s="2454" t="s">
        <v>413</v>
      </c>
      <c r="R4" s="2454"/>
      <c r="S4" s="2454"/>
      <c r="T4" s="2454"/>
      <c r="U4" s="2454"/>
      <c r="V4" s="2454" t="s">
        <v>404</v>
      </c>
      <c r="W4" s="2454"/>
      <c r="X4" s="2454"/>
      <c r="Y4" s="2454"/>
      <c r="Z4" s="2455"/>
      <c r="AA4" s="1055"/>
      <c r="AB4" s="1055"/>
      <c r="AC4" s="1055"/>
      <c r="AD4" s="1055"/>
      <c r="AE4" s="1055"/>
      <c r="AF4" s="1055"/>
      <c r="AG4" s="1055"/>
      <c r="AH4" s="1055"/>
      <c r="AI4" s="1055"/>
      <c r="AJ4" s="1055"/>
      <c r="AK4" s="1055"/>
      <c r="AL4" s="1055"/>
      <c r="AM4" s="1055"/>
      <c r="AN4" s="1055"/>
      <c r="AO4" s="1055"/>
      <c r="AP4" s="1055"/>
      <c r="AQ4" s="1055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</row>
    <row r="5" spans="1:198" s="1054" customFormat="1" ht="18" customHeight="1">
      <c r="A5" s="2316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22" t="s">
        <v>88</v>
      </c>
      <c r="U5" s="2322" t="s">
        <v>89</v>
      </c>
      <c r="V5" s="1060" t="s">
        <v>87</v>
      </c>
      <c r="W5" s="1060" t="s">
        <v>90</v>
      </c>
      <c r="X5" s="1060" t="s">
        <v>91</v>
      </c>
      <c r="Y5" s="2342" t="s">
        <v>88</v>
      </c>
      <c r="Z5" s="2345" t="s">
        <v>89</v>
      </c>
      <c r="AA5" s="1055"/>
      <c r="AB5" s="1055"/>
      <c r="AC5" s="1055"/>
      <c r="AD5" s="1055"/>
      <c r="AE5" s="1055"/>
      <c r="AF5" s="1055"/>
      <c r="AG5" s="1055"/>
      <c r="AH5" s="1055"/>
      <c r="AI5" s="1055"/>
      <c r="AJ5" s="1055"/>
      <c r="AK5" s="1055"/>
      <c r="AL5" s="1055"/>
      <c r="AM5" s="1055"/>
      <c r="AN5" s="1055"/>
      <c r="AO5" s="1055"/>
      <c r="AP5" s="1055"/>
      <c r="AQ5" s="1055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  <c r="GG5" s="1056"/>
      <c r="GH5" s="1056"/>
      <c r="GI5" s="1056"/>
      <c r="GJ5" s="1056"/>
      <c r="GK5" s="1056"/>
      <c r="GL5" s="1056"/>
      <c r="GM5" s="1056"/>
      <c r="GN5" s="1056"/>
      <c r="GO5" s="1056"/>
      <c r="GP5" s="1056"/>
    </row>
    <row r="6" spans="1:198" s="1054" customFormat="1" ht="33.75" customHeight="1">
      <c r="A6" s="2316"/>
      <c r="B6" s="1358" t="s">
        <v>669</v>
      </c>
      <c r="C6" s="1358" t="s">
        <v>725</v>
      </c>
      <c r="D6" s="1301" t="s">
        <v>737</v>
      </c>
      <c r="E6" s="2322"/>
      <c r="F6" s="2322"/>
      <c r="G6" s="1301" t="str">
        <f>B6</f>
        <v xml:space="preserve">cf=j= @)&amp;#÷&amp;$
-;fpg–c;f/_                </v>
      </c>
      <c r="H6" s="1358" t="str">
        <f t="shared" ref="H6:I6" si="0">C6</f>
        <v xml:space="preserve">cf=j= @)&amp;$÷&amp;%
-;fpg–c;f/_                </v>
      </c>
      <c r="I6" s="1358" t="str">
        <f t="shared" si="0"/>
        <v xml:space="preserve">cf=j= @)&amp;%÷&amp;^
-;fpg–c;f/_                </v>
      </c>
      <c r="J6" s="2322"/>
      <c r="K6" s="2322"/>
      <c r="L6" s="1301" t="str">
        <f>B6</f>
        <v xml:space="preserve">cf=j= @)&amp;#÷&amp;$
-;fpg–c;f/_                </v>
      </c>
      <c r="M6" s="1358" t="str">
        <f t="shared" ref="M6:N6" si="1">C6</f>
        <v xml:space="preserve">cf=j= @)&amp;$÷&amp;%
-;fpg–c;f/_                </v>
      </c>
      <c r="N6" s="1358" t="str">
        <f t="shared" si="1"/>
        <v xml:space="preserve">cf=j= @)&amp;%÷&amp;^
-;fpg–c;f/_                </v>
      </c>
      <c r="O6" s="2322"/>
      <c r="P6" s="2322"/>
      <c r="Q6" s="1301" t="str">
        <f>B6</f>
        <v xml:space="preserve">cf=j= @)&amp;#÷&amp;$
-;fpg–c;f/_                </v>
      </c>
      <c r="R6" s="1358" t="str">
        <f t="shared" ref="R6:S6" si="2">C6</f>
        <v xml:space="preserve">cf=j= @)&amp;$÷&amp;%
-;fpg–c;f/_                </v>
      </c>
      <c r="S6" s="1358" t="str">
        <f t="shared" si="2"/>
        <v xml:space="preserve">cf=j= @)&amp;%÷&amp;^
-;fpg–c;f/_                </v>
      </c>
      <c r="T6" s="2322"/>
      <c r="U6" s="2322"/>
      <c r="V6" s="1301" t="str">
        <f>B6</f>
        <v xml:space="preserve">cf=j= @)&amp;#÷&amp;$
-;fpg–c;f/_                </v>
      </c>
      <c r="W6" s="1358" t="str">
        <f t="shared" ref="W6:X6" si="3">C6</f>
        <v xml:space="preserve">cf=j= @)&amp;$÷&amp;%
-;fpg–c;f/_                </v>
      </c>
      <c r="X6" s="1358" t="str">
        <f t="shared" si="3"/>
        <v xml:space="preserve">cf=j= @)&amp;%÷&amp;^
-;fpg–c;f/_                </v>
      </c>
      <c r="Y6" s="2342"/>
      <c r="Z6" s="2345"/>
      <c r="AA6" s="1055"/>
      <c r="AB6" s="1055"/>
      <c r="AC6" s="1055"/>
      <c r="AD6" s="1055"/>
      <c r="AE6" s="1055"/>
      <c r="AF6" s="1055"/>
      <c r="AG6" s="1055"/>
      <c r="AH6" s="1055"/>
      <c r="AI6" s="1055"/>
      <c r="AJ6" s="1055"/>
      <c r="AK6" s="1055"/>
      <c r="AL6" s="1055"/>
      <c r="AM6" s="1055"/>
      <c r="AN6" s="1055"/>
      <c r="AO6" s="1055"/>
      <c r="AP6" s="1055"/>
      <c r="AQ6" s="1055"/>
      <c r="AR6" s="1056"/>
      <c r="AS6" s="1056"/>
      <c r="AT6" s="1056"/>
      <c r="AU6" s="1056"/>
      <c r="AV6" s="1056"/>
      <c r="AW6" s="1056"/>
      <c r="AX6" s="1056"/>
      <c r="AY6" s="1056"/>
      <c r="AZ6" s="1056"/>
      <c r="BA6" s="1056"/>
      <c r="BB6" s="1056"/>
      <c r="BC6" s="1056"/>
      <c r="BD6" s="1056"/>
      <c r="BE6" s="1056"/>
      <c r="BF6" s="1056"/>
      <c r="BG6" s="1056"/>
      <c r="BH6" s="1056"/>
      <c r="BI6" s="1056"/>
      <c r="BJ6" s="1056"/>
      <c r="BK6" s="1056"/>
      <c r="BL6" s="1056"/>
      <c r="BM6" s="1056"/>
      <c r="BN6" s="1056"/>
      <c r="BO6" s="1056"/>
      <c r="BP6" s="1056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  <c r="GG6" s="1056"/>
      <c r="GH6" s="1056"/>
      <c r="GI6" s="1056"/>
      <c r="GJ6" s="1056"/>
      <c r="GK6" s="1056"/>
      <c r="GL6" s="1056"/>
      <c r="GM6" s="1056"/>
      <c r="GN6" s="1056"/>
      <c r="GO6" s="1056"/>
      <c r="GP6" s="1056"/>
    </row>
    <row r="7" spans="1:198" ht="19.5" customHeight="1">
      <c r="A7" s="129" t="s">
        <v>69</v>
      </c>
      <c r="B7" s="140">
        <v>4178</v>
      </c>
      <c r="C7" s="140">
        <v>4178</v>
      </c>
      <c r="D7" s="140">
        <v>4178</v>
      </c>
      <c r="E7" s="786">
        <v>0</v>
      </c>
      <c r="F7" s="786">
        <v>0</v>
      </c>
      <c r="G7" s="617"/>
      <c r="H7" s="617"/>
      <c r="I7" s="1502"/>
      <c r="J7" s="782"/>
      <c r="K7" s="782"/>
      <c r="L7" s="617"/>
      <c r="M7" s="617"/>
      <c r="N7" s="1502"/>
      <c r="O7" s="782"/>
      <c r="P7" s="782"/>
      <c r="Q7" s="571">
        <v>3388</v>
      </c>
      <c r="R7" s="571">
        <v>6400</v>
      </c>
      <c r="S7" s="571">
        <v>6450</v>
      </c>
      <c r="T7" s="782">
        <v>88.902007083825282</v>
      </c>
      <c r="U7" s="782">
        <v>0.78125</v>
      </c>
      <c r="V7" s="571">
        <v>2272</v>
      </c>
      <c r="W7" s="571">
        <v>2427</v>
      </c>
      <c r="X7" s="571">
        <v>2483</v>
      </c>
      <c r="Y7" s="782">
        <v>6.8221830985915517</v>
      </c>
      <c r="Z7" s="783">
        <v>2.3073753605274021</v>
      </c>
    </row>
    <row r="8" spans="1:198" ht="19.5" customHeight="1">
      <c r="A8" s="129" t="s">
        <v>70</v>
      </c>
      <c r="B8" s="28"/>
      <c r="C8" s="28"/>
      <c r="D8" s="28"/>
      <c r="E8" s="786"/>
      <c r="F8" s="786"/>
      <c r="G8" s="1502"/>
      <c r="H8" s="1502"/>
      <c r="I8" s="1502"/>
      <c r="J8" s="782"/>
      <c r="K8" s="782"/>
      <c r="L8" s="1502"/>
      <c r="M8" s="1502"/>
      <c r="N8" s="1502"/>
      <c r="O8" s="782"/>
      <c r="P8" s="782"/>
      <c r="Q8" s="571"/>
      <c r="R8" s="571"/>
      <c r="S8" s="571"/>
      <c r="T8" s="782"/>
      <c r="U8" s="782"/>
      <c r="V8" s="571"/>
      <c r="W8" s="571"/>
      <c r="X8" s="571"/>
      <c r="Y8" s="782"/>
      <c r="Z8" s="783"/>
    </row>
    <row r="9" spans="1:198" ht="19.5" customHeight="1">
      <c r="A9" s="129" t="s">
        <v>71</v>
      </c>
      <c r="B9" s="140">
        <v>30</v>
      </c>
      <c r="C9" s="140">
        <v>30</v>
      </c>
      <c r="D9" s="28">
        <v>30</v>
      </c>
      <c r="E9" s="786">
        <v>0</v>
      </c>
      <c r="F9" s="786">
        <v>0</v>
      </c>
      <c r="G9" s="1502"/>
      <c r="H9" s="1502"/>
      <c r="I9" s="1502"/>
      <c r="J9" s="782"/>
      <c r="K9" s="782"/>
      <c r="L9" s="1502"/>
      <c r="M9" s="1502"/>
      <c r="N9" s="1502"/>
      <c r="O9" s="782"/>
      <c r="P9" s="782"/>
      <c r="Q9" s="571">
        <v>249</v>
      </c>
      <c r="R9" s="571">
        <v>300</v>
      </c>
      <c r="S9" s="571">
        <v>315</v>
      </c>
      <c r="T9" s="782">
        <v>20.481927710843379</v>
      </c>
      <c r="U9" s="782">
        <v>5</v>
      </c>
      <c r="V9" s="571">
        <v>409</v>
      </c>
      <c r="W9" s="571">
        <v>488</v>
      </c>
      <c r="X9" s="571">
        <v>488</v>
      </c>
      <c r="Y9" s="782">
        <v>19.315403422982882</v>
      </c>
      <c r="Z9" s="783">
        <v>0</v>
      </c>
    </row>
    <row r="10" spans="1:198" ht="19.5" customHeight="1">
      <c r="A10" s="129" t="s">
        <v>423</v>
      </c>
      <c r="B10" s="28"/>
      <c r="C10" s="28"/>
      <c r="D10" s="28"/>
      <c r="E10" s="786"/>
      <c r="F10" s="786"/>
      <c r="G10" s="1502"/>
      <c r="H10" s="1502"/>
      <c r="I10" s="1502"/>
      <c r="J10" s="782"/>
      <c r="K10" s="782"/>
      <c r="L10" s="1502"/>
      <c r="M10" s="1502"/>
      <c r="N10" s="1502"/>
      <c r="O10" s="782"/>
      <c r="P10" s="782"/>
      <c r="Q10" s="571"/>
      <c r="R10" s="571"/>
      <c r="S10" s="571"/>
      <c r="T10" s="782"/>
      <c r="U10" s="782"/>
      <c r="V10" s="571"/>
      <c r="W10" s="571"/>
      <c r="X10" s="571"/>
      <c r="Y10" s="782"/>
      <c r="Z10" s="783"/>
    </row>
    <row r="11" spans="1:198" s="73" customFormat="1" ht="19.5" customHeight="1">
      <c r="A11" s="128" t="s">
        <v>73</v>
      </c>
      <c r="B11" s="605">
        <v>4208</v>
      </c>
      <c r="C11" s="605">
        <v>4208</v>
      </c>
      <c r="D11" s="605">
        <v>4208</v>
      </c>
      <c r="E11" s="786">
        <v>0</v>
      </c>
      <c r="F11" s="786">
        <v>0</v>
      </c>
      <c r="G11" s="1856"/>
      <c r="H11" s="1856"/>
      <c r="I11" s="1856">
        <v>3721</v>
      </c>
      <c r="J11" s="782"/>
      <c r="K11" s="782"/>
      <c r="L11" s="1856"/>
      <c r="M11" s="1856"/>
      <c r="N11" s="1856"/>
      <c r="O11" s="782"/>
      <c r="P11" s="782"/>
      <c r="Q11" s="584">
        <v>3637</v>
      </c>
      <c r="R11" s="584">
        <v>6700</v>
      </c>
      <c r="S11" s="584">
        <v>6765</v>
      </c>
      <c r="T11" s="782">
        <v>84.217761891668971</v>
      </c>
      <c r="U11" s="782">
        <v>0.97014925373133565</v>
      </c>
      <c r="V11" s="584">
        <v>2681</v>
      </c>
      <c r="W11" s="584">
        <v>2915</v>
      </c>
      <c r="X11" s="584">
        <v>2971</v>
      </c>
      <c r="Y11" s="847">
        <v>8.7280865348750467</v>
      </c>
      <c r="Z11" s="850">
        <v>1.9210977701543612</v>
      </c>
    </row>
    <row r="12" spans="1:198" ht="19.5" customHeight="1">
      <c r="A12" s="129" t="s">
        <v>137</v>
      </c>
      <c r="B12" s="28">
        <v>24605</v>
      </c>
      <c r="C12" s="28">
        <v>24605</v>
      </c>
      <c r="D12" s="28">
        <v>24605</v>
      </c>
      <c r="E12" s="786">
        <v>0</v>
      </c>
      <c r="F12" s="786">
        <v>0</v>
      </c>
      <c r="G12" s="617">
        <v>48136</v>
      </c>
      <c r="H12" s="617">
        <v>48136</v>
      </c>
      <c r="I12" s="617">
        <v>48136</v>
      </c>
      <c r="J12" s="782">
        <v>0</v>
      </c>
      <c r="K12" s="782">
        <v>0</v>
      </c>
      <c r="L12" s="617">
        <v>11106</v>
      </c>
      <c r="M12" s="617">
        <v>11106</v>
      </c>
      <c r="N12" s="617">
        <v>11106</v>
      </c>
      <c r="O12" s="782">
        <v>0</v>
      </c>
      <c r="P12" s="782">
        <v>0</v>
      </c>
      <c r="Q12" s="571">
        <v>73710</v>
      </c>
      <c r="R12" s="571">
        <v>73710</v>
      </c>
      <c r="S12" s="571">
        <v>73710</v>
      </c>
      <c r="T12" s="782">
        <v>0</v>
      </c>
      <c r="U12" s="782">
        <v>0</v>
      </c>
      <c r="V12" s="571">
        <v>56683</v>
      </c>
      <c r="W12" s="571">
        <v>56683</v>
      </c>
      <c r="X12" s="571">
        <v>56683</v>
      </c>
      <c r="Y12" s="782">
        <v>0</v>
      </c>
      <c r="Z12" s="783">
        <v>0</v>
      </c>
    </row>
    <row r="13" spans="1:198" ht="19.5" customHeight="1" thickBot="1">
      <c r="A13" s="17" t="s">
        <v>138</v>
      </c>
      <c r="B13" s="86">
        <v>21263</v>
      </c>
      <c r="C13" s="86">
        <v>21263</v>
      </c>
      <c r="D13" s="86">
        <v>21263</v>
      </c>
      <c r="E13" s="785">
        <v>0</v>
      </c>
      <c r="F13" s="785">
        <v>0</v>
      </c>
      <c r="G13" s="106">
        <v>35300</v>
      </c>
      <c r="H13" s="106">
        <v>35300</v>
      </c>
      <c r="I13" s="106">
        <v>35300</v>
      </c>
      <c r="J13" s="848">
        <v>0</v>
      </c>
      <c r="K13" s="848">
        <v>0</v>
      </c>
      <c r="L13" s="106">
        <v>8077</v>
      </c>
      <c r="M13" s="106">
        <v>8077</v>
      </c>
      <c r="N13" s="106">
        <v>8157</v>
      </c>
      <c r="O13" s="848">
        <v>0</v>
      </c>
      <c r="P13" s="848">
        <v>0.99046675745945834</v>
      </c>
      <c r="Q13" s="541">
        <v>47475</v>
      </c>
      <c r="R13" s="541">
        <v>48550</v>
      </c>
      <c r="S13" s="541">
        <v>48550</v>
      </c>
      <c r="T13" s="848">
        <v>2.2643496577145754</v>
      </c>
      <c r="U13" s="848">
        <v>0</v>
      </c>
      <c r="V13" s="541">
        <v>21067</v>
      </c>
      <c r="W13" s="541">
        <v>21067</v>
      </c>
      <c r="X13" s="541">
        <v>21067</v>
      </c>
      <c r="Y13" s="848">
        <v>0</v>
      </c>
      <c r="Z13" s="851">
        <v>0</v>
      </c>
    </row>
    <row r="14" spans="1:198" ht="20.25" customHeight="1" thickTop="1" thickBot="1">
      <c r="A14" s="31"/>
      <c r="B14" s="80"/>
      <c r="C14" s="80"/>
      <c r="D14" s="80"/>
      <c r="E14" s="878"/>
      <c r="F14" s="878"/>
      <c r="G14" s="148"/>
      <c r="H14" s="148"/>
      <c r="I14" s="148"/>
      <c r="J14" s="880"/>
      <c r="K14" s="880"/>
      <c r="L14" s="148"/>
      <c r="M14" s="148"/>
      <c r="N14" s="148"/>
      <c r="O14" s="880"/>
      <c r="P14" s="880"/>
      <c r="Q14" s="148"/>
      <c r="R14" s="148"/>
      <c r="S14" s="148"/>
      <c r="T14" s="148"/>
      <c r="U14" s="148"/>
      <c r="V14" s="148"/>
      <c r="W14" s="148"/>
      <c r="X14" s="148"/>
      <c r="Y14" s="880"/>
      <c r="Z14" s="880"/>
    </row>
    <row r="15" spans="1:198" s="1054" customFormat="1" ht="18.75" thickTop="1">
      <c r="A15" s="2315" t="s">
        <v>263</v>
      </c>
      <c r="B15" s="2454" t="s">
        <v>226</v>
      </c>
      <c r="C15" s="2454"/>
      <c r="D15" s="2454"/>
      <c r="E15" s="2454"/>
      <c r="F15" s="2454"/>
      <c r="G15" s="2454" t="s">
        <v>227</v>
      </c>
      <c r="H15" s="2454"/>
      <c r="I15" s="2454"/>
      <c r="J15" s="2454"/>
      <c r="K15" s="2454"/>
      <c r="L15" s="2454" t="s">
        <v>228</v>
      </c>
      <c r="M15" s="2454"/>
      <c r="N15" s="2454"/>
      <c r="O15" s="2454"/>
      <c r="P15" s="2454"/>
      <c r="Q15" s="2454" t="s">
        <v>405</v>
      </c>
      <c r="R15" s="2454"/>
      <c r="S15" s="2454"/>
      <c r="T15" s="2454"/>
      <c r="U15" s="2454"/>
      <c r="V15" s="2454" t="s">
        <v>82</v>
      </c>
      <c r="W15" s="2454"/>
      <c r="X15" s="2454"/>
      <c r="Y15" s="2454"/>
      <c r="Z15" s="2455"/>
      <c r="AA15" s="1056"/>
      <c r="AB15" s="1056"/>
      <c r="AC15" s="1056"/>
      <c r="AD15" s="1056"/>
      <c r="AE15" s="1056"/>
      <c r="AF15" s="1056"/>
      <c r="AG15" s="1056"/>
      <c r="AH15" s="1056"/>
      <c r="AI15" s="1056"/>
      <c r="AJ15" s="1056"/>
      <c r="AK15" s="1056"/>
      <c r="AL15" s="1056"/>
      <c r="AM15" s="1056"/>
      <c r="AN15" s="1056"/>
      <c r="AO15" s="1056"/>
      <c r="AP15" s="1056"/>
      <c r="AQ15" s="1056"/>
      <c r="AR15" s="1056"/>
      <c r="AS15" s="1056"/>
      <c r="AT15" s="1056"/>
      <c r="AU15" s="1056"/>
      <c r="AV15" s="1056"/>
      <c r="AW15" s="1056"/>
      <c r="AX15" s="1056"/>
      <c r="AY15" s="1056"/>
      <c r="AZ15" s="1056"/>
      <c r="BA15" s="1056"/>
      <c r="BB15" s="1056"/>
      <c r="BC15" s="1056"/>
      <c r="BD15" s="1056"/>
      <c r="BE15" s="1056"/>
      <c r="BF15" s="1056"/>
      <c r="BG15" s="1056"/>
      <c r="BH15" s="1056"/>
      <c r="BI15" s="1056"/>
      <c r="BJ15" s="1056"/>
      <c r="BK15" s="1056"/>
      <c r="BL15" s="1056"/>
      <c r="BM15" s="1056"/>
      <c r="BN15" s="1056"/>
      <c r="BO15" s="1056"/>
      <c r="BP15" s="1056"/>
      <c r="BQ15" s="1056"/>
      <c r="BR15" s="1056"/>
      <c r="BS15" s="1056"/>
      <c r="BT15" s="1056"/>
      <c r="BU15" s="1056"/>
      <c r="BV15" s="1056"/>
      <c r="BW15" s="1056"/>
      <c r="BX15" s="1056"/>
      <c r="BY15" s="1056"/>
      <c r="BZ15" s="1056"/>
      <c r="CA15" s="1056"/>
      <c r="CB15" s="1056"/>
      <c r="CC15" s="1056"/>
      <c r="CD15" s="1056"/>
      <c r="CE15" s="1056"/>
      <c r="CF15" s="1056"/>
      <c r="CG15" s="1056"/>
      <c r="CH15" s="1056"/>
      <c r="CI15" s="1056"/>
      <c r="CJ15" s="1056"/>
      <c r="CK15" s="1056"/>
      <c r="CL15" s="1056"/>
      <c r="CM15" s="1056"/>
      <c r="CN15" s="1056"/>
      <c r="CO15" s="1056"/>
      <c r="CP15" s="1056"/>
      <c r="CQ15" s="1056"/>
      <c r="CR15" s="1056"/>
      <c r="CS15" s="1056"/>
      <c r="CT15" s="1056"/>
      <c r="CU15" s="1056"/>
      <c r="CV15" s="1056"/>
      <c r="CW15" s="1056"/>
      <c r="CX15" s="1056"/>
      <c r="CY15" s="1056"/>
      <c r="CZ15" s="1056"/>
      <c r="DA15" s="1056"/>
      <c r="DB15" s="1056"/>
      <c r="DC15" s="1056"/>
      <c r="DD15" s="1056"/>
      <c r="DE15" s="1056"/>
      <c r="DF15" s="1056"/>
      <c r="DG15" s="1056"/>
      <c r="DH15" s="1056"/>
      <c r="DI15" s="1056"/>
      <c r="DJ15" s="1056"/>
      <c r="DK15" s="1056"/>
      <c r="DL15" s="1056"/>
      <c r="DM15" s="1056"/>
      <c r="DN15" s="1056"/>
      <c r="DO15" s="1056"/>
      <c r="DP15" s="1056"/>
      <c r="DQ15" s="1056"/>
      <c r="DR15" s="1056"/>
      <c r="DS15" s="1056"/>
      <c r="DT15" s="1056"/>
      <c r="DU15" s="1056"/>
      <c r="DV15" s="1056"/>
      <c r="DW15" s="1056"/>
      <c r="DX15" s="1056"/>
      <c r="DY15" s="1056"/>
      <c r="DZ15" s="1056"/>
      <c r="EA15" s="1056"/>
      <c r="EB15" s="1056"/>
      <c r="EC15" s="1056"/>
      <c r="ED15" s="1056"/>
      <c r="EE15" s="1056"/>
      <c r="EF15" s="1056"/>
      <c r="EG15" s="1056"/>
      <c r="EH15" s="1056"/>
      <c r="EI15" s="1056"/>
      <c r="EJ15" s="1056"/>
      <c r="EK15" s="1056"/>
      <c r="EL15" s="1056"/>
      <c r="EM15" s="1056"/>
      <c r="EN15" s="1056"/>
      <c r="EO15" s="1056"/>
      <c r="EP15" s="1056"/>
      <c r="EQ15" s="1056"/>
      <c r="ER15" s="1056"/>
      <c r="ES15" s="1056"/>
      <c r="ET15" s="1056"/>
      <c r="EU15" s="1056"/>
      <c r="EV15" s="1056"/>
      <c r="EW15" s="1056"/>
      <c r="EX15" s="1056"/>
      <c r="EY15" s="1056"/>
      <c r="EZ15" s="1056"/>
      <c r="FA15" s="1056"/>
      <c r="FB15" s="1056"/>
      <c r="FC15" s="1056"/>
      <c r="FD15" s="1056"/>
      <c r="FE15" s="1056"/>
      <c r="FF15" s="1056"/>
      <c r="FG15" s="1056"/>
      <c r="FH15" s="1056"/>
      <c r="FI15" s="1056"/>
      <c r="FJ15" s="1056"/>
      <c r="FK15" s="1056"/>
      <c r="FL15" s="1056"/>
      <c r="FM15" s="1056"/>
      <c r="FN15" s="1056"/>
      <c r="FO15" s="1056"/>
      <c r="FP15" s="1056"/>
      <c r="FQ15" s="1056"/>
      <c r="FR15" s="1056"/>
      <c r="FS15" s="1056"/>
      <c r="FT15" s="1056"/>
      <c r="FU15" s="1056"/>
      <c r="FV15" s="1056"/>
      <c r="FW15" s="1056"/>
      <c r="FX15" s="1056"/>
      <c r="FY15" s="1056"/>
      <c r="FZ15" s="1056"/>
      <c r="GA15" s="1056"/>
      <c r="GB15" s="1056"/>
      <c r="GC15" s="1056"/>
      <c r="GD15" s="1056"/>
      <c r="GE15" s="1056"/>
      <c r="GF15" s="1056"/>
      <c r="GG15" s="1056"/>
      <c r="GH15" s="1056"/>
      <c r="GI15" s="1056"/>
      <c r="GJ15" s="1056"/>
      <c r="GK15" s="1056"/>
      <c r="GL15" s="1056"/>
      <c r="GM15" s="1056"/>
      <c r="GN15" s="1056"/>
      <c r="GO15" s="1056"/>
      <c r="GP15" s="1056"/>
    </row>
    <row r="16" spans="1:198" s="1054" customFormat="1" ht="18" customHeight="1">
      <c r="A16" s="2316"/>
      <c r="B16" s="1060" t="s">
        <v>87</v>
      </c>
      <c r="C16" s="1060" t="s">
        <v>90</v>
      </c>
      <c r="D16" s="1060" t="s">
        <v>91</v>
      </c>
      <c r="E16" s="2322" t="s">
        <v>88</v>
      </c>
      <c r="F16" s="2322" t="s">
        <v>89</v>
      </c>
      <c r="G16" s="1060" t="s">
        <v>87</v>
      </c>
      <c r="H16" s="1060" t="s">
        <v>90</v>
      </c>
      <c r="I16" s="1060" t="s">
        <v>91</v>
      </c>
      <c r="J16" s="2322" t="s">
        <v>88</v>
      </c>
      <c r="K16" s="2322" t="s">
        <v>89</v>
      </c>
      <c r="L16" s="1060" t="s">
        <v>87</v>
      </c>
      <c r="M16" s="1060" t="s">
        <v>90</v>
      </c>
      <c r="N16" s="1060" t="s">
        <v>91</v>
      </c>
      <c r="O16" s="2322" t="s">
        <v>88</v>
      </c>
      <c r="P16" s="2322" t="s">
        <v>89</v>
      </c>
      <c r="Q16" s="1060" t="s">
        <v>87</v>
      </c>
      <c r="R16" s="1060" t="s">
        <v>90</v>
      </c>
      <c r="S16" s="1060" t="s">
        <v>91</v>
      </c>
      <c r="T16" s="2322" t="s">
        <v>88</v>
      </c>
      <c r="U16" s="2322" t="s">
        <v>89</v>
      </c>
      <c r="V16" s="1060" t="s">
        <v>87</v>
      </c>
      <c r="W16" s="1060" t="s">
        <v>90</v>
      </c>
      <c r="X16" s="1060" t="s">
        <v>91</v>
      </c>
      <c r="Y16" s="2342" t="s">
        <v>88</v>
      </c>
      <c r="Z16" s="2345" t="s">
        <v>89</v>
      </c>
      <c r="AA16" s="1056"/>
      <c r="AB16" s="1056"/>
      <c r="AC16" s="1056"/>
      <c r="AD16" s="1056"/>
      <c r="AE16" s="1056"/>
      <c r="AF16" s="1056"/>
      <c r="AG16" s="1056"/>
      <c r="AH16" s="1056"/>
      <c r="AI16" s="1056"/>
      <c r="AJ16" s="1056"/>
      <c r="AK16" s="1056"/>
      <c r="AL16" s="1056"/>
      <c r="AM16" s="1056"/>
      <c r="AN16" s="1056"/>
      <c r="AO16" s="1056"/>
      <c r="AP16" s="1056"/>
      <c r="AQ16" s="1056"/>
      <c r="AR16" s="1056"/>
      <c r="AS16" s="1056"/>
      <c r="AT16" s="1056"/>
      <c r="AU16" s="1056"/>
      <c r="AV16" s="1056"/>
      <c r="AW16" s="1056"/>
      <c r="AX16" s="1056"/>
      <c r="AY16" s="1056"/>
      <c r="AZ16" s="1056"/>
      <c r="BA16" s="1056"/>
      <c r="BB16" s="1056"/>
      <c r="BC16" s="1056"/>
      <c r="BD16" s="1056"/>
      <c r="BE16" s="1056"/>
      <c r="BF16" s="1056"/>
      <c r="BG16" s="1056"/>
      <c r="BH16" s="1056"/>
      <c r="BI16" s="1056"/>
      <c r="BJ16" s="1056"/>
      <c r="BK16" s="1056"/>
      <c r="BL16" s="1056"/>
      <c r="BM16" s="1056"/>
      <c r="BN16" s="1056"/>
      <c r="BO16" s="1056"/>
      <c r="BP16" s="1056"/>
      <c r="BQ16" s="1056"/>
      <c r="BR16" s="1056"/>
      <c r="BS16" s="1056"/>
      <c r="BT16" s="1056"/>
      <c r="BU16" s="1056"/>
      <c r="BV16" s="1056"/>
      <c r="BW16" s="1056"/>
      <c r="BX16" s="1056"/>
      <c r="BY16" s="1056"/>
      <c r="BZ16" s="1056"/>
      <c r="CA16" s="1056"/>
      <c r="CB16" s="1056"/>
      <c r="CC16" s="1056"/>
      <c r="CD16" s="1056"/>
      <c r="CE16" s="1056"/>
      <c r="CF16" s="1056"/>
      <c r="CG16" s="1056"/>
      <c r="CH16" s="1056"/>
      <c r="CI16" s="1056"/>
      <c r="CJ16" s="1056"/>
      <c r="CK16" s="1056"/>
      <c r="CL16" s="1056"/>
      <c r="CM16" s="1056"/>
      <c r="CN16" s="1056"/>
      <c r="CO16" s="1056"/>
      <c r="CP16" s="1056"/>
      <c r="CQ16" s="1056"/>
      <c r="CR16" s="1056"/>
      <c r="CS16" s="1056"/>
      <c r="CT16" s="1056"/>
      <c r="CU16" s="1056"/>
      <c r="CV16" s="1056"/>
      <c r="CW16" s="1056"/>
      <c r="CX16" s="1056"/>
      <c r="CY16" s="1056"/>
      <c r="CZ16" s="1056"/>
      <c r="DA16" s="1056"/>
      <c r="DB16" s="1056"/>
      <c r="DC16" s="1056"/>
      <c r="DD16" s="1056"/>
      <c r="DE16" s="1056"/>
      <c r="DF16" s="1056"/>
      <c r="DG16" s="1056"/>
      <c r="DH16" s="1056"/>
      <c r="DI16" s="1056"/>
      <c r="DJ16" s="1056"/>
      <c r="DK16" s="1056"/>
      <c r="DL16" s="1056"/>
      <c r="DM16" s="1056"/>
      <c r="DN16" s="1056"/>
      <c r="DO16" s="1056"/>
      <c r="DP16" s="1056"/>
      <c r="DQ16" s="1056"/>
      <c r="DR16" s="1056"/>
      <c r="DS16" s="1056"/>
      <c r="DT16" s="1056"/>
      <c r="DU16" s="1056"/>
      <c r="DV16" s="1056"/>
      <c r="DW16" s="1056"/>
      <c r="DX16" s="1056"/>
      <c r="DY16" s="1056"/>
      <c r="DZ16" s="1056"/>
      <c r="EA16" s="1056"/>
      <c r="EB16" s="1056"/>
      <c r="EC16" s="1056"/>
      <c r="ED16" s="1056"/>
      <c r="EE16" s="1056"/>
      <c r="EF16" s="1056"/>
      <c r="EG16" s="1056"/>
      <c r="EH16" s="1056"/>
      <c r="EI16" s="1056"/>
      <c r="EJ16" s="1056"/>
      <c r="EK16" s="1056"/>
      <c r="EL16" s="1056"/>
      <c r="EM16" s="1056"/>
      <c r="EN16" s="1056"/>
      <c r="EO16" s="1056"/>
      <c r="EP16" s="1056"/>
      <c r="EQ16" s="1056"/>
      <c r="ER16" s="1056"/>
      <c r="ES16" s="1056"/>
      <c r="ET16" s="1056"/>
      <c r="EU16" s="1056"/>
      <c r="EV16" s="1056"/>
      <c r="EW16" s="1056"/>
      <c r="EX16" s="1056"/>
      <c r="EY16" s="1056"/>
      <c r="EZ16" s="1056"/>
      <c r="FA16" s="1056"/>
      <c r="FB16" s="1056"/>
      <c r="FC16" s="1056"/>
      <c r="FD16" s="1056"/>
      <c r="FE16" s="1056"/>
      <c r="FF16" s="1056"/>
      <c r="FG16" s="1056"/>
      <c r="FH16" s="1056"/>
      <c r="FI16" s="1056"/>
      <c r="FJ16" s="1056"/>
      <c r="FK16" s="1056"/>
      <c r="FL16" s="1056"/>
      <c r="FM16" s="1056"/>
      <c r="FN16" s="1056"/>
      <c r="FO16" s="1056"/>
      <c r="FP16" s="1056"/>
      <c r="FQ16" s="1056"/>
      <c r="FR16" s="1056"/>
      <c r="FS16" s="1056"/>
      <c r="FT16" s="1056"/>
      <c r="FU16" s="1056"/>
      <c r="FV16" s="1056"/>
      <c r="FW16" s="1056"/>
      <c r="FX16" s="1056"/>
      <c r="FY16" s="1056"/>
      <c r="FZ16" s="1056"/>
      <c r="GA16" s="1056"/>
      <c r="GB16" s="1056"/>
      <c r="GC16" s="1056"/>
      <c r="GD16" s="1056"/>
      <c r="GE16" s="1056"/>
      <c r="GF16" s="1056"/>
      <c r="GG16" s="1056"/>
      <c r="GH16" s="1056"/>
      <c r="GI16" s="1056"/>
      <c r="GJ16" s="1056"/>
      <c r="GK16" s="1056"/>
      <c r="GL16" s="1056"/>
      <c r="GM16" s="1056"/>
      <c r="GN16" s="1056"/>
      <c r="GO16" s="1056"/>
      <c r="GP16" s="1056"/>
    </row>
    <row r="17" spans="1:26" s="1054" customFormat="1" ht="31.5" customHeight="1">
      <c r="A17" s="2316"/>
      <c r="B17" s="1301" t="str">
        <f>B6</f>
        <v xml:space="preserve">cf=j= @)&amp;#÷&amp;$
-;fpg–c;f/_                </v>
      </c>
      <c r="C17" s="1358" t="str">
        <f t="shared" ref="C17:D17" si="4">C6</f>
        <v xml:space="preserve">cf=j= @)&amp;$÷&amp;%
-;fpg–c;f/_                </v>
      </c>
      <c r="D17" s="1358" t="str">
        <f t="shared" si="4"/>
        <v xml:space="preserve">cf=j= @)&amp;%÷&amp;^
-;fpg–c;f/_                </v>
      </c>
      <c r="E17" s="2322"/>
      <c r="F17" s="2322"/>
      <c r="G17" s="1301" t="str">
        <f>B6</f>
        <v xml:space="preserve">cf=j= @)&amp;#÷&amp;$
-;fpg–c;f/_                </v>
      </c>
      <c r="H17" s="1358" t="str">
        <f t="shared" ref="H17:I17" si="5">C6</f>
        <v xml:space="preserve">cf=j= @)&amp;$÷&amp;%
-;fpg–c;f/_                </v>
      </c>
      <c r="I17" s="1358" t="str">
        <f t="shared" si="5"/>
        <v xml:space="preserve">cf=j= @)&amp;%÷&amp;^
-;fpg–c;f/_                </v>
      </c>
      <c r="J17" s="2322"/>
      <c r="K17" s="2322"/>
      <c r="L17" s="1301" t="str">
        <f>B6</f>
        <v xml:space="preserve">cf=j= @)&amp;#÷&amp;$
-;fpg–c;f/_                </v>
      </c>
      <c r="M17" s="1358" t="str">
        <f t="shared" ref="M17:N17" si="6">C6</f>
        <v xml:space="preserve">cf=j= @)&amp;$÷&amp;%
-;fpg–c;f/_                </v>
      </c>
      <c r="N17" s="1358" t="str">
        <f t="shared" si="6"/>
        <v xml:space="preserve">cf=j= @)&amp;%÷&amp;^
-;fpg–c;f/_                </v>
      </c>
      <c r="O17" s="2322"/>
      <c r="P17" s="2322"/>
      <c r="Q17" s="1301" t="str">
        <f>B6</f>
        <v xml:space="preserve">cf=j= @)&amp;#÷&amp;$
-;fpg–c;f/_                </v>
      </c>
      <c r="R17" s="1358" t="str">
        <f t="shared" ref="R17:S17" si="7">C6</f>
        <v xml:space="preserve">cf=j= @)&amp;$÷&amp;%
-;fpg–c;f/_                </v>
      </c>
      <c r="S17" s="1358" t="str">
        <f t="shared" si="7"/>
        <v xml:space="preserve">cf=j= @)&amp;%÷&amp;^
-;fpg–c;f/_                </v>
      </c>
      <c r="T17" s="2322"/>
      <c r="U17" s="2322"/>
      <c r="V17" s="1301" t="str">
        <f>B6</f>
        <v xml:space="preserve">cf=j= @)&amp;#÷&amp;$
-;fpg–c;f/_                </v>
      </c>
      <c r="W17" s="1358" t="str">
        <f t="shared" ref="W17:X17" si="8">C6</f>
        <v xml:space="preserve">cf=j= @)&amp;$÷&amp;%
-;fpg–c;f/_                </v>
      </c>
      <c r="X17" s="1358" t="str">
        <f t="shared" si="8"/>
        <v xml:space="preserve">cf=j= @)&amp;%÷&amp;^
-;fpg–c;f/_                </v>
      </c>
      <c r="Y17" s="2342"/>
      <c r="Z17" s="2345"/>
    </row>
    <row r="18" spans="1:26" ht="19.5" customHeight="1">
      <c r="A18" s="129" t="s">
        <v>69</v>
      </c>
      <c r="B18" s="25">
        <v>8194</v>
      </c>
      <c r="C18" s="25">
        <v>8194</v>
      </c>
      <c r="D18" s="25">
        <v>8585</v>
      </c>
      <c r="E18" s="685">
        <v>0</v>
      </c>
      <c r="F18" s="685">
        <v>4.7717842323651496</v>
      </c>
      <c r="G18" s="25">
        <v>16508</v>
      </c>
      <c r="H18" s="25">
        <v>16605</v>
      </c>
      <c r="I18" s="25">
        <v>16745</v>
      </c>
      <c r="J18" s="691">
        <v>0.5875938938696379</v>
      </c>
      <c r="K18" s="691">
        <v>0.84311954230653896</v>
      </c>
      <c r="L18" s="560">
        <v>7824</v>
      </c>
      <c r="M18" s="560">
        <v>8304</v>
      </c>
      <c r="N18" s="560">
        <v>8605</v>
      </c>
      <c r="O18" s="691">
        <v>6.1349693251533779</v>
      </c>
      <c r="P18" s="691">
        <v>3.6247591522158018</v>
      </c>
      <c r="Q18" s="25">
        <v>1277</v>
      </c>
      <c r="R18" s="25">
        <v>1377</v>
      </c>
      <c r="S18" s="25">
        <v>1580</v>
      </c>
      <c r="T18" s="691">
        <v>7.8308535630383602</v>
      </c>
      <c r="U18" s="691">
        <v>14.742193173565738</v>
      </c>
      <c r="V18" s="25">
        <v>43641</v>
      </c>
      <c r="W18" s="25">
        <v>47485</v>
      </c>
      <c r="X18" s="25">
        <v>48626</v>
      </c>
      <c r="Y18" s="691">
        <v>8.8082307921450109</v>
      </c>
      <c r="Z18" s="692">
        <v>2.4028640623354818</v>
      </c>
    </row>
    <row r="19" spans="1:26" ht="19.5" customHeight="1">
      <c r="A19" s="129" t="s">
        <v>70</v>
      </c>
      <c r="B19" s="591">
        <v>100</v>
      </c>
      <c r="C19" s="591">
        <v>233</v>
      </c>
      <c r="D19" s="591">
        <v>233</v>
      </c>
      <c r="E19" s="685"/>
      <c r="F19" s="685">
        <v>0</v>
      </c>
      <c r="G19" s="25"/>
      <c r="H19" s="25"/>
      <c r="I19" s="25"/>
      <c r="J19" s="691"/>
      <c r="K19" s="691"/>
      <c r="L19" s="591"/>
      <c r="M19" s="591"/>
      <c r="N19" s="591"/>
      <c r="O19" s="691"/>
      <c r="P19" s="691"/>
      <c r="Q19" s="25"/>
      <c r="R19" s="25"/>
      <c r="S19" s="25"/>
      <c r="T19" s="691"/>
      <c r="U19" s="691"/>
      <c r="V19" s="25"/>
      <c r="W19" s="25"/>
      <c r="X19" s="25"/>
      <c r="Y19" s="691"/>
      <c r="Z19" s="692"/>
    </row>
    <row r="20" spans="1:26" ht="19.5" customHeight="1">
      <c r="A20" s="129" t="s">
        <v>71</v>
      </c>
      <c r="B20" s="25">
        <v>125</v>
      </c>
      <c r="C20" s="25">
        <v>138</v>
      </c>
      <c r="D20" s="25">
        <v>138</v>
      </c>
      <c r="E20" s="685">
        <v>10.400000000000006</v>
      </c>
      <c r="F20" s="685">
        <v>0</v>
      </c>
      <c r="G20" s="25">
        <v>76</v>
      </c>
      <c r="H20" s="25">
        <v>101</v>
      </c>
      <c r="I20" s="25">
        <v>105</v>
      </c>
      <c r="J20" s="691"/>
      <c r="K20" s="691">
        <v>3.9603960396039639</v>
      </c>
      <c r="L20" s="560">
        <v>185</v>
      </c>
      <c r="M20" s="560">
        <v>185</v>
      </c>
      <c r="N20" s="560">
        <v>185</v>
      </c>
      <c r="O20" s="691">
        <v>0</v>
      </c>
      <c r="P20" s="691">
        <v>0</v>
      </c>
      <c r="Q20" s="25">
        <v>28</v>
      </c>
      <c r="R20" s="25">
        <v>48</v>
      </c>
      <c r="S20" s="25">
        <v>55</v>
      </c>
      <c r="T20" s="691">
        <v>71.428571428571416</v>
      </c>
      <c r="U20" s="691">
        <v>14.583333333333329</v>
      </c>
      <c r="V20" s="25">
        <v>1102</v>
      </c>
      <c r="W20" s="25">
        <v>1290</v>
      </c>
      <c r="X20" s="25">
        <v>1316</v>
      </c>
      <c r="Y20" s="691">
        <v>17.059891107078045</v>
      </c>
      <c r="Z20" s="692">
        <v>2.0155038759689887</v>
      </c>
    </row>
    <row r="21" spans="1:26" ht="19.5" customHeight="1">
      <c r="A21" s="129" t="s">
        <v>423</v>
      </c>
      <c r="B21" s="25"/>
      <c r="C21" s="591"/>
      <c r="D21" s="591"/>
      <c r="E21" s="685"/>
      <c r="F21" s="685"/>
      <c r="G21" s="25"/>
      <c r="H21" s="25"/>
      <c r="I21" s="25"/>
      <c r="J21" s="691"/>
      <c r="K21" s="691"/>
      <c r="L21" s="25"/>
      <c r="M21" s="25"/>
      <c r="N21" s="25"/>
      <c r="O21" s="691"/>
      <c r="P21" s="691"/>
      <c r="Q21" s="25"/>
      <c r="R21" s="25"/>
      <c r="S21" s="25"/>
      <c r="T21" s="691"/>
      <c r="U21" s="691"/>
      <c r="V21" s="25"/>
      <c r="W21" s="25"/>
      <c r="X21" s="25"/>
      <c r="Y21" s="691"/>
      <c r="Z21" s="692"/>
    </row>
    <row r="22" spans="1:26" s="73" customFormat="1" ht="19.5" customHeight="1">
      <c r="A22" s="128" t="s">
        <v>73</v>
      </c>
      <c r="B22" s="579">
        <v>8419</v>
      </c>
      <c r="C22" s="142">
        <v>8565</v>
      </c>
      <c r="D22" s="732">
        <v>8956</v>
      </c>
      <c r="E22" s="683">
        <v>1.7341727045967446</v>
      </c>
      <c r="F22" s="683">
        <v>4.5650904845300602</v>
      </c>
      <c r="G22" s="604">
        <v>16584</v>
      </c>
      <c r="H22" s="604">
        <v>16706</v>
      </c>
      <c r="I22" s="605">
        <v>16850</v>
      </c>
      <c r="J22" s="689">
        <v>0.73564881813797456</v>
      </c>
      <c r="K22" s="689">
        <v>0.86196576080450882</v>
      </c>
      <c r="L22" s="26">
        <v>8009</v>
      </c>
      <c r="M22" s="26">
        <v>8489</v>
      </c>
      <c r="N22" s="605">
        <v>8790</v>
      </c>
      <c r="O22" s="689">
        <v>5.9932575852166252</v>
      </c>
      <c r="P22" s="689">
        <v>3.5457651077865506</v>
      </c>
      <c r="Q22" s="26">
        <v>1305</v>
      </c>
      <c r="R22" s="26">
        <v>1425</v>
      </c>
      <c r="S22" s="605">
        <v>1635</v>
      </c>
      <c r="T22" s="689">
        <v>9.1954022988505812</v>
      </c>
      <c r="U22" s="689">
        <v>14.736842105263165</v>
      </c>
      <c r="V22" s="26">
        <v>44843</v>
      </c>
      <c r="W22" s="26">
        <v>49008</v>
      </c>
      <c r="X22" s="26">
        <v>53896</v>
      </c>
      <c r="Y22" s="689">
        <v>9.2879602167562467</v>
      </c>
      <c r="Z22" s="690">
        <v>9.9738818152138435</v>
      </c>
    </row>
    <row r="23" spans="1:26" ht="19.5" customHeight="1">
      <c r="A23" s="129" t="s">
        <v>137</v>
      </c>
      <c r="B23" s="28">
        <v>61598</v>
      </c>
      <c r="C23" s="28">
        <v>61598</v>
      </c>
      <c r="D23" s="28">
        <v>61598</v>
      </c>
      <c r="E23" s="685">
        <v>0</v>
      </c>
      <c r="F23" s="685">
        <v>0</v>
      </c>
      <c r="G23" s="140">
        <v>48136</v>
      </c>
      <c r="H23" s="140">
        <v>48136</v>
      </c>
      <c r="I23" s="140">
        <v>48136</v>
      </c>
      <c r="J23" s="691">
        <v>0</v>
      </c>
      <c r="K23" s="691">
        <v>0</v>
      </c>
      <c r="L23" s="140">
        <v>45242</v>
      </c>
      <c r="M23" s="140">
        <v>45242</v>
      </c>
      <c r="N23" s="140">
        <v>45242</v>
      </c>
      <c r="O23" s="691">
        <v>0</v>
      </c>
      <c r="P23" s="691">
        <v>0</v>
      </c>
      <c r="Q23" s="28">
        <v>12420</v>
      </c>
      <c r="R23" s="28">
        <v>12458</v>
      </c>
      <c r="S23" s="28">
        <v>12458</v>
      </c>
      <c r="T23" s="691">
        <v>0.30595813204507749</v>
      </c>
      <c r="U23" s="691">
        <v>0</v>
      </c>
      <c r="V23" s="25">
        <v>381636</v>
      </c>
      <c r="W23" s="25">
        <v>381674</v>
      </c>
      <c r="X23" s="25">
        <v>381674</v>
      </c>
      <c r="Y23" s="691">
        <v>9.9571319267539593E-3</v>
      </c>
      <c r="Z23" s="692">
        <v>0</v>
      </c>
    </row>
    <row r="24" spans="1:26" s="136" customFormat="1" ht="19.5" customHeight="1" thickBot="1">
      <c r="A24" s="17" t="s">
        <v>138</v>
      </c>
      <c r="B24" s="86">
        <v>48440</v>
      </c>
      <c r="C24" s="86">
        <v>48440</v>
      </c>
      <c r="D24" s="86">
        <v>48440</v>
      </c>
      <c r="E24" s="687">
        <v>0</v>
      </c>
      <c r="F24" s="687">
        <v>0</v>
      </c>
      <c r="G24" s="141">
        <v>35150</v>
      </c>
      <c r="H24" s="141">
        <v>35150</v>
      </c>
      <c r="I24" s="141">
        <v>35150</v>
      </c>
      <c r="J24" s="693">
        <v>0</v>
      </c>
      <c r="K24" s="693">
        <v>0</v>
      </c>
      <c r="L24" s="141">
        <v>42242</v>
      </c>
      <c r="M24" s="141">
        <v>42242</v>
      </c>
      <c r="N24" s="141">
        <v>42242</v>
      </c>
      <c r="O24" s="693">
        <v>0</v>
      </c>
      <c r="P24" s="693">
        <v>0</v>
      </c>
      <c r="Q24" s="86">
        <v>9330</v>
      </c>
      <c r="R24" s="86">
        <v>10913</v>
      </c>
      <c r="S24" s="86">
        <v>11552</v>
      </c>
      <c r="T24" s="693">
        <v>16.966773847802784</v>
      </c>
      <c r="U24" s="693">
        <v>5.8554018143498467</v>
      </c>
      <c r="V24" s="134">
        <v>268344</v>
      </c>
      <c r="W24" s="134">
        <v>271002</v>
      </c>
      <c r="X24" s="134">
        <v>271721</v>
      </c>
      <c r="Y24" s="693">
        <v>0.99051963151775624</v>
      </c>
      <c r="Z24" s="694">
        <v>0.26531169511663677</v>
      </c>
    </row>
    <row r="25" spans="1:26" ht="17.25" customHeight="1" thickTop="1">
      <c r="A25" s="2321" t="s">
        <v>329</v>
      </c>
      <c r="B25" s="2321"/>
      <c r="C25" s="2321"/>
      <c r="D25" s="2321"/>
      <c r="E25" s="2321"/>
      <c r="F25" s="2321"/>
      <c r="G25" s="2321"/>
      <c r="H25" s="2321"/>
      <c r="I25" s="2321"/>
      <c r="J25" s="2321"/>
      <c r="K25" s="2321"/>
      <c r="L25" s="2321"/>
      <c r="M25" s="2321"/>
      <c r="N25" s="2321"/>
      <c r="O25" s="2321"/>
      <c r="P25" s="2321"/>
    </row>
    <row r="26" spans="1:26" ht="17.25" customHeight="1">
      <c r="A26" s="218" t="s">
        <v>407</v>
      </c>
    </row>
  </sheetData>
  <mergeCells count="35">
    <mergeCell ref="A1:Z1"/>
    <mergeCell ref="A2:Z2"/>
    <mergeCell ref="Q4:U4"/>
    <mergeCell ref="V4:Z4"/>
    <mergeCell ref="T5:T6"/>
    <mergeCell ref="U5:U6"/>
    <mergeCell ref="O5:O6"/>
    <mergeCell ref="P5:P6"/>
    <mergeCell ref="A4:A6"/>
    <mergeCell ref="G4:K4"/>
    <mergeCell ref="L4:P4"/>
    <mergeCell ref="E5:E6"/>
    <mergeCell ref="F5:F6"/>
    <mergeCell ref="J5:J6"/>
    <mergeCell ref="K5:K6"/>
    <mergeCell ref="Y5:Y6"/>
    <mergeCell ref="A25:P25"/>
    <mergeCell ref="B4:F4"/>
    <mergeCell ref="J16:J17"/>
    <mergeCell ref="K16:K17"/>
    <mergeCell ref="O16:O17"/>
    <mergeCell ref="P16:P17"/>
    <mergeCell ref="E16:E17"/>
    <mergeCell ref="Z5:Z6"/>
    <mergeCell ref="A15:A17"/>
    <mergeCell ref="B15:F15"/>
    <mergeCell ref="G15:K15"/>
    <mergeCell ref="L15:P15"/>
    <mergeCell ref="Q15:U15"/>
    <mergeCell ref="V15:Z15"/>
    <mergeCell ref="F16:F17"/>
    <mergeCell ref="Z16:Z17"/>
    <mergeCell ref="T16:T17"/>
    <mergeCell ref="U16:U17"/>
    <mergeCell ref="Y16:Y17"/>
  </mergeCells>
  <printOptions horizontalCentered="1"/>
  <pageMargins left="0.39370078740157483" right="0.39370078740157483" top="0.98425196850393704" bottom="0.51181102362204722" header="0" footer="0.31496062992125984"/>
  <pageSetup paperSize="9" scale="41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AY45"/>
  <sheetViews>
    <sheetView view="pageBreakPreview" zoomScale="55" zoomScaleSheetLayoutView="55" workbookViewId="0">
      <selection activeCell="A2" sqref="A2:XFD2"/>
    </sheetView>
  </sheetViews>
  <sheetFormatPr defaultRowHeight="12.75"/>
  <cols>
    <col min="1" max="1" width="23.140625" customWidth="1"/>
    <col min="2" max="2" width="12.5703125" bestFit="1" customWidth="1"/>
    <col min="3" max="3" width="11.42578125" customWidth="1"/>
    <col min="4" max="4" width="12.85546875" customWidth="1"/>
    <col min="5" max="5" width="13.5703125" style="838" customWidth="1"/>
    <col min="6" max="6" width="12.5703125" style="838" customWidth="1"/>
    <col min="7" max="7" width="10.7109375" customWidth="1"/>
    <col min="8" max="8" width="14.7109375" bestFit="1" customWidth="1"/>
    <col min="9" max="9" width="10.7109375" customWidth="1"/>
    <col min="10" max="10" width="14.140625" style="102" customWidth="1"/>
    <col min="11" max="11" width="12.5703125" style="102" customWidth="1"/>
    <col min="12" max="14" width="10.7109375" customWidth="1"/>
    <col min="15" max="15" width="14.42578125" style="102" customWidth="1"/>
    <col min="16" max="16" width="12.5703125" style="102" customWidth="1"/>
    <col min="17" max="17" width="11.5703125" customWidth="1"/>
    <col min="18" max="18" width="10.7109375" customWidth="1"/>
    <col min="19" max="19" width="11.42578125" customWidth="1"/>
    <col min="20" max="21" width="12.5703125" customWidth="1"/>
    <col min="22" max="22" width="11.140625" customWidth="1"/>
    <col min="23" max="24" width="11.28515625" customWidth="1"/>
    <col min="25" max="25" width="12.42578125" style="838" customWidth="1"/>
    <col min="26" max="26" width="12.5703125" style="838" customWidth="1"/>
    <col min="27" max="27" width="11" customWidth="1"/>
    <col min="28" max="28" width="11.5703125" customWidth="1"/>
    <col min="29" max="253" width="8.7109375" customWidth="1"/>
    <col min="254" max="254" width="27.42578125" customWidth="1"/>
    <col min="255" max="255" width="11.7109375" bestFit="1" customWidth="1"/>
  </cols>
  <sheetData>
    <row r="1" spans="1:51" s="1895" customFormat="1" ht="33">
      <c r="A1" s="2394" t="s">
        <v>305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  <c r="X1" s="2394"/>
      <c r="Y1" s="2394"/>
      <c r="Z1" s="2394"/>
      <c r="AA1" s="1922"/>
      <c r="AB1" s="1922"/>
      <c r="AC1" s="1922"/>
    </row>
    <row r="2" spans="1:51" s="1894" customFormat="1" ht="34.5">
      <c r="A2" s="2393" t="s">
        <v>829</v>
      </c>
      <c r="B2" s="2393"/>
      <c r="C2" s="2393"/>
      <c r="D2" s="2393"/>
      <c r="E2" s="2393"/>
      <c r="F2" s="2393"/>
      <c r="G2" s="2393"/>
      <c r="H2" s="2393"/>
      <c r="I2" s="2393"/>
      <c r="J2" s="2393"/>
      <c r="K2" s="2393"/>
      <c r="L2" s="2393"/>
      <c r="M2" s="2393"/>
      <c r="N2" s="2393"/>
      <c r="O2" s="2393"/>
      <c r="P2" s="2393"/>
      <c r="Q2" s="2393"/>
      <c r="R2" s="2393"/>
      <c r="S2" s="2393"/>
      <c r="T2" s="2393"/>
      <c r="U2" s="2393"/>
      <c r="V2" s="2393"/>
      <c r="W2" s="2393"/>
      <c r="X2" s="2393"/>
      <c r="Y2" s="2393"/>
      <c r="Z2" s="2393"/>
      <c r="AA2" s="1924"/>
      <c r="AB2" s="1924"/>
      <c r="AC2" s="1924"/>
    </row>
    <row r="3" spans="1:51" ht="13.5" customHeight="1" thickBot="1">
      <c r="A3" s="9"/>
      <c r="B3" s="9"/>
      <c r="C3" s="9"/>
      <c r="D3" s="9"/>
      <c r="E3" s="876"/>
      <c r="F3" s="876"/>
      <c r="G3" s="9"/>
      <c r="H3" s="9"/>
      <c r="I3" s="9"/>
      <c r="J3" s="9"/>
      <c r="K3" s="9"/>
      <c r="L3" s="9"/>
      <c r="M3" s="9"/>
      <c r="N3" s="9"/>
      <c r="O3" s="9"/>
      <c r="P3" s="766"/>
      <c r="Q3" s="9"/>
      <c r="R3" s="9"/>
      <c r="S3" s="9"/>
      <c r="T3" s="9"/>
      <c r="U3" s="9"/>
      <c r="V3" s="9"/>
      <c r="W3" s="9"/>
      <c r="X3" s="9"/>
      <c r="Y3" s="876"/>
      <c r="Z3" s="884" t="s">
        <v>322</v>
      </c>
      <c r="AA3" s="9"/>
      <c r="AB3" s="9"/>
      <c r="AC3" s="34"/>
    </row>
    <row r="4" spans="1:51" s="1054" customFormat="1" ht="18" customHeight="1" thickTop="1">
      <c r="A4" s="2338" t="s">
        <v>81</v>
      </c>
      <c r="B4" s="2454" t="s">
        <v>221</v>
      </c>
      <c r="C4" s="2454"/>
      <c r="D4" s="2454"/>
      <c r="E4" s="2454"/>
      <c r="F4" s="2454"/>
      <c r="G4" s="2454" t="s">
        <v>224</v>
      </c>
      <c r="H4" s="2454"/>
      <c r="I4" s="2454"/>
      <c r="J4" s="2454"/>
      <c r="K4" s="2454"/>
      <c r="L4" s="2454" t="s">
        <v>225</v>
      </c>
      <c r="M4" s="2454"/>
      <c r="N4" s="2454"/>
      <c r="O4" s="2454"/>
      <c r="P4" s="2454"/>
      <c r="Q4" s="2454" t="s">
        <v>413</v>
      </c>
      <c r="R4" s="2454"/>
      <c r="S4" s="2454"/>
      <c r="T4" s="2454"/>
      <c r="U4" s="2454"/>
      <c r="V4" s="2454" t="s">
        <v>404</v>
      </c>
      <c r="W4" s="2454"/>
      <c r="X4" s="2454"/>
      <c r="Y4" s="2454"/>
      <c r="Z4" s="2455"/>
      <c r="AA4" s="1187"/>
      <c r="AB4" s="1187"/>
      <c r="AC4" s="1188"/>
      <c r="AD4" s="1058"/>
      <c r="AE4" s="1058"/>
      <c r="AF4" s="1058"/>
      <c r="AG4" s="1058"/>
      <c r="AH4" s="1058"/>
      <c r="AI4" s="1058"/>
      <c r="AJ4" s="1058"/>
      <c r="AK4" s="1058"/>
      <c r="AL4" s="1058"/>
      <c r="AM4" s="1058"/>
      <c r="AN4" s="1058"/>
      <c r="AO4" s="1058"/>
      <c r="AP4" s="1058"/>
      <c r="AQ4" s="1058"/>
      <c r="AR4" s="1058"/>
      <c r="AS4" s="1058"/>
      <c r="AT4" s="1058"/>
      <c r="AU4" s="1058"/>
      <c r="AV4" s="1058"/>
      <c r="AW4" s="1058"/>
      <c r="AX4" s="1058"/>
      <c r="AY4" s="1058"/>
    </row>
    <row r="5" spans="1:51" s="1054" customFormat="1" ht="18" customHeight="1">
      <c r="A5" s="2339"/>
      <c r="B5" s="1877" t="s">
        <v>87</v>
      </c>
      <c r="C5" s="1877" t="s">
        <v>90</v>
      </c>
      <c r="D5" s="1877" t="s">
        <v>91</v>
      </c>
      <c r="E5" s="2342" t="s">
        <v>340</v>
      </c>
      <c r="F5" s="2342"/>
      <c r="G5" s="1877" t="s">
        <v>87</v>
      </c>
      <c r="H5" s="1877" t="s">
        <v>90</v>
      </c>
      <c r="I5" s="1877" t="s">
        <v>91</v>
      </c>
      <c r="J5" s="2358" t="s">
        <v>340</v>
      </c>
      <c r="K5" s="2358"/>
      <c r="L5" s="1877" t="s">
        <v>87</v>
      </c>
      <c r="M5" s="1877" t="s">
        <v>90</v>
      </c>
      <c r="N5" s="1877" t="s">
        <v>91</v>
      </c>
      <c r="O5" s="2358" t="s">
        <v>340</v>
      </c>
      <c r="P5" s="2358"/>
      <c r="Q5" s="1877" t="s">
        <v>87</v>
      </c>
      <c r="R5" s="1877" t="s">
        <v>90</v>
      </c>
      <c r="S5" s="1877" t="s">
        <v>91</v>
      </c>
      <c r="T5" s="2358" t="s">
        <v>340</v>
      </c>
      <c r="U5" s="2358"/>
      <c r="V5" s="1877" t="s">
        <v>87</v>
      </c>
      <c r="W5" s="1877" t="s">
        <v>90</v>
      </c>
      <c r="X5" s="1877" t="s">
        <v>91</v>
      </c>
      <c r="Y5" s="2342" t="s">
        <v>340</v>
      </c>
      <c r="Z5" s="2345"/>
      <c r="AA5" s="1187"/>
      <c r="AB5" s="1187"/>
      <c r="AC5" s="1058"/>
      <c r="AD5" s="1058"/>
      <c r="AE5" s="1058"/>
      <c r="AF5" s="1058"/>
      <c r="AG5" s="1058"/>
      <c r="AH5" s="1058"/>
      <c r="AI5" s="1058"/>
      <c r="AJ5" s="1058"/>
      <c r="AK5" s="1058"/>
      <c r="AL5" s="1058"/>
      <c r="AM5" s="1058"/>
      <c r="AN5" s="1058"/>
      <c r="AO5" s="1058"/>
      <c r="AP5" s="1058"/>
      <c r="AQ5" s="1058"/>
      <c r="AR5" s="1058"/>
      <c r="AS5" s="1058"/>
      <c r="AT5" s="1058"/>
      <c r="AU5" s="1058"/>
      <c r="AV5" s="1058"/>
      <c r="AW5" s="1058"/>
      <c r="AX5" s="1058"/>
      <c r="AY5" s="1058"/>
    </row>
    <row r="6" spans="1:51" s="1191" customFormat="1" ht="32.25" customHeight="1">
      <c r="A6" s="2339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232" t="str">
        <f t="shared" si="2"/>
        <v>cf=j=@)&amp;%÷&amp;^</v>
      </c>
      <c r="V6" s="1232" t="str">
        <f>B6</f>
        <v xml:space="preserve">@)&amp;$
c;f/ d;fGt </v>
      </c>
      <c r="W6" s="1232" t="str">
        <f t="shared" ref="W6:Z6" si="3">C6</f>
        <v xml:space="preserve">@)&amp;%
c;f/ d;fGt </v>
      </c>
      <c r="X6" s="1232" t="str">
        <f t="shared" si="3"/>
        <v xml:space="preserve">@)&amp;^
c;f/ d;fGt </v>
      </c>
      <c r="Y6" s="1232" t="str">
        <f t="shared" si="3"/>
        <v>cf=j=@)&amp;$÷&amp;%</v>
      </c>
      <c r="Z6" s="1308" t="str">
        <f t="shared" si="3"/>
        <v>cf=j=@)&amp;%÷&amp;^</v>
      </c>
      <c r="AA6" s="1189"/>
      <c r="AB6" s="1189"/>
      <c r="AC6" s="1190"/>
      <c r="AD6" s="1190"/>
      <c r="AE6" s="1190"/>
      <c r="AF6" s="1190"/>
      <c r="AG6" s="1190"/>
      <c r="AH6" s="1190"/>
      <c r="AI6" s="1190"/>
      <c r="AJ6" s="1190"/>
      <c r="AK6" s="1190"/>
      <c r="AL6" s="1190"/>
      <c r="AM6" s="1190"/>
      <c r="AN6" s="1190"/>
      <c r="AO6" s="1190"/>
      <c r="AP6" s="1190"/>
      <c r="AQ6" s="1190"/>
      <c r="AR6" s="1190"/>
      <c r="AS6" s="1190"/>
      <c r="AT6" s="1190"/>
      <c r="AU6" s="1190"/>
      <c r="AV6" s="1190"/>
      <c r="AW6" s="1190"/>
      <c r="AX6" s="1190"/>
      <c r="AY6" s="1190"/>
    </row>
    <row r="7" spans="1:51" ht="18.75" customHeight="1">
      <c r="A7" s="185" t="s">
        <v>341</v>
      </c>
      <c r="B7" s="1670">
        <v>402.64</v>
      </c>
      <c r="C7" s="1670">
        <v>807</v>
      </c>
      <c r="D7" s="1670">
        <v>1161.49</v>
      </c>
      <c r="E7" s="1863">
        <v>100.42718060798728</v>
      </c>
      <c r="F7" s="1863">
        <v>43.92688971499382</v>
      </c>
      <c r="G7" s="1670">
        <v>33.71</v>
      </c>
      <c r="H7" s="1670">
        <v>40.76</v>
      </c>
      <c r="I7" s="1670">
        <v>32.58</v>
      </c>
      <c r="J7" s="1863">
        <v>20.913675467220401</v>
      </c>
      <c r="K7" s="1863">
        <v>-20.068694798822378</v>
      </c>
      <c r="L7" s="674">
        <v>35.72</v>
      </c>
      <c r="M7" s="674">
        <v>21.1</v>
      </c>
      <c r="N7" s="674">
        <v>24.91</v>
      </c>
      <c r="O7" s="1863">
        <v>-40.929451287793952</v>
      </c>
      <c r="P7" s="1863">
        <v>18.056872037914687</v>
      </c>
      <c r="Q7" s="674">
        <v>40.31</v>
      </c>
      <c r="R7" s="84">
        <v>106.32</v>
      </c>
      <c r="S7" s="84">
        <v>180.71</v>
      </c>
      <c r="T7" s="674">
        <v>163.75589183825355</v>
      </c>
      <c r="U7" s="674">
        <v>69.968021068472552</v>
      </c>
      <c r="V7" s="133">
        <v>21.78</v>
      </c>
      <c r="W7" s="133">
        <v>23.48</v>
      </c>
      <c r="X7" s="133">
        <v>30.62</v>
      </c>
      <c r="Y7" s="1863">
        <v>7.8053259871441583</v>
      </c>
      <c r="Z7" s="1864">
        <v>30.408858603066449</v>
      </c>
      <c r="AA7" s="7"/>
      <c r="AB7" s="7"/>
    </row>
    <row r="8" spans="1:51" ht="18.75" customHeight="1">
      <c r="A8" s="185" t="s">
        <v>342</v>
      </c>
      <c r="B8" s="1670">
        <v>571.19000000000005</v>
      </c>
      <c r="C8" s="1670">
        <v>581.89</v>
      </c>
      <c r="D8" s="1670">
        <v>1153.5</v>
      </c>
      <c r="E8" s="1863">
        <v>1.8732820952747744</v>
      </c>
      <c r="F8" s="1863">
        <v>98.233343071714586</v>
      </c>
      <c r="G8" s="1670">
        <v>82.69</v>
      </c>
      <c r="H8" s="1670">
        <v>175.71</v>
      </c>
      <c r="I8" s="1670">
        <v>296.33999999999997</v>
      </c>
      <c r="J8" s="1863">
        <v>112.49244164953441</v>
      </c>
      <c r="K8" s="1863">
        <v>68.652893973023708</v>
      </c>
      <c r="L8" s="674">
        <v>85.11</v>
      </c>
      <c r="M8" s="674">
        <v>80.06</v>
      </c>
      <c r="N8" s="674">
        <v>116.66</v>
      </c>
      <c r="O8" s="1863">
        <v>-5.933497826342375</v>
      </c>
      <c r="P8" s="1863">
        <v>45.71571321508867</v>
      </c>
      <c r="Q8" s="674">
        <v>52.27</v>
      </c>
      <c r="R8" s="84">
        <v>65.33</v>
      </c>
      <c r="S8" s="84">
        <v>141.15</v>
      </c>
      <c r="T8" s="674">
        <v>24.985651425291749</v>
      </c>
      <c r="U8" s="674">
        <v>116.05694168069803</v>
      </c>
      <c r="V8" s="133">
        <v>35.53</v>
      </c>
      <c r="W8" s="133">
        <v>44.33</v>
      </c>
      <c r="X8" s="133">
        <v>48.72</v>
      </c>
      <c r="Y8" s="1863">
        <v>24.767801857585141</v>
      </c>
      <c r="Z8" s="1864">
        <v>9.9030002255808824</v>
      </c>
      <c r="AA8" s="7"/>
      <c r="AB8" s="7"/>
    </row>
    <row r="9" spans="1:51" ht="18.75" customHeight="1">
      <c r="A9" s="185" t="s">
        <v>343</v>
      </c>
      <c r="B9" s="1670">
        <v>1198.1400000000001</v>
      </c>
      <c r="C9" s="1670">
        <v>1423.21</v>
      </c>
      <c r="D9" s="1670">
        <v>1519.72</v>
      </c>
      <c r="E9" s="1863">
        <v>18.784950005842376</v>
      </c>
      <c r="F9" s="1863">
        <v>6.7811496546539018</v>
      </c>
      <c r="G9" s="1670">
        <v>19.440000000000001</v>
      </c>
      <c r="H9" s="1670">
        <v>11.94</v>
      </c>
      <c r="I9" s="1670">
        <v>8.1300000000000008</v>
      </c>
      <c r="J9" s="1863">
        <v>-38.580246913580254</v>
      </c>
      <c r="K9" s="1863">
        <v>-31.909547738693462</v>
      </c>
      <c r="L9" s="674">
        <v>0.37</v>
      </c>
      <c r="M9" s="674">
        <v>2.14</v>
      </c>
      <c r="N9" s="674" t="s">
        <v>806</v>
      </c>
      <c r="O9" s="1863">
        <v>478.37837837837844</v>
      </c>
      <c r="P9" s="1863"/>
      <c r="Q9" s="674" t="s">
        <v>806</v>
      </c>
      <c r="R9" s="84" t="s">
        <v>807</v>
      </c>
      <c r="S9" s="84" t="s">
        <v>804</v>
      </c>
      <c r="T9" s="674"/>
      <c r="U9" s="674"/>
      <c r="V9" s="133">
        <v>0.69</v>
      </c>
      <c r="W9" s="133">
        <v>0.52</v>
      </c>
      <c r="X9" s="133">
        <v>0.35</v>
      </c>
      <c r="Y9" s="1863">
        <v>-24.637681159420282</v>
      </c>
      <c r="Z9" s="1864">
        <v>-32.692307692307693</v>
      </c>
      <c r="AA9" s="7"/>
      <c r="AB9" s="7"/>
    </row>
    <row r="10" spans="1:51" ht="18.75" customHeight="1">
      <c r="A10" s="185" t="s">
        <v>76</v>
      </c>
      <c r="B10" s="1670">
        <v>0.54</v>
      </c>
      <c r="C10" s="1670">
        <v>10.06</v>
      </c>
      <c r="D10" s="1670">
        <v>7.44</v>
      </c>
      <c r="E10" s="1863">
        <v>1762.962962962963</v>
      </c>
      <c r="F10" s="1863">
        <v>-26.043737574552679</v>
      </c>
      <c r="G10" s="1670" t="s">
        <v>804</v>
      </c>
      <c r="H10" s="1670">
        <v>19.649999999999999</v>
      </c>
      <c r="I10" s="1670">
        <v>10</v>
      </c>
      <c r="J10" s="1863"/>
      <c r="K10" s="1863">
        <v>-49.109414758269722</v>
      </c>
      <c r="L10" s="674" t="s">
        <v>806</v>
      </c>
      <c r="M10" s="674" t="s">
        <v>806</v>
      </c>
      <c r="N10" s="674" t="s">
        <v>806</v>
      </c>
      <c r="O10" s="1863"/>
      <c r="P10" s="1863"/>
      <c r="Q10" s="674" t="s">
        <v>806</v>
      </c>
      <c r="R10" s="84" t="s">
        <v>807</v>
      </c>
      <c r="S10" s="84" t="s">
        <v>804</v>
      </c>
      <c r="T10" s="674"/>
      <c r="U10" s="674"/>
      <c r="V10" s="133" t="s">
        <v>804</v>
      </c>
      <c r="W10" s="133" t="s">
        <v>804</v>
      </c>
      <c r="X10" s="133" t="s">
        <v>804</v>
      </c>
      <c r="Y10" s="1863"/>
      <c r="Z10" s="1864"/>
      <c r="AA10" s="7"/>
      <c r="AB10" s="7"/>
    </row>
    <row r="11" spans="1:51" ht="18.75" customHeight="1">
      <c r="A11" s="185" t="s">
        <v>77</v>
      </c>
      <c r="B11" s="1670" t="s">
        <v>803</v>
      </c>
      <c r="C11" s="1670" t="s">
        <v>803</v>
      </c>
      <c r="D11" s="1670">
        <v>0</v>
      </c>
      <c r="E11" s="1863"/>
      <c r="F11" s="1863"/>
      <c r="G11" s="1670" t="s">
        <v>804</v>
      </c>
      <c r="H11" s="1670" t="s">
        <v>805</v>
      </c>
      <c r="I11" s="1670" t="s">
        <v>805</v>
      </c>
      <c r="J11" s="1863"/>
      <c r="K11" s="1863"/>
      <c r="L11" s="674" t="s">
        <v>806</v>
      </c>
      <c r="M11" s="674" t="s">
        <v>806</v>
      </c>
      <c r="N11" s="674" t="s">
        <v>806</v>
      </c>
      <c r="O11" s="1863"/>
      <c r="P11" s="1863"/>
      <c r="Q11" s="674" t="s">
        <v>806</v>
      </c>
      <c r="R11" s="84" t="s">
        <v>807</v>
      </c>
      <c r="S11" s="84" t="s">
        <v>804</v>
      </c>
      <c r="T11" s="674"/>
      <c r="U11" s="674"/>
      <c r="V11" s="133" t="s">
        <v>804</v>
      </c>
      <c r="W11" s="133" t="s">
        <v>804</v>
      </c>
      <c r="X11" s="133" t="s">
        <v>804</v>
      </c>
      <c r="Y11" s="1863"/>
      <c r="Z11" s="1864"/>
      <c r="AA11" s="7"/>
      <c r="AB11" s="7"/>
    </row>
    <row r="12" spans="1:51" ht="18.75" customHeight="1">
      <c r="A12" s="185" t="s">
        <v>344</v>
      </c>
      <c r="B12" s="1670">
        <v>421.25</v>
      </c>
      <c r="C12" s="1670">
        <v>493.27</v>
      </c>
      <c r="D12" s="1670">
        <v>426.47</v>
      </c>
      <c r="E12" s="1863">
        <v>17.096735905044497</v>
      </c>
      <c r="F12" s="1863">
        <v>-13.542279076367905</v>
      </c>
      <c r="G12" s="1670">
        <v>30.66</v>
      </c>
      <c r="H12" s="1670">
        <v>19.36</v>
      </c>
      <c r="I12" s="1670">
        <v>4.62</v>
      </c>
      <c r="J12" s="1863">
        <v>-36.855838225701241</v>
      </c>
      <c r="K12" s="1863">
        <v>-76.13636363636364</v>
      </c>
      <c r="L12" s="674">
        <v>13.22</v>
      </c>
      <c r="M12" s="674">
        <v>6.79</v>
      </c>
      <c r="N12" s="674">
        <v>9.39</v>
      </c>
      <c r="O12" s="1863">
        <v>-48.638426626323749</v>
      </c>
      <c r="P12" s="1863">
        <v>38.291605301914586</v>
      </c>
      <c r="Q12" s="674">
        <v>6.6</v>
      </c>
      <c r="R12" s="84">
        <v>9.82</v>
      </c>
      <c r="S12" s="84">
        <v>19.739999999999998</v>
      </c>
      <c r="T12" s="674">
        <v>48.78787878787881</v>
      </c>
      <c r="U12" s="674">
        <v>101.01832993890017</v>
      </c>
      <c r="V12" s="133">
        <v>0.66</v>
      </c>
      <c r="W12" s="133">
        <v>2.08</v>
      </c>
      <c r="X12" s="133">
        <v>15.02</v>
      </c>
      <c r="Y12" s="1863">
        <v>215.15151515151513</v>
      </c>
      <c r="Z12" s="1864">
        <v>622.11538461538453</v>
      </c>
      <c r="AA12" s="7"/>
      <c r="AB12" s="7"/>
    </row>
    <row r="13" spans="1:51" ht="18.75" customHeight="1">
      <c r="A13" s="185" t="s">
        <v>345</v>
      </c>
      <c r="B13" s="1670">
        <v>178.72</v>
      </c>
      <c r="C13" s="1670">
        <v>315.08999999999997</v>
      </c>
      <c r="D13" s="1670">
        <v>700.16</v>
      </c>
      <c r="E13" s="1863">
        <v>76.303715308863019</v>
      </c>
      <c r="F13" s="1863">
        <v>122.20952743660541</v>
      </c>
      <c r="G13" s="1670">
        <v>0.73</v>
      </c>
      <c r="H13" s="1670">
        <v>20.59</v>
      </c>
      <c r="I13" s="1670">
        <v>15.86</v>
      </c>
      <c r="J13" s="1863">
        <v>2720.5479452054797</v>
      </c>
      <c r="K13" s="1863">
        <v>-22.972316658572126</v>
      </c>
      <c r="L13" s="674">
        <v>4.5</v>
      </c>
      <c r="M13" s="674">
        <v>1.52</v>
      </c>
      <c r="N13" s="674">
        <v>12.81</v>
      </c>
      <c r="O13" s="1863">
        <v>-66.222222222222229</v>
      </c>
      <c r="P13" s="1863">
        <v>742.76315789473676</v>
      </c>
      <c r="Q13" s="674" t="s">
        <v>806</v>
      </c>
      <c r="R13" s="84">
        <v>0.44</v>
      </c>
      <c r="S13" s="84">
        <v>0.85</v>
      </c>
      <c r="T13" s="674"/>
      <c r="U13" s="674">
        <v>93.181818181818159</v>
      </c>
      <c r="V13" s="133">
        <v>23.7</v>
      </c>
      <c r="W13" s="133">
        <v>30.64</v>
      </c>
      <c r="X13" s="133">
        <v>30.75</v>
      </c>
      <c r="Y13" s="1863">
        <v>29.282700421940945</v>
      </c>
      <c r="Z13" s="1864">
        <v>0.35900783289817184</v>
      </c>
      <c r="AA13" s="7"/>
      <c r="AB13" s="7"/>
    </row>
    <row r="14" spans="1:51" ht="18.75" customHeight="1">
      <c r="A14" s="185" t="s">
        <v>346</v>
      </c>
      <c r="B14" s="1670">
        <v>396.51</v>
      </c>
      <c r="C14" s="1670">
        <v>410.62</v>
      </c>
      <c r="D14" s="1670">
        <v>360.02</v>
      </c>
      <c r="E14" s="1863">
        <v>3.5585483342160273</v>
      </c>
      <c r="F14" s="1863">
        <v>-12.322828892893682</v>
      </c>
      <c r="G14" s="1670">
        <v>0.5</v>
      </c>
      <c r="H14" s="1670">
        <v>4.1100000000000003</v>
      </c>
      <c r="I14" s="1670" t="s">
        <v>805</v>
      </c>
      <c r="J14" s="1863">
        <v>722.00000000000011</v>
      </c>
      <c r="K14" s="1863"/>
      <c r="L14" s="674">
        <v>121.57</v>
      </c>
      <c r="M14" s="674">
        <v>129.12</v>
      </c>
      <c r="N14" s="674">
        <v>103.13</v>
      </c>
      <c r="O14" s="1863">
        <v>6.2104137533931123</v>
      </c>
      <c r="P14" s="1863">
        <v>-20.12856257744734</v>
      </c>
      <c r="Q14" s="674" t="s">
        <v>806</v>
      </c>
      <c r="R14" s="84">
        <v>3.39</v>
      </c>
      <c r="S14" s="84">
        <v>1.32</v>
      </c>
      <c r="T14" s="674"/>
      <c r="U14" s="674">
        <v>-61.061946902654867</v>
      </c>
      <c r="V14" s="133">
        <v>0.34</v>
      </c>
      <c r="W14" s="133">
        <v>0.22</v>
      </c>
      <c r="X14" s="133" t="s">
        <v>804</v>
      </c>
      <c r="Y14" s="1863">
        <v>-35.294117647058826</v>
      </c>
      <c r="Z14" s="1864"/>
      <c r="AA14" s="7"/>
      <c r="AB14" s="7"/>
    </row>
    <row r="15" spans="1:51" ht="18.75" customHeight="1">
      <c r="A15" s="185" t="s">
        <v>347</v>
      </c>
      <c r="B15" s="1670">
        <v>94.4</v>
      </c>
      <c r="C15" s="1670">
        <v>448.62</v>
      </c>
      <c r="D15" s="1670">
        <v>2653</v>
      </c>
      <c r="E15" s="1863">
        <v>375.2330508474576</v>
      </c>
      <c r="F15" s="1863">
        <v>491.36908742365483</v>
      </c>
      <c r="G15" s="1670" t="s">
        <v>804</v>
      </c>
      <c r="H15" s="1670" t="s">
        <v>805</v>
      </c>
      <c r="I15" s="1670">
        <v>5.43</v>
      </c>
      <c r="J15" s="1863"/>
      <c r="K15" s="1863"/>
      <c r="L15" s="674" t="s">
        <v>806</v>
      </c>
      <c r="M15" s="674" t="s">
        <v>806</v>
      </c>
      <c r="N15" s="674">
        <v>13.34</v>
      </c>
      <c r="O15" s="1863"/>
      <c r="P15" s="1863"/>
      <c r="Q15" s="674">
        <v>1.1399999999999999</v>
      </c>
      <c r="R15" s="84">
        <v>0.95</v>
      </c>
      <c r="S15" s="84">
        <v>2.92</v>
      </c>
      <c r="T15" s="674">
        <v>-16.666666666666657</v>
      </c>
      <c r="U15" s="674">
        <v>207.36842105263162</v>
      </c>
      <c r="V15" s="133" t="s">
        <v>804</v>
      </c>
      <c r="W15" s="133">
        <v>2.4300000000000002</v>
      </c>
      <c r="X15" s="133">
        <v>1.82</v>
      </c>
      <c r="Y15" s="1863"/>
      <c r="Z15" s="1864">
        <v>-25.10288065843622</v>
      </c>
      <c r="AA15" s="7"/>
      <c r="AB15" s="7"/>
    </row>
    <row r="16" spans="1:51" ht="18.75" customHeight="1">
      <c r="A16" s="185" t="s">
        <v>348</v>
      </c>
      <c r="B16" s="1670">
        <v>2180.44</v>
      </c>
      <c r="C16" s="1670">
        <v>2466.46</v>
      </c>
      <c r="D16" s="1670">
        <v>4900.1899999999996</v>
      </c>
      <c r="E16" s="1863">
        <v>13.117535910183278</v>
      </c>
      <c r="F16" s="1863">
        <v>98.672996926769514</v>
      </c>
      <c r="G16" s="1670">
        <v>144.87</v>
      </c>
      <c r="H16" s="1670">
        <v>191.53</v>
      </c>
      <c r="I16" s="1670">
        <v>305.89999999999998</v>
      </c>
      <c r="J16" s="1863">
        <v>32.208186650100089</v>
      </c>
      <c r="K16" s="1863">
        <v>59.713882942619932</v>
      </c>
      <c r="L16" s="674">
        <v>120.23</v>
      </c>
      <c r="M16" s="674">
        <v>127.84</v>
      </c>
      <c r="N16" s="674">
        <v>132.75</v>
      </c>
      <c r="O16" s="1863">
        <v>6.3295350578058702</v>
      </c>
      <c r="P16" s="1863">
        <v>3.840738423028796</v>
      </c>
      <c r="Q16" s="674">
        <v>91.95</v>
      </c>
      <c r="R16" s="84">
        <v>85.13</v>
      </c>
      <c r="S16" s="84">
        <v>102.35</v>
      </c>
      <c r="T16" s="674">
        <v>-7.4170744970092528</v>
      </c>
      <c r="U16" s="674">
        <v>20.227886761423704</v>
      </c>
      <c r="V16" s="133">
        <v>29.16</v>
      </c>
      <c r="W16" s="133">
        <v>49.02</v>
      </c>
      <c r="X16" s="133">
        <v>66.290000000000006</v>
      </c>
      <c r="Y16" s="1863">
        <v>68.106995884773681</v>
      </c>
      <c r="Z16" s="1864">
        <v>35.230518155854753</v>
      </c>
      <c r="AA16" s="7"/>
      <c r="AB16" s="7"/>
    </row>
    <row r="17" spans="1:28" ht="18.75" customHeight="1">
      <c r="A17" s="185" t="s">
        <v>349</v>
      </c>
      <c r="B17" s="1670">
        <v>3338.78</v>
      </c>
      <c r="C17" s="1670">
        <v>5499.7</v>
      </c>
      <c r="D17" s="1670">
        <v>5738.29</v>
      </c>
      <c r="E17" s="1863">
        <v>64.721844506077048</v>
      </c>
      <c r="F17" s="1863">
        <v>4.3382366310889608</v>
      </c>
      <c r="G17" s="1670">
        <v>166.61</v>
      </c>
      <c r="H17" s="1670">
        <v>252.88</v>
      </c>
      <c r="I17" s="1670">
        <v>281.57</v>
      </c>
      <c r="J17" s="1863">
        <v>51.779605065722336</v>
      </c>
      <c r="K17" s="1863">
        <v>11.345302119582399</v>
      </c>
      <c r="L17" s="674">
        <v>213.24</v>
      </c>
      <c r="M17" s="674">
        <v>272.08</v>
      </c>
      <c r="N17" s="674">
        <v>318.07</v>
      </c>
      <c r="O17" s="1863">
        <v>27.593322078409301</v>
      </c>
      <c r="P17" s="1863">
        <v>16.903116730373412</v>
      </c>
      <c r="Q17" s="674">
        <v>61.8</v>
      </c>
      <c r="R17" s="84">
        <v>75.48</v>
      </c>
      <c r="S17" s="84">
        <v>99.23</v>
      </c>
      <c r="T17" s="674">
        <v>22.135922330097088</v>
      </c>
      <c r="U17" s="674">
        <v>31.465288818229993</v>
      </c>
      <c r="V17" s="133">
        <v>26.23</v>
      </c>
      <c r="W17" s="133">
        <v>46.26</v>
      </c>
      <c r="X17" s="133">
        <v>45.26</v>
      </c>
      <c r="Y17" s="1863">
        <v>76.362943194815102</v>
      </c>
      <c r="Z17" s="1864">
        <v>-2.1616947686986663</v>
      </c>
      <c r="AA17" s="7"/>
      <c r="AB17" s="7"/>
    </row>
    <row r="18" spans="1:28" ht="18.75" customHeight="1">
      <c r="A18" s="185" t="s">
        <v>350</v>
      </c>
      <c r="B18" s="1670">
        <v>7.55</v>
      </c>
      <c r="C18" s="1670">
        <v>138.38999999999999</v>
      </c>
      <c r="D18" s="1670">
        <v>50.38</v>
      </c>
      <c r="E18" s="1863">
        <v>1732.9801324503312</v>
      </c>
      <c r="F18" s="1863">
        <v>-63.595635522797885</v>
      </c>
      <c r="G18" s="1670">
        <v>9.9499999999999993</v>
      </c>
      <c r="H18" s="1670">
        <v>6.65</v>
      </c>
      <c r="I18" s="1670">
        <v>1.46</v>
      </c>
      <c r="J18" s="1863">
        <v>-33.165829145728637</v>
      </c>
      <c r="K18" s="1863">
        <v>-78.045112781954884</v>
      </c>
      <c r="L18" s="674">
        <v>1.61</v>
      </c>
      <c r="M18" s="674">
        <v>7.0000000000000007E-2</v>
      </c>
      <c r="N18" s="674">
        <v>14.15</v>
      </c>
      <c r="O18" s="1863"/>
      <c r="P18" s="1863">
        <v>20114.285714285714</v>
      </c>
      <c r="Q18" s="674" t="s">
        <v>806</v>
      </c>
      <c r="R18" s="84" t="s">
        <v>807</v>
      </c>
      <c r="S18" s="84" t="s">
        <v>804</v>
      </c>
      <c r="T18" s="674"/>
      <c r="U18" s="674"/>
      <c r="V18" s="133" t="s">
        <v>804</v>
      </c>
      <c r="W18" s="133">
        <v>0.56999999999999995</v>
      </c>
      <c r="X18" s="133">
        <v>2.95</v>
      </c>
      <c r="Y18" s="1863"/>
      <c r="Z18" s="1864">
        <v>417.54385964912285</v>
      </c>
      <c r="AA18" s="7"/>
      <c r="AB18" s="7"/>
    </row>
    <row r="19" spans="1:28" ht="18.75" customHeight="1">
      <c r="A19" s="185" t="s">
        <v>78</v>
      </c>
      <c r="B19" s="1670">
        <v>3966.8</v>
      </c>
      <c r="C19" s="1670">
        <v>4065.42</v>
      </c>
      <c r="D19" s="1670">
        <v>6789.41</v>
      </c>
      <c r="E19" s="1863">
        <v>2.4861349198346261</v>
      </c>
      <c r="F19" s="1863">
        <v>67.003901195940387</v>
      </c>
      <c r="G19" s="1670">
        <v>177.61</v>
      </c>
      <c r="H19" s="1670">
        <v>192.1</v>
      </c>
      <c r="I19" s="1670">
        <v>513.88</v>
      </c>
      <c r="J19" s="1863">
        <v>8.1583244186701052</v>
      </c>
      <c r="K19" s="1863">
        <v>167.50650702758981</v>
      </c>
      <c r="L19" s="674">
        <v>81.650000000000006</v>
      </c>
      <c r="M19" s="674">
        <v>93.52</v>
      </c>
      <c r="N19" s="674">
        <v>109.39</v>
      </c>
      <c r="O19" s="1863">
        <v>14.537660747091238</v>
      </c>
      <c r="P19" s="1863">
        <v>16.969632164242938</v>
      </c>
      <c r="Q19" s="674">
        <v>139.66</v>
      </c>
      <c r="R19" s="84">
        <v>209.35</v>
      </c>
      <c r="S19" s="84">
        <v>161.63999999999999</v>
      </c>
      <c r="T19" s="674">
        <v>49.899756551625387</v>
      </c>
      <c r="U19" s="674">
        <v>-22.789586816336282</v>
      </c>
      <c r="V19" s="133">
        <v>35.74</v>
      </c>
      <c r="W19" s="133">
        <v>64.569999999999993</v>
      </c>
      <c r="X19" s="133">
        <v>93.62</v>
      </c>
      <c r="Y19" s="1863">
        <v>80.665920537213168</v>
      </c>
      <c r="Z19" s="1864">
        <v>44.989933405606337</v>
      </c>
      <c r="AA19" s="7"/>
      <c r="AB19" s="7"/>
    </row>
    <row r="20" spans="1:28" ht="18.75" customHeight="1">
      <c r="A20" s="185" t="s">
        <v>351</v>
      </c>
      <c r="B20" s="1670">
        <v>37.65</v>
      </c>
      <c r="C20" s="1670">
        <v>16.82</v>
      </c>
      <c r="D20" s="1670">
        <v>114.36</v>
      </c>
      <c r="E20" s="1863">
        <v>-55.325365205843291</v>
      </c>
      <c r="F20" s="1863">
        <v>579.90487514863253</v>
      </c>
      <c r="G20" s="1670">
        <v>0.35</v>
      </c>
      <c r="H20" s="1670">
        <v>0.04</v>
      </c>
      <c r="I20" s="1670" t="s">
        <v>805</v>
      </c>
      <c r="J20" s="1863">
        <v>-88.571428571428569</v>
      </c>
      <c r="K20" s="1863"/>
      <c r="L20" s="674" t="s">
        <v>806</v>
      </c>
      <c r="M20" s="674" t="s">
        <v>806</v>
      </c>
      <c r="N20" s="674" t="s">
        <v>806</v>
      </c>
      <c r="O20" s="1863"/>
      <c r="P20" s="1863"/>
      <c r="Q20" s="674" t="s">
        <v>806</v>
      </c>
      <c r="R20" s="84" t="s">
        <v>807</v>
      </c>
      <c r="S20" s="84">
        <v>0.87</v>
      </c>
      <c r="T20" s="674"/>
      <c r="U20" s="674"/>
      <c r="V20" s="133">
        <v>2.2999999999999998</v>
      </c>
      <c r="W20" s="133">
        <v>0.36</v>
      </c>
      <c r="X20" s="133">
        <v>0.19</v>
      </c>
      <c r="Y20" s="1863">
        <v>-84.347826086956516</v>
      </c>
      <c r="Z20" s="1864">
        <v>-47.222222222222221</v>
      </c>
      <c r="AA20" s="7"/>
      <c r="AB20" s="7"/>
    </row>
    <row r="21" spans="1:28" ht="18.75" customHeight="1">
      <c r="A21" s="185" t="s">
        <v>318</v>
      </c>
      <c r="B21" s="1670">
        <v>856.24</v>
      </c>
      <c r="C21" s="1670">
        <v>1125.68</v>
      </c>
      <c r="D21" s="1670">
        <v>960.65</v>
      </c>
      <c r="E21" s="1863">
        <v>31.467812762776788</v>
      </c>
      <c r="F21" s="1863">
        <v>-14.660471892544962</v>
      </c>
      <c r="G21" s="1670">
        <v>4.2300000000000004</v>
      </c>
      <c r="H21" s="1670">
        <v>87.74</v>
      </c>
      <c r="I21" s="1670">
        <v>167.5</v>
      </c>
      <c r="J21" s="1863">
        <v>1974.2316784869972</v>
      </c>
      <c r="K21" s="1863">
        <v>90.904946432641907</v>
      </c>
      <c r="L21" s="674">
        <v>33.5</v>
      </c>
      <c r="M21" s="674">
        <v>77</v>
      </c>
      <c r="N21" s="674">
        <v>83.53</v>
      </c>
      <c r="O21" s="1863">
        <v>129.85074626865671</v>
      </c>
      <c r="P21" s="1863">
        <v>8.4805194805194901</v>
      </c>
      <c r="Q21" s="674">
        <v>1.02</v>
      </c>
      <c r="R21" s="84">
        <v>2.2200000000000002</v>
      </c>
      <c r="S21" s="84">
        <v>1.43</v>
      </c>
      <c r="T21" s="674">
        <v>117.64705882352945</v>
      </c>
      <c r="U21" s="674">
        <v>-35.585585585585605</v>
      </c>
      <c r="V21" s="133">
        <v>0.5</v>
      </c>
      <c r="W21" s="133">
        <v>2.41</v>
      </c>
      <c r="X21" s="133">
        <v>2.62</v>
      </c>
      <c r="Y21" s="1863">
        <v>382</v>
      </c>
      <c r="Z21" s="1864">
        <v>8.7136929460580888</v>
      </c>
      <c r="AA21" s="7"/>
      <c r="AB21" s="7"/>
    </row>
    <row r="22" spans="1:28" s="73" customFormat="1" ht="18.75" customHeight="1" thickBot="1">
      <c r="A22" s="312" t="s">
        <v>82</v>
      </c>
      <c r="B22" s="776">
        <v>13650.849999999999</v>
      </c>
      <c r="C22" s="776">
        <v>17802.23</v>
      </c>
      <c r="D22" s="776">
        <v>26535.08</v>
      </c>
      <c r="E22" s="693">
        <v>30.411146558639217</v>
      </c>
      <c r="F22" s="693">
        <v>49.054809425560762</v>
      </c>
      <c r="G22" s="776">
        <v>671.35</v>
      </c>
      <c r="H22" s="776">
        <v>1023.06</v>
      </c>
      <c r="I22" s="776">
        <v>1643.27</v>
      </c>
      <c r="J22" s="693">
        <v>52.388470991286198</v>
      </c>
      <c r="K22" s="693">
        <v>60.623032862197732</v>
      </c>
      <c r="L22" s="776">
        <v>710.72</v>
      </c>
      <c r="M22" s="776">
        <v>811.24000000000012</v>
      </c>
      <c r="N22" s="776">
        <v>938.12999999999988</v>
      </c>
      <c r="O22" s="774">
        <v>14.143403872129696</v>
      </c>
      <c r="P22" s="774">
        <v>15.641487106158451</v>
      </c>
      <c r="Q22" s="776">
        <v>394.75</v>
      </c>
      <c r="R22" s="776">
        <v>558.42999999999995</v>
      </c>
      <c r="S22" s="776">
        <v>712.21</v>
      </c>
      <c r="T22" s="776">
        <v>41.464217859404698</v>
      </c>
      <c r="U22" s="776">
        <v>27.537918808086985</v>
      </c>
      <c r="V22" s="776">
        <v>176.63000000000002</v>
      </c>
      <c r="W22" s="776">
        <v>266.89000000000004</v>
      </c>
      <c r="X22" s="776">
        <v>338.21</v>
      </c>
      <c r="Y22" s="774">
        <v>51.101171941346308</v>
      </c>
      <c r="Z22" s="694">
        <v>26.72261980591253</v>
      </c>
      <c r="AA22" s="77"/>
      <c r="AB22" s="77"/>
    </row>
    <row r="23" spans="1:28" ht="16.5" thickTop="1" thickBot="1">
      <c r="A23" s="2"/>
      <c r="S23" s="7"/>
      <c r="T23" s="7"/>
      <c r="U23" s="7"/>
      <c r="V23" s="7"/>
      <c r="W23" s="7"/>
      <c r="X23" s="7"/>
      <c r="Y23" s="885"/>
      <c r="Z23" s="885"/>
      <c r="AA23" s="7"/>
      <c r="AB23" s="145"/>
    </row>
    <row r="24" spans="1:28" s="1072" customFormat="1" ht="18" customHeight="1" thickTop="1">
      <c r="A24" s="2465" t="s">
        <v>81</v>
      </c>
      <c r="B24" s="2454" t="s">
        <v>226</v>
      </c>
      <c r="C24" s="2454"/>
      <c r="D24" s="2454"/>
      <c r="E24" s="2454"/>
      <c r="F24" s="2454"/>
      <c r="G24" s="2454" t="s">
        <v>227</v>
      </c>
      <c r="H24" s="2454"/>
      <c r="I24" s="2454"/>
      <c r="J24" s="2454"/>
      <c r="K24" s="2454"/>
      <c r="L24" s="2454" t="s">
        <v>228</v>
      </c>
      <c r="M24" s="2454"/>
      <c r="N24" s="2454"/>
      <c r="O24" s="2454"/>
      <c r="P24" s="2454"/>
      <c r="Q24" s="2454" t="s">
        <v>405</v>
      </c>
      <c r="R24" s="2454"/>
      <c r="S24" s="2454"/>
      <c r="T24" s="2454"/>
      <c r="U24" s="2454"/>
      <c r="V24" s="2454" t="s">
        <v>82</v>
      </c>
      <c r="W24" s="2454"/>
      <c r="X24" s="2454"/>
      <c r="Y24" s="2454"/>
      <c r="Z24" s="2455"/>
      <c r="AA24" s="1192"/>
      <c r="AB24" s="1193"/>
    </row>
    <row r="25" spans="1:28" s="1054" customFormat="1" ht="18" customHeight="1">
      <c r="A25" s="2466"/>
      <c r="B25" s="2354" t="s">
        <v>90</v>
      </c>
      <c r="C25" s="2354"/>
      <c r="D25" s="1877" t="s">
        <v>91</v>
      </c>
      <c r="E25" s="2467" t="s">
        <v>222</v>
      </c>
      <c r="F25" s="2467"/>
      <c r="G25" s="2354" t="s">
        <v>90</v>
      </c>
      <c r="H25" s="2354"/>
      <c r="I25" s="1877" t="s">
        <v>91</v>
      </c>
      <c r="J25" s="2354" t="s">
        <v>352</v>
      </c>
      <c r="K25" s="2354"/>
      <c r="L25" s="2354" t="s">
        <v>90</v>
      </c>
      <c r="M25" s="2354"/>
      <c r="N25" s="1877" t="s">
        <v>91</v>
      </c>
      <c r="O25" s="2354" t="s">
        <v>352</v>
      </c>
      <c r="P25" s="2354"/>
      <c r="Q25" s="2354" t="s">
        <v>90</v>
      </c>
      <c r="R25" s="2354"/>
      <c r="S25" s="1877" t="s">
        <v>91</v>
      </c>
      <c r="T25" s="2354" t="s">
        <v>222</v>
      </c>
      <c r="U25" s="2354"/>
      <c r="V25" s="2354" t="s">
        <v>90</v>
      </c>
      <c r="W25" s="2354"/>
      <c r="X25" s="1877" t="s">
        <v>91</v>
      </c>
      <c r="Y25" s="2467" t="s">
        <v>222</v>
      </c>
      <c r="Z25" s="2468"/>
      <c r="AA25" s="1187"/>
      <c r="AB25" s="1187"/>
    </row>
    <row r="26" spans="1:28" s="1054" customFormat="1" ht="31.5" customHeight="1">
      <c r="A26" s="2466"/>
      <c r="B26" s="1232" t="str">
        <f>B6</f>
        <v xml:space="preserve">@)&amp;$
c;f/ d;fGt </v>
      </c>
      <c r="C26" s="1232" t="str">
        <f t="shared" ref="C26:F26" si="4">C6</f>
        <v xml:space="preserve">@)&amp;%
c;f/ d;fGt </v>
      </c>
      <c r="D26" s="1232" t="str">
        <f t="shared" si="4"/>
        <v xml:space="preserve">@)&amp;^
c;f/ d;fGt </v>
      </c>
      <c r="E26" s="1232" t="str">
        <f t="shared" si="4"/>
        <v>cf=j=@)&amp;$÷&amp;%</v>
      </c>
      <c r="F26" s="1232" t="str">
        <f t="shared" si="4"/>
        <v>cf=j=@)&amp;%÷&amp;^</v>
      </c>
      <c r="G26" s="1232" t="str">
        <f>B6</f>
        <v xml:space="preserve">@)&amp;$
c;f/ d;fGt </v>
      </c>
      <c r="H26" s="1232" t="str">
        <f t="shared" ref="H26:K26" si="5">C6</f>
        <v xml:space="preserve">@)&amp;%
c;f/ d;fGt </v>
      </c>
      <c r="I26" s="1232" t="str">
        <f t="shared" si="5"/>
        <v xml:space="preserve">@)&amp;^
c;f/ d;fGt </v>
      </c>
      <c r="J26" s="1232" t="str">
        <f t="shared" si="5"/>
        <v>cf=j=@)&amp;$÷&amp;%</v>
      </c>
      <c r="K26" s="1232" t="str">
        <f t="shared" si="5"/>
        <v>cf=j=@)&amp;%÷&amp;^</v>
      </c>
      <c r="L26" s="1232" t="str">
        <f>B6</f>
        <v xml:space="preserve">@)&amp;$
c;f/ d;fGt </v>
      </c>
      <c r="M26" s="1232" t="str">
        <f t="shared" ref="M26:P26" si="6">C6</f>
        <v xml:space="preserve">@)&amp;%
c;f/ d;fGt </v>
      </c>
      <c r="N26" s="1232" t="str">
        <f t="shared" si="6"/>
        <v xml:space="preserve">@)&amp;^
c;f/ d;fGt </v>
      </c>
      <c r="O26" s="1232" t="str">
        <f t="shared" si="6"/>
        <v>cf=j=@)&amp;$÷&amp;%</v>
      </c>
      <c r="P26" s="1232" t="str">
        <f t="shared" si="6"/>
        <v>cf=j=@)&amp;%÷&amp;^</v>
      </c>
      <c r="Q26" s="1232" t="str">
        <f>B6</f>
        <v xml:space="preserve">@)&amp;$
c;f/ d;fGt </v>
      </c>
      <c r="R26" s="1232" t="str">
        <f t="shared" ref="R26:U26" si="7">C6</f>
        <v xml:space="preserve">@)&amp;%
c;f/ d;fGt </v>
      </c>
      <c r="S26" s="1232" t="str">
        <f t="shared" si="7"/>
        <v xml:space="preserve">@)&amp;^
c;f/ d;fGt </v>
      </c>
      <c r="T26" s="1232" t="str">
        <f t="shared" si="7"/>
        <v>cf=j=@)&amp;$÷&amp;%</v>
      </c>
      <c r="U26" s="1232" t="str">
        <f t="shared" si="7"/>
        <v>cf=j=@)&amp;%÷&amp;^</v>
      </c>
      <c r="V26" s="1232" t="str">
        <f>B6</f>
        <v xml:space="preserve">@)&amp;$
c;f/ d;fGt </v>
      </c>
      <c r="W26" s="1232" t="str">
        <f t="shared" ref="W26:Z26" si="8">C6</f>
        <v xml:space="preserve">@)&amp;%
c;f/ d;fGt </v>
      </c>
      <c r="X26" s="1232" t="str">
        <f t="shared" si="8"/>
        <v xml:space="preserve">@)&amp;^
c;f/ d;fGt </v>
      </c>
      <c r="Y26" s="1232" t="str">
        <f t="shared" si="8"/>
        <v>cf=j=@)&amp;$÷&amp;%</v>
      </c>
      <c r="Z26" s="1308" t="str">
        <f t="shared" si="8"/>
        <v>cf=j=@)&amp;%÷&amp;^</v>
      </c>
    </row>
    <row r="27" spans="1:28" s="136" customFormat="1" ht="18.75" customHeight="1">
      <c r="A27" s="185" t="s">
        <v>341</v>
      </c>
      <c r="B27" s="674">
        <v>136.30000000000001</v>
      </c>
      <c r="C27" s="674">
        <v>134.57</v>
      </c>
      <c r="D27" s="674">
        <v>239.3</v>
      </c>
      <c r="E27" s="1863">
        <v>-1.2692589875275218</v>
      </c>
      <c r="F27" s="1863">
        <v>77.825666939139495</v>
      </c>
      <c r="G27" s="674">
        <v>16.149999999999999</v>
      </c>
      <c r="H27" s="674">
        <v>49.05</v>
      </c>
      <c r="I27" s="674">
        <v>100.08</v>
      </c>
      <c r="J27" s="1863">
        <v>203.71517027863774</v>
      </c>
      <c r="K27" s="1863">
        <v>104.03669724770643</v>
      </c>
      <c r="L27" s="674">
        <v>74.58</v>
      </c>
      <c r="M27" s="674">
        <v>64.22</v>
      </c>
      <c r="N27" s="674">
        <v>88.48</v>
      </c>
      <c r="O27" s="1863">
        <v>-13.891123625636908</v>
      </c>
      <c r="P27" s="1863">
        <v>37.776393646839011</v>
      </c>
      <c r="Q27" s="674">
        <v>0.21</v>
      </c>
      <c r="R27" s="674">
        <v>2.69</v>
      </c>
      <c r="S27" s="674">
        <v>7.82</v>
      </c>
      <c r="T27" s="674">
        <v>1180.952380952381</v>
      </c>
      <c r="U27" s="674">
        <v>190.70631970260223</v>
      </c>
      <c r="V27" s="674">
        <v>761.39999999999986</v>
      </c>
      <c r="W27" s="674">
        <v>1249.19</v>
      </c>
      <c r="X27" s="674">
        <v>1865.9899999999998</v>
      </c>
      <c r="Y27" s="1863">
        <v>64.064880483320252</v>
      </c>
      <c r="Z27" s="1864">
        <v>49.375995645178051</v>
      </c>
    </row>
    <row r="28" spans="1:28" s="136" customFormat="1" ht="18.75" customHeight="1">
      <c r="A28" s="185" t="s">
        <v>342</v>
      </c>
      <c r="B28" s="674">
        <v>197.57</v>
      </c>
      <c r="C28" s="674">
        <v>227.4</v>
      </c>
      <c r="D28" s="674">
        <v>519.53</v>
      </c>
      <c r="E28" s="1863">
        <v>15.098446120362425</v>
      </c>
      <c r="F28" s="1863">
        <v>128.46525945470532</v>
      </c>
      <c r="G28" s="674">
        <v>328.12</v>
      </c>
      <c r="H28" s="674">
        <v>466.28</v>
      </c>
      <c r="I28" s="674">
        <v>788.23</v>
      </c>
      <c r="J28" s="1863">
        <v>42.106546385468704</v>
      </c>
      <c r="K28" s="1863">
        <v>69.046495667839082</v>
      </c>
      <c r="L28" s="674">
        <v>66.92</v>
      </c>
      <c r="M28" s="674">
        <v>126.41</v>
      </c>
      <c r="N28" s="674">
        <v>513.73</v>
      </c>
      <c r="O28" s="1863">
        <v>88.897190675433336</v>
      </c>
      <c r="P28" s="1863">
        <v>306.39981014160276</v>
      </c>
      <c r="Q28" s="674">
        <v>24.82</v>
      </c>
      <c r="R28" s="674">
        <v>67.89</v>
      </c>
      <c r="S28" s="674">
        <v>32.93</v>
      </c>
      <c r="T28" s="674">
        <v>173.52941176470591</v>
      </c>
      <c r="U28" s="674">
        <v>-51.495065547208718</v>
      </c>
      <c r="V28" s="674">
        <v>1444.22</v>
      </c>
      <c r="W28" s="674">
        <v>1835.3000000000004</v>
      </c>
      <c r="X28" s="674">
        <v>3610.79</v>
      </c>
      <c r="Y28" s="1863">
        <v>27.078976887177888</v>
      </c>
      <c r="Z28" s="1864">
        <v>96.741132239960734</v>
      </c>
    </row>
    <row r="29" spans="1:28" s="136" customFormat="1" ht="18.75" customHeight="1">
      <c r="A29" s="185" t="s">
        <v>343</v>
      </c>
      <c r="B29" s="674">
        <v>3.96</v>
      </c>
      <c r="C29" s="674">
        <v>4.96</v>
      </c>
      <c r="D29" s="674">
        <v>9.24</v>
      </c>
      <c r="E29" s="1863">
        <v>25.25252525252526</v>
      </c>
      <c r="F29" s="1863">
        <v>86.290322580645181</v>
      </c>
      <c r="G29" s="674" t="s">
        <v>809</v>
      </c>
      <c r="H29" s="674" t="s">
        <v>805</v>
      </c>
      <c r="I29" s="674">
        <v>0.85</v>
      </c>
      <c r="J29" s="1863"/>
      <c r="K29" s="1863"/>
      <c r="L29" s="674">
        <v>1.5</v>
      </c>
      <c r="M29" s="674">
        <v>3.72</v>
      </c>
      <c r="N29" s="674">
        <v>8.3000000000000007</v>
      </c>
      <c r="O29" s="1863"/>
      <c r="P29" s="1863">
        <v>123.11827956989251</v>
      </c>
      <c r="Q29" s="674" t="s">
        <v>806</v>
      </c>
      <c r="R29" s="674" t="s">
        <v>804</v>
      </c>
      <c r="S29" s="674" t="s">
        <v>806</v>
      </c>
      <c r="T29" s="674"/>
      <c r="U29" s="674"/>
      <c r="V29" s="674">
        <v>1224.1000000000001</v>
      </c>
      <c r="W29" s="674">
        <v>1446.4900000000002</v>
      </c>
      <c r="X29" s="674">
        <v>1546.59</v>
      </c>
      <c r="Y29" s="1863">
        <v>18.167633363287322</v>
      </c>
      <c r="Z29" s="1864">
        <v>6.9201999322497727</v>
      </c>
    </row>
    <row r="30" spans="1:28" s="136" customFormat="1" ht="18.75" customHeight="1">
      <c r="A30" s="185" t="s">
        <v>76</v>
      </c>
      <c r="B30" s="674" t="s">
        <v>808</v>
      </c>
      <c r="C30" s="674" t="s">
        <v>805</v>
      </c>
      <c r="D30" s="674" t="s">
        <v>805</v>
      </c>
      <c r="E30" s="1863"/>
      <c r="F30" s="1863"/>
      <c r="G30" s="674" t="s">
        <v>809</v>
      </c>
      <c r="H30" s="674" t="s">
        <v>805</v>
      </c>
      <c r="I30" s="674">
        <v>0.5</v>
      </c>
      <c r="J30" s="1863"/>
      <c r="K30" s="1863"/>
      <c r="L30" s="674" t="s">
        <v>806</v>
      </c>
      <c r="M30" s="674" t="s">
        <v>806</v>
      </c>
      <c r="N30" s="674" t="s">
        <v>805</v>
      </c>
      <c r="O30" s="1863"/>
      <c r="P30" s="1863"/>
      <c r="Q30" s="674" t="s">
        <v>806</v>
      </c>
      <c r="R30" s="674" t="s">
        <v>804</v>
      </c>
      <c r="S30" s="674" t="s">
        <v>806</v>
      </c>
      <c r="T30" s="674"/>
      <c r="U30" s="674"/>
      <c r="V30" s="674">
        <v>0.54</v>
      </c>
      <c r="W30" s="674">
        <v>29.71</v>
      </c>
      <c r="X30" s="674">
        <v>17.940000000000001</v>
      </c>
      <c r="Y30" s="1863">
        <v>5401.8518518518522</v>
      </c>
      <c r="Z30" s="1864">
        <v>-39.616290811174679</v>
      </c>
    </row>
    <row r="31" spans="1:28" s="136" customFormat="1" ht="18.75" customHeight="1">
      <c r="A31" s="185" t="s">
        <v>77</v>
      </c>
      <c r="B31" s="674" t="s">
        <v>808</v>
      </c>
      <c r="C31" s="674" t="s">
        <v>805</v>
      </c>
      <c r="D31" s="674" t="s">
        <v>805</v>
      </c>
      <c r="E31" s="1863"/>
      <c r="F31" s="1863"/>
      <c r="G31" s="674" t="s">
        <v>809</v>
      </c>
      <c r="H31" s="674" t="s">
        <v>805</v>
      </c>
      <c r="I31" s="674" t="s">
        <v>809</v>
      </c>
      <c r="J31" s="1863"/>
      <c r="K31" s="1863"/>
      <c r="L31" s="674" t="s">
        <v>806</v>
      </c>
      <c r="M31" s="674" t="s">
        <v>806</v>
      </c>
      <c r="N31" s="674" t="s">
        <v>805</v>
      </c>
      <c r="O31" s="1863"/>
      <c r="P31" s="1863"/>
      <c r="Q31" s="674" t="s">
        <v>806</v>
      </c>
      <c r="R31" s="674" t="s">
        <v>804</v>
      </c>
      <c r="S31" s="674">
        <v>0.39</v>
      </c>
      <c r="T31" s="674"/>
      <c r="U31" s="674"/>
      <c r="V31" s="674">
        <v>0</v>
      </c>
      <c r="W31" s="674">
        <v>0</v>
      </c>
      <c r="X31" s="674">
        <v>0.39</v>
      </c>
      <c r="Y31" s="1863"/>
      <c r="Z31" s="1864"/>
    </row>
    <row r="32" spans="1:28" s="136" customFormat="1" ht="18.75" customHeight="1">
      <c r="A32" s="185" t="s">
        <v>344</v>
      </c>
      <c r="B32" s="674">
        <v>24.2</v>
      </c>
      <c r="C32" s="674">
        <v>17.73</v>
      </c>
      <c r="D32" s="674">
        <v>21.1</v>
      </c>
      <c r="E32" s="1863">
        <v>-26.735537190082638</v>
      </c>
      <c r="F32" s="1863">
        <v>19.007332205301751</v>
      </c>
      <c r="G32" s="674">
        <v>17.79</v>
      </c>
      <c r="H32" s="674">
        <v>29.85</v>
      </c>
      <c r="I32" s="674">
        <v>57.96</v>
      </c>
      <c r="J32" s="1863">
        <v>67.790893760539632</v>
      </c>
      <c r="K32" s="1863">
        <v>94.170854271356774</v>
      </c>
      <c r="L32" s="674">
        <v>9.58</v>
      </c>
      <c r="M32" s="674">
        <v>9.34</v>
      </c>
      <c r="N32" s="674">
        <v>23.6</v>
      </c>
      <c r="O32" s="1863">
        <v>-2.5052192066805929</v>
      </c>
      <c r="P32" s="1863">
        <v>152.67665952890792</v>
      </c>
      <c r="Q32" s="674">
        <v>3.96</v>
      </c>
      <c r="R32" s="674">
        <v>6.43</v>
      </c>
      <c r="S32" s="674">
        <v>6.31</v>
      </c>
      <c r="T32" s="674">
        <v>62.373737373737356</v>
      </c>
      <c r="U32" s="674">
        <v>-1.866251944012447</v>
      </c>
      <c r="V32" s="674">
        <v>527.92000000000019</v>
      </c>
      <c r="W32" s="674">
        <v>594.67000000000007</v>
      </c>
      <c r="X32" s="674">
        <v>584.21</v>
      </c>
      <c r="Y32" s="1863">
        <v>12.643961206243333</v>
      </c>
      <c r="Z32" s="1864">
        <v>-1.7589587502312298</v>
      </c>
    </row>
    <row r="33" spans="1:26" s="136" customFormat="1" ht="18.75" customHeight="1">
      <c r="A33" s="185" t="s">
        <v>345</v>
      </c>
      <c r="B33" s="674">
        <v>0.77</v>
      </c>
      <c r="C33" s="674">
        <v>0.1</v>
      </c>
      <c r="D33" s="674">
        <v>4.22</v>
      </c>
      <c r="E33" s="1863">
        <v>-87.012987012987011</v>
      </c>
      <c r="F33" s="1863">
        <v>4120</v>
      </c>
      <c r="G33" s="674">
        <v>7.32</v>
      </c>
      <c r="H33" s="674">
        <v>8</v>
      </c>
      <c r="I33" s="674">
        <v>8.75</v>
      </c>
      <c r="J33" s="1863">
        <v>9.2896174863387841</v>
      </c>
      <c r="K33" s="1863">
        <v>9.375</v>
      </c>
      <c r="L33" s="674">
        <v>0.41</v>
      </c>
      <c r="M33" s="674">
        <v>2.89</v>
      </c>
      <c r="N33" s="674">
        <v>14.58</v>
      </c>
      <c r="O33" s="1863">
        <v>604.87804878048792</v>
      </c>
      <c r="P33" s="1863">
        <v>404.49826989619373</v>
      </c>
      <c r="Q33" s="674">
        <v>7.0000000000000007E-2</v>
      </c>
      <c r="R33" s="674" t="s">
        <v>804</v>
      </c>
      <c r="S33" s="674" t="s">
        <v>806</v>
      </c>
      <c r="T33" s="674"/>
      <c r="U33" s="674"/>
      <c r="V33" s="674">
        <v>216.21999999999997</v>
      </c>
      <c r="W33" s="674">
        <v>379.26999999999992</v>
      </c>
      <c r="X33" s="674">
        <v>787.98</v>
      </c>
      <c r="Y33" s="1863">
        <v>75.409305337156582</v>
      </c>
      <c r="Z33" s="1864">
        <v>107.76228016979994</v>
      </c>
    </row>
    <row r="34" spans="1:26" s="136" customFormat="1" ht="18.75" customHeight="1">
      <c r="A34" s="185" t="s">
        <v>346</v>
      </c>
      <c r="B34" s="674" t="s">
        <v>808</v>
      </c>
      <c r="C34" s="674">
        <v>1.56</v>
      </c>
      <c r="D34" s="674" t="s">
        <v>805</v>
      </c>
      <c r="E34" s="1863"/>
      <c r="F34" s="1863"/>
      <c r="G34" s="674">
        <v>5.28</v>
      </c>
      <c r="H34" s="674">
        <v>5.12</v>
      </c>
      <c r="I34" s="674">
        <v>3.52</v>
      </c>
      <c r="J34" s="1863">
        <v>-3.0303030303030312</v>
      </c>
      <c r="K34" s="1863">
        <v>-31.25</v>
      </c>
      <c r="L34" s="674">
        <v>5.0199999999999996</v>
      </c>
      <c r="M34" s="674">
        <v>4.42</v>
      </c>
      <c r="N34" s="674">
        <v>100.09</v>
      </c>
      <c r="O34" s="1863">
        <v>-11.952191235059757</v>
      </c>
      <c r="P34" s="1863">
        <v>2164.4796380090497</v>
      </c>
      <c r="Q34" s="674" t="s">
        <v>806</v>
      </c>
      <c r="R34" s="674">
        <v>0.14000000000000001</v>
      </c>
      <c r="S34" s="674">
        <v>19.420000000000002</v>
      </c>
      <c r="T34" s="674"/>
      <c r="U34" s="674">
        <v>13771.428571428572</v>
      </c>
      <c r="V34" s="674">
        <v>529.21999999999991</v>
      </c>
      <c r="W34" s="674">
        <v>558.69999999999993</v>
      </c>
      <c r="X34" s="674">
        <v>587.49999999999989</v>
      </c>
      <c r="Y34" s="1863">
        <v>5.5704621896375954</v>
      </c>
      <c r="Z34" s="1864">
        <v>5.1548236978700572</v>
      </c>
    </row>
    <row r="35" spans="1:26" s="136" customFormat="1" ht="18.75" customHeight="1">
      <c r="A35" s="185" t="s">
        <v>347</v>
      </c>
      <c r="B35" s="674">
        <v>3.32</v>
      </c>
      <c r="C35" s="674" t="s">
        <v>805</v>
      </c>
      <c r="D35" s="674">
        <v>8.6</v>
      </c>
      <c r="E35" s="1863"/>
      <c r="F35" s="1863"/>
      <c r="G35" s="674">
        <v>2</v>
      </c>
      <c r="H35" s="674">
        <v>35.86</v>
      </c>
      <c r="I35" s="674">
        <v>50.73</v>
      </c>
      <c r="J35" s="1863"/>
      <c r="K35" s="1863">
        <v>41.466815393195731</v>
      </c>
      <c r="L35" s="674" t="s">
        <v>806</v>
      </c>
      <c r="M35" s="674">
        <v>1.86</v>
      </c>
      <c r="N35" s="674">
        <v>5.71</v>
      </c>
      <c r="O35" s="1863"/>
      <c r="P35" s="1863"/>
      <c r="Q35" s="674" t="s">
        <v>806</v>
      </c>
      <c r="R35" s="674" t="s">
        <v>804</v>
      </c>
      <c r="S35" s="674" t="s">
        <v>806</v>
      </c>
      <c r="T35" s="674"/>
      <c r="U35" s="674"/>
      <c r="V35" s="674">
        <v>100.86</v>
      </c>
      <c r="W35" s="674">
        <v>489.72</v>
      </c>
      <c r="X35" s="674">
        <v>2741.55</v>
      </c>
      <c r="Y35" s="1863">
        <v>385.54431885782276</v>
      </c>
      <c r="Z35" s="1864">
        <v>459.81989708404797</v>
      </c>
    </row>
    <row r="36" spans="1:26" s="136" customFormat="1" ht="18.75" customHeight="1">
      <c r="A36" s="185" t="s">
        <v>348</v>
      </c>
      <c r="B36" s="674">
        <v>304.72000000000003</v>
      </c>
      <c r="C36" s="674">
        <v>428.48</v>
      </c>
      <c r="D36" s="674">
        <v>614.30999999999995</v>
      </c>
      <c r="E36" s="1863">
        <v>40.614334470989746</v>
      </c>
      <c r="F36" s="1863">
        <v>43.369585511575792</v>
      </c>
      <c r="G36" s="674">
        <v>250.13</v>
      </c>
      <c r="H36" s="674">
        <v>359.38</v>
      </c>
      <c r="I36" s="674">
        <v>414.95</v>
      </c>
      <c r="J36" s="1863">
        <v>43.677287810338612</v>
      </c>
      <c r="K36" s="1863">
        <v>15.462741387945897</v>
      </c>
      <c r="L36" s="674">
        <v>114.83</v>
      </c>
      <c r="M36" s="674">
        <v>115.6</v>
      </c>
      <c r="N36" s="674">
        <v>245.48</v>
      </c>
      <c r="O36" s="1863">
        <v>0.67055647478882463</v>
      </c>
      <c r="P36" s="1863">
        <v>112.35294117647058</v>
      </c>
      <c r="Q36" s="674">
        <v>62.92</v>
      </c>
      <c r="R36" s="674">
        <v>36.04</v>
      </c>
      <c r="S36" s="674">
        <v>28.53</v>
      </c>
      <c r="T36" s="674">
        <v>-42.72091544818818</v>
      </c>
      <c r="U36" s="674">
        <v>-20.83795782463929</v>
      </c>
      <c r="V36" s="674">
        <v>3299.25</v>
      </c>
      <c r="W36" s="674">
        <v>3859.4800000000005</v>
      </c>
      <c r="X36" s="674">
        <v>6810.7499999999982</v>
      </c>
      <c r="Y36" s="1863">
        <v>16.980525877093285</v>
      </c>
      <c r="Z36" s="1864">
        <v>76.468073419217006</v>
      </c>
    </row>
    <row r="37" spans="1:26" s="136" customFormat="1" ht="18.75" customHeight="1">
      <c r="A37" s="185" t="s">
        <v>349</v>
      </c>
      <c r="B37" s="674">
        <v>453.88</v>
      </c>
      <c r="C37" s="674">
        <v>498.73</v>
      </c>
      <c r="D37" s="674">
        <v>485.98</v>
      </c>
      <c r="E37" s="1863">
        <v>9.881466466907554</v>
      </c>
      <c r="F37" s="1863">
        <v>-2.5564934934734254</v>
      </c>
      <c r="G37" s="674">
        <v>297.56</v>
      </c>
      <c r="H37" s="674">
        <v>406.27</v>
      </c>
      <c r="I37" s="674">
        <v>519.84</v>
      </c>
      <c r="J37" s="1863">
        <v>36.533808307568194</v>
      </c>
      <c r="K37" s="1863">
        <v>27.954316095207645</v>
      </c>
      <c r="L37" s="674">
        <v>73.97</v>
      </c>
      <c r="M37" s="674">
        <v>96.62</v>
      </c>
      <c r="N37" s="674">
        <v>546.33000000000004</v>
      </c>
      <c r="O37" s="1863">
        <v>30.620521833175616</v>
      </c>
      <c r="P37" s="1863">
        <v>465.44193748706277</v>
      </c>
      <c r="Q37" s="674">
        <v>36.79</v>
      </c>
      <c r="R37" s="674">
        <v>6.67</v>
      </c>
      <c r="S37" s="674">
        <v>29.28</v>
      </c>
      <c r="T37" s="674">
        <v>-81.870073389508022</v>
      </c>
      <c r="U37" s="674">
        <v>338.98050974512745</v>
      </c>
      <c r="V37" s="674">
        <v>4668.8600000000006</v>
      </c>
      <c r="W37" s="674">
        <v>7154.69</v>
      </c>
      <c r="X37" s="674">
        <v>8063.8499999999995</v>
      </c>
      <c r="Y37" s="1863">
        <v>53.242761616326021</v>
      </c>
      <c r="Z37" s="1864">
        <v>12.707189270254887</v>
      </c>
    </row>
    <row r="38" spans="1:26" s="136" customFormat="1" ht="18.75" customHeight="1">
      <c r="A38" s="185" t="s">
        <v>350</v>
      </c>
      <c r="B38" s="674">
        <v>1.24</v>
      </c>
      <c r="C38" s="674">
        <v>0.88</v>
      </c>
      <c r="D38" s="674">
        <v>7.23</v>
      </c>
      <c r="E38" s="1863">
        <v>-29.032258064516128</v>
      </c>
      <c r="F38" s="1863">
        <v>721.59090909090912</v>
      </c>
      <c r="G38" s="674" t="s">
        <v>809</v>
      </c>
      <c r="H38" s="674" t="s">
        <v>805</v>
      </c>
      <c r="I38" s="674">
        <v>0.73</v>
      </c>
      <c r="J38" s="1863"/>
      <c r="K38" s="1863"/>
      <c r="L38" s="674">
        <v>0.14000000000000001</v>
      </c>
      <c r="M38" s="674">
        <v>0.33</v>
      </c>
      <c r="N38" s="674">
        <v>1.99</v>
      </c>
      <c r="O38" s="1863">
        <v>135.71428571428572</v>
      </c>
      <c r="P38" s="1863">
        <v>503.030303030303</v>
      </c>
      <c r="Q38" s="674" t="s">
        <v>806</v>
      </c>
      <c r="R38" s="674" t="s">
        <v>804</v>
      </c>
      <c r="S38" s="674" t="s">
        <v>806</v>
      </c>
      <c r="T38" s="674"/>
      <c r="U38" s="674"/>
      <c r="V38" s="674">
        <v>20.49</v>
      </c>
      <c r="W38" s="674">
        <v>146.88999999999999</v>
      </c>
      <c r="X38" s="674">
        <v>78.890000000000015</v>
      </c>
      <c r="Y38" s="1863">
        <v>616.88628599316746</v>
      </c>
      <c r="Z38" s="1864">
        <v>-46.29314452992034</v>
      </c>
    </row>
    <row r="39" spans="1:26" s="136" customFormat="1" ht="18.75" customHeight="1">
      <c r="A39" s="185" t="s">
        <v>78</v>
      </c>
      <c r="B39" s="674">
        <v>503.51</v>
      </c>
      <c r="C39" s="674">
        <v>598.67999999999995</v>
      </c>
      <c r="D39" s="674">
        <v>698.76</v>
      </c>
      <c r="E39" s="1863">
        <v>18.901312784254529</v>
      </c>
      <c r="F39" s="1863">
        <v>16.716776909200263</v>
      </c>
      <c r="G39" s="674">
        <v>213.85</v>
      </c>
      <c r="H39" s="674">
        <v>322.93</v>
      </c>
      <c r="I39" s="674">
        <v>246.54</v>
      </c>
      <c r="J39" s="1863">
        <v>51.007715688566776</v>
      </c>
      <c r="K39" s="1863">
        <v>-23.655281330319269</v>
      </c>
      <c r="L39" s="674">
        <v>40.19</v>
      </c>
      <c r="M39" s="674">
        <v>52.08</v>
      </c>
      <c r="N39" s="674">
        <v>421.91</v>
      </c>
      <c r="O39" s="1863">
        <v>29.584473749688982</v>
      </c>
      <c r="P39" s="1863">
        <v>710.11904761904759</v>
      </c>
      <c r="Q39" s="674">
        <v>22.03</v>
      </c>
      <c r="R39" s="674">
        <v>72.73</v>
      </c>
      <c r="S39" s="674">
        <v>96.19</v>
      </c>
      <c r="T39" s="674">
        <v>230.14071720381298</v>
      </c>
      <c r="U39" s="674">
        <v>32.256290389110404</v>
      </c>
      <c r="V39" s="674">
        <v>5181.0399999999991</v>
      </c>
      <c r="W39" s="674">
        <v>5671.380000000001</v>
      </c>
      <c r="X39" s="674">
        <v>9131.340000000002</v>
      </c>
      <c r="Y39" s="1863">
        <v>9.4641230332134398</v>
      </c>
      <c r="Z39" s="1864">
        <v>61.007373866677966</v>
      </c>
    </row>
    <row r="40" spans="1:26" s="136" customFormat="1" ht="18.75" customHeight="1">
      <c r="A40" s="185" t="s">
        <v>351</v>
      </c>
      <c r="B40" s="674" t="s">
        <v>808</v>
      </c>
      <c r="C40" s="674" t="s">
        <v>805</v>
      </c>
      <c r="D40" s="674">
        <v>47.09</v>
      </c>
      <c r="E40" s="1863"/>
      <c r="F40" s="1863"/>
      <c r="G40" s="674" t="s">
        <v>809</v>
      </c>
      <c r="H40" s="674" t="s">
        <v>805</v>
      </c>
      <c r="I40" s="674" t="s">
        <v>809</v>
      </c>
      <c r="J40" s="1863"/>
      <c r="K40" s="1863"/>
      <c r="L40" s="674" t="s">
        <v>806</v>
      </c>
      <c r="M40" s="674" t="s">
        <v>806</v>
      </c>
      <c r="N40" s="674" t="s">
        <v>805</v>
      </c>
      <c r="O40" s="1863"/>
      <c r="P40" s="1863"/>
      <c r="Q40" s="674" t="s">
        <v>806</v>
      </c>
      <c r="R40" s="674" t="s">
        <v>804</v>
      </c>
      <c r="S40" s="674" t="s">
        <v>806</v>
      </c>
      <c r="T40" s="674"/>
      <c r="U40" s="674"/>
      <c r="V40" s="674">
        <v>40.299999999999997</v>
      </c>
      <c r="W40" s="674">
        <v>17.22</v>
      </c>
      <c r="X40" s="674">
        <v>162.51</v>
      </c>
      <c r="Y40" s="1863">
        <v>-57.270471464019849</v>
      </c>
      <c r="Z40" s="1864">
        <v>843.7282229965158</v>
      </c>
    </row>
    <row r="41" spans="1:26" s="136" customFormat="1" ht="18.75" customHeight="1">
      <c r="A41" s="185" t="s">
        <v>318</v>
      </c>
      <c r="B41" s="674">
        <v>220.37</v>
      </c>
      <c r="C41" s="674">
        <v>294.85000000000002</v>
      </c>
      <c r="D41" s="674">
        <v>313.37</v>
      </c>
      <c r="E41" s="1863">
        <v>33.797703861687154</v>
      </c>
      <c r="F41" s="1863">
        <v>6.2811599118195716</v>
      </c>
      <c r="G41" s="674">
        <v>9.85</v>
      </c>
      <c r="H41" s="674">
        <v>34.68</v>
      </c>
      <c r="I41" s="674">
        <v>15.39</v>
      </c>
      <c r="J41" s="1863">
        <v>252.08121827411168</v>
      </c>
      <c r="K41" s="1863">
        <v>-55.622837370242209</v>
      </c>
      <c r="L41" s="674">
        <v>4.34</v>
      </c>
      <c r="M41" s="674">
        <v>3.98</v>
      </c>
      <c r="N41" s="674">
        <v>42.19</v>
      </c>
      <c r="O41" s="1863">
        <v>-8.2949308755760285</v>
      </c>
      <c r="P41" s="1863">
        <v>960.0502512562814</v>
      </c>
      <c r="Q41" s="674">
        <v>4.37</v>
      </c>
      <c r="R41" s="674">
        <v>4.78</v>
      </c>
      <c r="S41" s="674">
        <v>4.28</v>
      </c>
      <c r="T41" s="674">
        <v>9.382151029748286</v>
      </c>
      <c r="U41" s="674">
        <v>-10.460251046025107</v>
      </c>
      <c r="V41" s="674">
        <v>1134.4199999999998</v>
      </c>
      <c r="W41" s="674">
        <v>1633.3400000000001</v>
      </c>
      <c r="X41" s="674">
        <v>1590.96</v>
      </c>
      <c r="Y41" s="1863">
        <v>43.980183706211136</v>
      </c>
      <c r="Z41" s="1864">
        <v>-2.5946832870069869</v>
      </c>
    </row>
    <row r="42" spans="1:26" s="73" customFormat="1" ht="18.75" customHeight="1" thickBot="1">
      <c r="A42" s="312" t="s">
        <v>82</v>
      </c>
      <c r="B42" s="776">
        <v>1849.8399999999997</v>
      </c>
      <c r="C42" s="776">
        <v>2207.94</v>
      </c>
      <c r="D42" s="882">
        <v>2968.73</v>
      </c>
      <c r="E42" s="774">
        <v>19.358430999437815</v>
      </c>
      <c r="F42" s="774">
        <v>34.457005172241992</v>
      </c>
      <c r="G42" s="776">
        <v>1148.0499999999997</v>
      </c>
      <c r="H42" s="776">
        <v>1717.42</v>
      </c>
      <c r="I42" s="776">
        <v>2208.0700000000002</v>
      </c>
      <c r="J42" s="774">
        <v>49.594529854971512</v>
      </c>
      <c r="K42" s="774">
        <v>28.569016315170444</v>
      </c>
      <c r="L42" s="776">
        <v>391.48</v>
      </c>
      <c r="M42" s="776">
        <v>481.46999999999997</v>
      </c>
      <c r="N42" s="776">
        <v>2012.3900000000003</v>
      </c>
      <c r="O42" s="774">
        <v>22.987125779094697</v>
      </c>
      <c r="P42" s="774">
        <v>317.96789000353095</v>
      </c>
      <c r="Q42" s="776">
        <v>155.17000000000002</v>
      </c>
      <c r="R42" s="776">
        <v>197.37</v>
      </c>
      <c r="S42" s="776">
        <v>225.15</v>
      </c>
      <c r="T42" s="776">
        <v>27.195978604111602</v>
      </c>
      <c r="U42" s="776">
        <v>14.075087399300813</v>
      </c>
      <c r="V42" s="776">
        <v>19148.839999999993</v>
      </c>
      <c r="W42" s="776">
        <v>25066.05</v>
      </c>
      <c r="X42" s="776">
        <v>37581.240000000005</v>
      </c>
      <c r="Y42" s="774">
        <v>30.901140747951359</v>
      </c>
      <c r="Z42" s="775">
        <v>49.928847983627293</v>
      </c>
    </row>
    <row r="43" spans="1:26" ht="15.75" thickTop="1">
      <c r="A43" s="2329" t="s">
        <v>429</v>
      </c>
      <c r="B43" s="2329"/>
      <c r="C43" s="2329"/>
      <c r="D43" s="2329"/>
      <c r="E43" s="2329"/>
      <c r="F43" s="2329"/>
      <c r="G43" s="2329"/>
      <c r="H43" s="2329"/>
      <c r="I43" s="2329"/>
      <c r="J43" s="2329"/>
      <c r="K43" s="2329"/>
      <c r="L43" s="2329"/>
      <c r="M43" s="2329"/>
      <c r="N43" s="2329"/>
      <c r="O43" s="2329"/>
      <c r="P43" s="2329"/>
    </row>
    <row r="44" spans="1:26">
      <c r="A44" s="2463" t="s">
        <v>330</v>
      </c>
      <c r="B44" s="2464"/>
      <c r="C44" s="2464"/>
      <c r="D44" s="2464"/>
      <c r="E44" s="2464"/>
      <c r="F44" s="2464"/>
    </row>
    <row r="45" spans="1:26" ht="14.25">
      <c r="A45" s="2462" t="s">
        <v>532</v>
      </c>
      <c r="B45" s="2462"/>
      <c r="C45" s="2462"/>
      <c r="D45" s="2462"/>
      <c r="E45" s="2462"/>
      <c r="F45" s="2462"/>
      <c r="G45" s="2462"/>
      <c r="H45" s="2462"/>
      <c r="I45" s="2462"/>
      <c r="J45" s="2462"/>
      <c r="K45" s="2462"/>
      <c r="L45" s="2462"/>
      <c r="M45" s="2462"/>
      <c r="N45" s="2462"/>
      <c r="O45" s="2462"/>
      <c r="P45" s="2462"/>
    </row>
  </sheetData>
  <mergeCells count="32">
    <mergeCell ref="A43:P43"/>
    <mergeCell ref="T25:U25"/>
    <mergeCell ref="Q25:R25"/>
    <mergeCell ref="V25:W25"/>
    <mergeCell ref="V24:Z24"/>
    <mergeCell ref="Y25:Z25"/>
    <mergeCell ref="Q24:U24"/>
    <mergeCell ref="B24:F24"/>
    <mergeCell ref="G24:K24"/>
    <mergeCell ref="L24:P24"/>
    <mergeCell ref="G25:H25"/>
    <mergeCell ref="E25:F25"/>
    <mergeCell ref="J25:K25"/>
    <mergeCell ref="L25:M25"/>
    <mergeCell ref="O25:P25"/>
    <mergeCell ref="B25:C25"/>
    <mergeCell ref="A45:P45"/>
    <mergeCell ref="A1:Z1"/>
    <mergeCell ref="A4:A6"/>
    <mergeCell ref="B4:F4"/>
    <mergeCell ref="G4:K4"/>
    <mergeCell ref="L4:P4"/>
    <mergeCell ref="J5:K5"/>
    <mergeCell ref="A2:Z2"/>
    <mergeCell ref="Q4:U4"/>
    <mergeCell ref="T5:U5"/>
    <mergeCell ref="O5:P5"/>
    <mergeCell ref="E5:F5"/>
    <mergeCell ref="V4:Z4"/>
    <mergeCell ref="Y5:Z5"/>
    <mergeCell ref="A44:F44"/>
    <mergeCell ref="A24:A26"/>
  </mergeCells>
  <printOptions horizontalCentered="1"/>
  <pageMargins left="0.39370078740157483" right="0.39370078740157483" top="0.78740157480314965" bottom="0" header="0" footer="0"/>
  <pageSetup paperSize="9" scale="43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view="pageBreakPreview" topLeftCell="A29" zoomScaleSheetLayoutView="100" workbookViewId="0">
      <selection activeCell="E40" sqref="A8:E40"/>
    </sheetView>
  </sheetViews>
  <sheetFormatPr defaultRowHeight="15"/>
  <cols>
    <col min="1" max="1" width="20" style="41" customWidth="1"/>
    <col min="2" max="2" width="12.5703125" customWidth="1"/>
    <col min="3" max="3" width="15.7109375" customWidth="1"/>
    <col min="4" max="4" width="16.140625" customWidth="1"/>
    <col min="5" max="5" width="14.7109375" customWidth="1"/>
  </cols>
  <sheetData>
    <row r="1" spans="1:5" s="5" customFormat="1" ht="18">
      <c r="A1" s="2314" t="s">
        <v>312</v>
      </c>
      <c r="B1" s="2314"/>
      <c r="C1" s="2314"/>
      <c r="D1" s="2314"/>
      <c r="E1" s="2314"/>
    </row>
    <row r="2" spans="1:5" s="5" customFormat="1" ht="24" customHeight="1" thickBot="1">
      <c r="A2" s="2470" t="s">
        <v>47</v>
      </c>
      <c r="B2" s="2470"/>
      <c r="C2" s="2470"/>
      <c r="D2" s="2470"/>
      <c r="E2" s="2470"/>
    </row>
    <row r="3" spans="1:5" s="1054" customFormat="1" ht="48.75" customHeight="1" thickTop="1">
      <c r="A3" s="1194" t="s">
        <v>49</v>
      </c>
      <c r="B3" s="1195" t="s">
        <v>26</v>
      </c>
      <c r="C3" s="1196" t="s">
        <v>313</v>
      </c>
      <c r="D3" s="1196" t="s">
        <v>314</v>
      </c>
      <c r="E3" s="1197" t="s">
        <v>315</v>
      </c>
    </row>
    <row r="4" spans="1:5" s="5" customFormat="1" ht="18" customHeight="1">
      <c r="A4" s="309" t="s">
        <v>50</v>
      </c>
      <c r="B4" s="733" t="s">
        <v>40</v>
      </c>
      <c r="C4" s="734"/>
      <c r="D4" s="734"/>
      <c r="E4" s="161"/>
    </row>
    <row r="5" spans="1:5" s="5" customFormat="1" ht="18">
      <c r="A5" s="309" t="s">
        <v>355</v>
      </c>
      <c r="B5" s="733" t="s">
        <v>40</v>
      </c>
      <c r="C5" s="734"/>
      <c r="D5" s="734"/>
      <c r="E5" s="1867"/>
    </row>
    <row r="6" spans="1:5" s="5" customFormat="1" ht="20.100000000000001" customHeight="1">
      <c r="A6" s="309" t="s">
        <v>234</v>
      </c>
      <c r="B6" s="733" t="s">
        <v>40</v>
      </c>
      <c r="C6" s="734"/>
      <c r="D6" s="734"/>
      <c r="E6" s="1867"/>
    </row>
    <row r="7" spans="1:5" s="5" customFormat="1" ht="20.100000000000001" customHeight="1">
      <c r="A7" s="309" t="s">
        <v>235</v>
      </c>
      <c r="B7" s="733" t="s">
        <v>40</v>
      </c>
      <c r="C7" s="734"/>
      <c r="D7" s="734"/>
      <c r="E7" s="1867"/>
    </row>
    <row r="8" spans="1:5" s="5" customFormat="1" ht="20.100000000000001" customHeight="1">
      <c r="A8" s="310" t="s">
        <v>51</v>
      </c>
      <c r="B8" s="2728" t="s">
        <v>40</v>
      </c>
      <c r="C8" s="623">
        <v>380</v>
      </c>
      <c r="D8" s="623">
        <v>1500</v>
      </c>
      <c r="E8" s="712">
        <v>25.333333333333336</v>
      </c>
    </row>
    <row r="9" spans="1:5" s="5" customFormat="1" ht="20.100000000000001" customHeight="1">
      <c r="A9" s="310" t="s">
        <v>52</v>
      </c>
      <c r="B9" s="2728" t="s">
        <v>40</v>
      </c>
      <c r="C9" s="623"/>
      <c r="D9" s="623"/>
      <c r="E9" s="712"/>
    </row>
    <row r="10" spans="1:5" s="5" customFormat="1" ht="20.100000000000001" customHeight="1">
      <c r="A10" s="310" t="s">
        <v>53</v>
      </c>
      <c r="B10" s="2728" t="s">
        <v>40</v>
      </c>
      <c r="C10" s="2267">
        <v>33814.053999999996</v>
      </c>
      <c r="D10" s="623">
        <v>31550</v>
      </c>
      <c r="E10" s="712">
        <v>107.17608240887479</v>
      </c>
    </row>
    <row r="11" spans="1:5" s="5" customFormat="1" ht="20.100000000000001" customHeight="1">
      <c r="A11" s="310" t="s">
        <v>111</v>
      </c>
      <c r="B11" s="2728" t="s">
        <v>40</v>
      </c>
      <c r="C11" s="623"/>
      <c r="D11" s="623"/>
      <c r="E11" s="712"/>
    </row>
    <row r="12" spans="1:5" s="5" customFormat="1" ht="20.100000000000001" customHeight="1">
      <c r="A12" s="293" t="s">
        <v>54</v>
      </c>
      <c r="B12" s="2728" t="s">
        <v>40</v>
      </c>
      <c r="C12" s="623"/>
      <c r="D12" s="623"/>
      <c r="E12" s="712"/>
    </row>
    <row r="13" spans="1:5" s="5" customFormat="1" ht="20.100000000000001" customHeight="1">
      <c r="A13" s="310" t="s">
        <v>378</v>
      </c>
      <c r="B13" s="2728" t="s">
        <v>99</v>
      </c>
      <c r="C13" s="2267">
        <v>51024</v>
      </c>
      <c r="D13" s="623">
        <v>300000</v>
      </c>
      <c r="E13" s="712">
        <v>17.008000000000003</v>
      </c>
    </row>
    <row r="14" spans="1:5" s="5" customFormat="1" ht="20.100000000000001" customHeight="1">
      <c r="A14" s="310" t="s">
        <v>112</v>
      </c>
      <c r="B14" s="2728" t="s">
        <v>99</v>
      </c>
      <c r="C14" s="623"/>
      <c r="D14" s="623"/>
      <c r="E14" s="712"/>
    </row>
    <row r="15" spans="1:5" s="5" customFormat="1" ht="20.100000000000001" customHeight="1">
      <c r="A15" s="310" t="s">
        <v>254</v>
      </c>
      <c r="B15" s="2728" t="s">
        <v>99</v>
      </c>
      <c r="C15" s="623"/>
      <c r="D15" s="623"/>
      <c r="E15" s="712"/>
    </row>
    <row r="16" spans="1:5" s="5" customFormat="1" ht="20.100000000000001" customHeight="1">
      <c r="A16" s="310" t="s">
        <v>55</v>
      </c>
      <c r="B16" s="2728" t="s">
        <v>103</v>
      </c>
      <c r="C16" s="623"/>
      <c r="D16" s="623"/>
      <c r="E16" s="712"/>
    </row>
    <row r="17" spans="1:5" s="5" customFormat="1" ht="20.100000000000001" customHeight="1">
      <c r="A17" s="310" t="s">
        <v>56</v>
      </c>
      <c r="B17" s="2728" t="s">
        <v>100</v>
      </c>
      <c r="C17" s="623"/>
      <c r="D17" s="623"/>
      <c r="E17" s="712"/>
    </row>
    <row r="18" spans="1:5" s="5" customFormat="1" ht="20.100000000000001" customHeight="1">
      <c r="A18" s="310" t="s">
        <v>57</v>
      </c>
      <c r="B18" s="2728" t="s">
        <v>42</v>
      </c>
      <c r="C18" s="623"/>
      <c r="D18" s="623"/>
      <c r="E18" s="712"/>
    </row>
    <row r="19" spans="1:5" s="5" customFormat="1" ht="20.100000000000001" customHeight="1">
      <c r="A19" s="310" t="s">
        <v>58</v>
      </c>
      <c r="B19" s="2728" t="s">
        <v>101</v>
      </c>
      <c r="C19" s="623">
        <v>43459.093000000001</v>
      </c>
      <c r="D19" s="681">
        <v>75136</v>
      </c>
      <c r="E19" s="712">
        <v>57.840573094122661</v>
      </c>
    </row>
    <row r="20" spans="1:5" s="5" customFormat="1" ht="20.100000000000001" customHeight="1">
      <c r="A20" s="310" t="s">
        <v>59</v>
      </c>
      <c r="B20" s="2728" t="s">
        <v>101</v>
      </c>
      <c r="C20" s="623">
        <v>467.10199999999998</v>
      </c>
      <c r="D20" s="623">
        <v>754</v>
      </c>
      <c r="E20" s="712">
        <v>61.949867374005294</v>
      </c>
    </row>
    <row r="21" spans="1:5" s="5" customFormat="1" ht="20.100000000000001" customHeight="1">
      <c r="A21" s="310" t="s">
        <v>60</v>
      </c>
      <c r="B21" s="2728" t="s">
        <v>40</v>
      </c>
      <c r="C21" s="623"/>
      <c r="D21" s="623"/>
      <c r="E21" s="712"/>
    </row>
    <row r="22" spans="1:5" s="5" customFormat="1" ht="20.100000000000001" customHeight="1">
      <c r="A22" s="310" t="s">
        <v>61</v>
      </c>
      <c r="B22" s="2728" t="s">
        <v>40</v>
      </c>
      <c r="C22" s="623"/>
      <c r="D22" s="623"/>
      <c r="E22" s="712"/>
    </row>
    <row r="23" spans="1:5" s="5" customFormat="1" ht="20.100000000000001" customHeight="1">
      <c r="A23" s="310" t="s">
        <v>62</v>
      </c>
      <c r="B23" s="2728" t="s">
        <v>102</v>
      </c>
      <c r="C23" s="623">
        <v>4</v>
      </c>
      <c r="D23" s="623">
        <v>5</v>
      </c>
      <c r="E23" s="712">
        <v>80</v>
      </c>
    </row>
    <row r="24" spans="1:5" s="5" customFormat="1" ht="20.100000000000001" customHeight="1">
      <c r="A24" s="310" t="s">
        <v>63</v>
      </c>
      <c r="B24" s="2728" t="s">
        <v>40</v>
      </c>
      <c r="C24" s="623">
        <v>19167.46</v>
      </c>
      <c r="D24" s="681">
        <v>45625</v>
      </c>
      <c r="E24" s="712">
        <v>42.01087123287671</v>
      </c>
    </row>
    <row r="25" spans="1:5" s="5" customFormat="1" ht="20.100000000000001" customHeight="1">
      <c r="A25" s="310" t="s">
        <v>64</v>
      </c>
      <c r="B25" s="2728" t="s">
        <v>40</v>
      </c>
      <c r="C25" s="623"/>
      <c r="D25" s="623"/>
      <c r="E25" s="2729"/>
    </row>
    <row r="26" spans="1:5" s="5" customFormat="1" ht="20.100000000000001" customHeight="1">
      <c r="A26" s="310" t="s">
        <v>65</v>
      </c>
      <c r="B26" s="2728" t="s">
        <v>40</v>
      </c>
      <c r="C26" s="623"/>
      <c r="D26" s="623"/>
      <c r="E26" s="2729"/>
    </row>
    <row r="27" spans="1:5" s="5" customFormat="1" ht="20.100000000000001" customHeight="1">
      <c r="A27" s="310" t="s">
        <v>110</v>
      </c>
      <c r="B27" s="2730" t="s">
        <v>793</v>
      </c>
      <c r="C27" s="623">
        <v>34394.998</v>
      </c>
      <c r="D27" s="623">
        <v>64970</v>
      </c>
      <c r="E27" s="712">
        <v>52.939815299368945</v>
      </c>
    </row>
    <row r="28" spans="1:5" s="5" customFormat="1" ht="20.100000000000001" customHeight="1">
      <c r="A28" s="310" t="s">
        <v>172</v>
      </c>
      <c r="B28" s="2730" t="s">
        <v>40</v>
      </c>
      <c r="C28" s="623"/>
      <c r="D28" s="623"/>
      <c r="E28" s="2729"/>
    </row>
    <row r="29" spans="1:5" s="5" customFormat="1" ht="20.100000000000001" customHeight="1">
      <c r="A29" s="310" t="s">
        <v>162</v>
      </c>
      <c r="B29" s="2730" t="s">
        <v>163</v>
      </c>
      <c r="C29" s="623"/>
      <c r="D29" s="623"/>
      <c r="E29" s="2729"/>
    </row>
    <row r="30" spans="1:5" s="5" customFormat="1" ht="20.100000000000001" customHeight="1">
      <c r="A30" s="310" t="s">
        <v>154</v>
      </c>
      <c r="B30" s="2730" t="s">
        <v>40</v>
      </c>
      <c r="C30" s="623"/>
      <c r="D30" s="623"/>
      <c r="E30" s="2729"/>
    </row>
    <row r="31" spans="1:5" s="5" customFormat="1" ht="20.100000000000001" customHeight="1">
      <c r="A31" s="310" t="s">
        <v>113</v>
      </c>
      <c r="B31" s="2730" t="s">
        <v>794</v>
      </c>
      <c r="C31" s="623"/>
      <c r="D31" s="623"/>
      <c r="E31" s="2729"/>
    </row>
    <row r="32" spans="1:5" s="5" customFormat="1" ht="20.100000000000001" customHeight="1">
      <c r="A32" s="310" t="s">
        <v>114</v>
      </c>
      <c r="B32" s="2730" t="s">
        <v>40</v>
      </c>
      <c r="C32" s="623"/>
      <c r="D32" s="623"/>
      <c r="E32" s="2729"/>
    </row>
    <row r="33" spans="1:5" s="5" customFormat="1" ht="20.100000000000001" customHeight="1">
      <c r="A33" s="310" t="s">
        <v>115</v>
      </c>
      <c r="B33" s="2730" t="s">
        <v>101</v>
      </c>
      <c r="C33" s="681">
        <v>467.10199999999998</v>
      </c>
      <c r="D33" s="623">
        <v>800</v>
      </c>
      <c r="E33" s="712">
        <v>58.387749999999997</v>
      </c>
    </row>
    <row r="34" spans="1:5" s="5" customFormat="1" ht="20.100000000000001" customHeight="1">
      <c r="A34" s="2731" t="s">
        <v>116</v>
      </c>
      <c r="B34" s="2730" t="s">
        <v>795</v>
      </c>
      <c r="C34" s="623"/>
      <c r="D34" s="623"/>
      <c r="E34" s="2729"/>
    </row>
    <row r="35" spans="1:5" s="5" customFormat="1" ht="20.100000000000001" customHeight="1">
      <c r="A35" s="310" t="s">
        <v>117</v>
      </c>
      <c r="B35" s="2730" t="s">
        <v>40</v>
      </c>
      <c r="C35" s="623"/>
      <c r="D35" s="623"/>
      <c r="E35" s="2729"/>
    </row>
    <row r="36" spans="1:5" s="5" customFormat="1" ht="20.100000000000001" customHeight="1">
      <c r="A36" s="310" t="s">
        <v>796</v>
      </c>
      <c r="B36" s="2730" t="s">
        <v>40</v>
      </c>
      <c r="C36" s="623"/>
      <c r="D36" s="623"/>
      <c r="E36" s="2729"/>
    </row>
    <row r="37" spans="1:5" s="5" customFormat="1" ht="20.100000000000001" customHeight="1">
      <c r="A37" s="2732" t="s">
        <v>816</v>
      </c>
      <c r="B37" s="2730" t="s">
        <v>40</v>
      </c>
      <c r="C37" s="623"/>
      <c r="D37" s="623"/>
      <c r="E37" s="2729"/>
    </row>
    <row r="38" spans="1:5" s="5" customFormat="1" ht="20.100000000000001" customHeight="1">
      <c r="A38" s="310" t="s">
        <v>118</v>
      </c>
      <c r="B38" s="2730" t="s">
        <v>40</v>
      </c>
      <c r="C38" s="623"/>
      <c r="D38" s="623"/>
      <c r="E38" s="2729"/>
    </row>
    <row r="39" spans="1:5" s="5" customFormat="1" ht="20.100000000000001" customHeight="1">
      <c r="A39" s="310" t="s">
        <v>797</v>
      </c>
      <c r="B39" s="2730" t="s">
        <v>41</v>
      </c>
      <c r="C39" s="623"/>
      <c r="D39" s="623"/>
      <c r="E39" s="2729"/>
    </row>
    <row r="40" spans="1:5" ht="20.100000000000001" customHeight="1" thickBot="1">
      <c r="A40" s="2733" t="s">
        <v>66</v>
      </c>
      <c r="B40" s="2734"/>
      <c r="C40" s="2734"/>
      <c r="D40" s="2735"/>
      <c r="E40" s="2008">
        <v>55.849588082509079</v>
      </c>
    </row>
    <row r="41" spans="1:5" ht="20.100000000000001" customHeight="1" thickTop="1">
      <c r="A41" s="2469" t="s">
        <v>324</v>
      </c>
      <c r="B41" s="2469"/>
      <c r="C41" s="2469"/>
      <c r="D41" s="2469"/>
      <c r="E41" s="2469"/>
    </row>
    <row r="42" spans="1:5" ht="18" customHeight="1">
      <c r="A42" s="2" t="s">
        <v>223</v>
      </c>
      <c r="B42" s="2"/>
    </row>
    <row r="54" spans="1:6" ht="14.25">
      <c r="A54" s="42"/>
      <c r="B54" s="42"/>
      <c r="C54" s="42"/>
      <c r="D54" s="42"/>
      <c r="E54" s="42"/>
      <c r="F54" s="42"/>
    </row>
  </sheetData>
  <mergeCells count="4">
    <mergeCell ref="A41:E41"/>
    <mergeCell ref="A1:E1"/>
    <mergeCell ref="A40:D40"/>
    <mergeCell ref="A2:E2"/>
  </mergeCells>
  <printOptions horizontalCentered="1"/>
  <pageMargins left="0.43307086614173229" right="0.35433070866141736" top="0.59055118110236227" bottom="0.39370078740157483" header="0" footer="0"/>
  <pageSetup paperSize="9" scale="93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90"/>
  <sheetViews>
    <sheetView view="pageBreakPreview" zoomScale="70" zoomScaleSheetLayoutView="70" workbookViewId="0">
      <pane xSplit="2" ySplit="6" topLeftCell="C49" activePane="bottomRight" state="frozen"/>
      <selection pane="topRight" activeCell="C1" sqref="C1"/>
      <selection pane="bottomLeft" activeCell="A7" sqref="A7"/>
      <selection pane="bottomRight" activeCell="K56" sqref="K56"/>
    </sheetView>
  </sheetViews>
  <sheetFormatPr defaultRowHeight="12.75"/>
  <cols>
    <col min="1" max="1" width="5" customWidth="1"/>
    <col min="2" max="2" width="23.85546875" customWidth="1"/>
    <col min="3" max="3" width="11" customWidth="1"/>
    <col min="4" max="5" width="13" customWidth="1"/>
    <col min="6" max="6" width="14.28515625" customWidth="1"/>
    <col min="7" max="8" width="12.28515625" style="838" customWidth="1"/>
    <col min="9" max="11" width="13" style="38" customWidth="1"/>
    <col min="12" max="12" width="15.5703125" style="838" customWidth="1"/>
    <col min="13" max="13" width="12.28515625" style="838" customWidth="1"/>
    <col min="14" max="16" width="13" customWidth="1"/>
    <col min="17" max="18" width="12.28515625" style="838" customWidth="1"/>
    <col min="19" max="21" width="13" customWidth="1"/>
    <col min="22" max="23" width="12.28515625" style="838" customWidth="1"/>
    <col min="24" max="26" width="13" customWidth="1"/>
    <col min="27" max="28" width="12.28515625" customWidth="1"/>
    <col min="29" max="31" width="13" style="38" customWidth="1"/>
    <col min="32" max="32" width="12.42578125" style="838" customWidth="1"/>
    <col min="33" max="33" width="12.28515625" style="838" customWidth="1"/>
  </cols>
  <sheetData>
    <row r="1" spans="1:33" s="1895" customFormat="1" ht="33">
      <c r="A1" s="2394" t="s">
        <v>306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  <c r="X1" s="2394"/>
      <c r="Y1" s="2394"/>
      <c r="Z1" s="2394"/>
      <c r="AA1" s="2394"/>
      <c r="AB1" s="2394"/>
      <c r="AC1" s="2394"/>
      <c r="AD1" s="2394"/>
      <c r="AE1" s="2394"/>
      <c r="AF1" s="2394"/>
      <c r="AG1" s="2394"/>
    </row>
    <row r="2" spans="1:33" s="1894" customFormat="1" ht="34.5">
      <c r="A2" s="2456" t="s">
        <v>45</v>
      </c>
      <c r="B2" s="2456"/>
      <c r="C2" s="2456"/>
      <c r="D2" s="2456"/>
      <c r="E2" s="2456"/>
      <c r="F2" s="2456"/>
      <c r="G2" s="2456"/>
      <c r="H2" s="2456"/>
      <c r="I2" s="2456"/>
      <c r="J2" s="2456"/>
      <c r="K2" s="2456"/>
      <c r="L2" s="2456"/>
      <c r="M2" s="2456"/>
      <c r="N2" s="2456"/>
      <c r="O2" s="2456"/>
      <c r="P2" s="2456"/>
      <c r="Q2" s="2456"/>
      <c r="R2" s="2456"/>
      <c r="S2" s="2456"/>
      <c r="T2" s="2456"/>
      <c r="U2" s="2456"/>
      <c r="V2" s="2456"/>
      <c r="W2" s="2456"/>
      <c r="X2" s="2456"/>
      <c r="Y2" s="2456"/>
      <c r="Z2" s="2456"/>
      <c r="AA2" s="2456"/>
      <c r="AB2" s="2456"/>
      <c r="AC2" s="2456"/>
      <c r="AD2" s="2456"/>
      <c r="AE2" s="2456"/>
      <c r="AF2" s="2456"/>
      <c r="AG2" s="2456"/>
    </row>
    <row r="3" spans="1:33" s="34" customFormat="1" ht="12.75" customHeight="1" thickBot="1">
      <c r="G3" s="876"/>
      <c r="H3" s="876"/>
      <c r="I3" s="887"/>
      <c r="J3" s="887"/>
      <c r="K3" s="887"/>
      <c r="L3" s="876"/>
      <c r="M3" s="876"/>
      <c r="Q3" s="876"/>
      <c r="R3" s="894"/>
      <c r="V3" s="876"/>
      <c r="W3" s="894"/>
      <c r="AB3" s="79"/>
      <c r="AC3" s="887"/>
      <c r="AD3" s="887"/>
      <c r="AE3" s="887"/>
      <c r="AF3" s="876"/>
      <c r="AG3" s="876"/>
    </row>
    <row r="4" spans="1:33" s="1198" customFormat="1" ht="18.75" customHeight="1" thickTop="1">
      <c r="A4" s="2338" t="s">
        <v>46</v>
      </c>
      <c r="B4" s="2335" t="s">
        <v>745</v>
      </c>
      <c r="C4" s="2335" t="s">
        <v>26</v>
      </c>
      <c r="D4" s="2454" t="s">
        <v>221</v>
      </c>
      <c r="E4" s="2454"/>
      <c r="F4" s="2454"/>
      <c r="G4" s="2454"/>
      <c r="H4" s="2454"/>
      <c r="I4" s="2454" t="s">
        <v>224</v>
      </c>
      <c r="J4" s="2454"/>
      <c r="K4" s="2454"/>
      <c r="L4" s="2454"/>
      <c r="M4" s="2454"/>
      <c r="N4" s="2454" t="s">
        <v>225</v>
      </c>
      <c r="O4" s="2454"/>
      <c r="P4" s="2454"/>
      <c r="Q4" s="2454"/>
      <c r="R4" s="2454"/>
      <c r="S4" s="2454" t="s">
        <v>226</v>
      </c>
      <c r="T4" s="2454"/>
      <c r="U4" s="2454"/>
      <c r="V4" s="2454"/>
      <c r="W4" s="2454"/>
      <c r="X4" s="2454" t="s">
        <v>227</v>
      </c>
      <c r="Y4" s="2454"/>
      <c r="Z4" s="2454"/>
      <c r="AA4" s="2454"/>
      <c r="AB4" s="2454"/>
      <c r="AC4" s="2454" t="s">
        <v>82</v>
      </c>
      <c r="AD4" s="2454"/>
      <c r="AE4" s="2454"/>
      <c r="AF4" s="2454"/>
      <c r="AG4" s="2455"/>
    </row>
    <row r="5" spans="1:33" s="1054" customFormat="1" ht="15" customHeight="1">
      <c r="A5" s="2339"/>
      <c r="B5" s="2336"/>
      <c r="C5" s="2336"/>
      <c r="D5" s="1060" t="s">
        <v>87</v>
      </c>
      <c r="E5" s="1060" t="s">
        <v>90</v>
      </c>
      <c r="F5" s="1060" t="s">
        <v>91</v>
      </c>
      <c r="G5" s="2322" t="s">
        <v>88</v>
      </c>
      <c r="H5" s="2322" t="s">
        <v>89</v>
      </c>
      <c r="I5" s="1060" t="s">
        <v>87</v>
      </c>
      <c r="J5" s="1060" t="s">
        <v>90</v>
      </c>
      <c r="K5" s="1060" t="s">
        <v>91</v>
      </c>
      <c r="L5" s="2322" t="s">
        <v>88</v>
      </c>
      <c r="M5" s="2322" t="s">
        <v>89</v>
      </c>
      <c r="N5" s="1060" t="s">
        <v>87</v>
      </c>
      <c r="O5" s="1060" t="s">
        <v>90</v>
      </c>
      <c r="P5" s="1060" t="s">
        <v>91</v>
      </c>
      <c r="Q5" s="2322" t="s">
        <v>88</v>
      </c>
      <c r="R5" s="2322" t="s">
        <v>89</v>
      </c>
      <c r="S5" s="1060" t="s">
        <v>87</v>
      </c>
      <c r="T5" s="1060" t="s">
        <v>90</v>
      </c>
      <c r="U5" s="1060" t="s">
        <v>91</v>
      </c>
      <c r="V5" s="2322" t="s">
        <v>88</v>
      </c>
      <c r="W5" s="2322" t="s">
        <v>89</v>
      </c>
      <c r="X5" s="1060" t="s">
        <v>87</v>
      </c>
      <c r="Y5" s="1060" t="s">
        <v>90</v>
      </c>
      <c r="Z5" s="1060" t="s">
        <v>91</v>
      </c>
      <c r="AA5" s="2342" t="s">
        <v>88</v>
      </c>
      <c r="AB5" s="2342" t="s">
        <v>89</v>
      </c>
      <c r="AC5" s="1060" t="s">
        <v>87</v>
      </c>
      <c r="AD5" s="1060" t="s">
        <v>90</v>
      </c>
      <c r="AE5" s="1060" t="s">
        <v>91</v>
      </c>
      <c r="AF5" s="2342" t="s">
        <v>88</v>
      </c>
      <c r="AG5" s="2345" t="s">
        <v>89</v>
      </c>
    </row>
    <row r="6" spans="1:33" s="1054" customFormat="1" ht="30" customHeight="1">
      <c r="A6" s="2339"/>
      <c r="B6" s="2336"/>
      <c r="C6" s="2336"/>
      <c r="D6" s="1875" t="s">
        <v>669</v>
      </c>
      <c r="E6" s="1875" t="s">
        <v>725</v>
      </c>
      <c r="F6" s="1875" t="s">
        <v>737</v>
      </c>
      <c r="G6" s="2322"/>
      <c r="H6" s="2322"/>
      <c r="I6" s="1875" t="str">
        <f>D6</f>
        <v xml:space="preserve">cf=j= @)&amp;#÷&amp;$
-;fpg–c;f/_                </v>
      </c>
      <c r="J6" s="1875" t="str">
        <f t="shared" ref="J6:K6" si="0">E6</f>
        <v xml:space="preserve">cf=j= @)&amp;$÷&amp;%
-;fpg–c;f/_                </v>
      </c>
      <c r="K6" s="1875" t="str">
        <f t="shared" si="0"/>
        <v xml:space="preserve">cf=j= @)&amp;%÷&amp;^
-;fpg–c;f/_                </v>
      </c>
      <c r="L6" s="2322"/>
      <c r="M6" s="2322"/>
      <c r="N6" s="1875" t="str">
        <f>D6</f>
        <v xml:space="preserve">cf=j= @)&amp;#÷&amp;$
-;fpg–c;f/_                </v>
      </c>
      <c r="O6" s="1875" t="str">
        <f t="shared" ref="O6:P6" si="1">E6</f>
        <v xml:space="preserve">cf=j= @)&amp;$÷&amp;%
-;fpg–c;f/_                </v>
      </c>
      <c r="P6" s="1875" t="str">
        <f t="shared" si="1"/>
        <v xml:space="preserve">cf=j= @)&amp;%÷&amp;^
-;fpg–c;f/_                </v>
      </c>
      <c r="Q6" s="2322"/>
      <c r="R6" s="2322"/>
      <c r="S6" s="1875" t="str">
        <f>D6</f>
        <v xml:space="preserve">cf=j= @)&amp;#÷&amp;$
-;fpg–c;f/_                </v>
      </c>
      <c r="T6" s="1875" t="str">
        <f t="shared" ref="T6:U6" si="2">E6</f>
        <v xml:space="preserve">cf=j= @)&amp;$÷&amp;%
-;fpg–c;f/_                </v>
      </c>
      <c r="U6" s="1875" t="str">
        <f t="shared" si="2"/>
        <v xml:space="preserve">cf=j= @)&amp;%÷&amp;^
-;fpg–c;f/_                </v>
      </c>
      <c r="V6" s="2322"/>
      <c r="W6" s="2322"/>
      <c r="X6" s="1875" t="str">
        <f>D6</f>
        <v xml:space="preserve">cf=j= @)&amp;#÷&amp;$
-;fpg–c;f/_                </v>
      </c>
      <c r="Y6" s="1875" t="str">
        <f t="shared" ref="Y6:Z6" si="3">E6</f>
        <v xml:space="preserve">cf=j= @)&amp;$÷&amp;%
-;fpg–c;f/_                </v>
      </c>
      <c r="Z6" s="1875" t="str">
        <f t="shared" si="3"/>
        <v xml:space="preserve">cf=j= @)&amp;%÷&amp;^
-;fpg–c;f/_                </v>
      </c>
      <c r="AA6" s="2342"/>
      <c r="AB6" s="2342"/>
      <c r="AC6" s="1875" t="str">
        <f>D6</f>
        <v xml:space="preserve">cf=j= @)&amp;#÷&amp;$
-;fpg–c;f/_                </v>
      </c>
      <c r="AD6" s="1875" t="str">
        <f t="shared" ref="AD6:AE6" si="4">E6</f>
        <v xml:space="preserve">cf=j= @)&amp;$÷&amp;%
-;fpg–c;f/_                </v>
      </c>
      <c r="AE6" s="1875" t="str">
        <f t="shared" si="4"/>
        <v xml:space="preserve">cf=j= @)&amp;%÷&amp;^
-;fpg–c;f/_                </v>
      </c>
      <c r="AF6" s="2342"/>
      <c r="AG6" s="2345"/>
    </row>
    <row r="7" spans="1:33" s="73" customFormat="1" ht="15.75" customHeight="1">
      <c r="A7" s="2385">
        <v>1</v>
      </c>
      <c r="B7" s="196" t="s">
        <v>141</v>
      </c>
      <c r="C7" s="197" t="s">
        <v>119</v>
      </c>
      <c r="D7" s="126"/>
      <c r="E7" s="126"/>
      <c r="F7" s="126"/>
      <c r="G7" s="689"/>
      <c r="H7" s="689"/>
      <c r="I7" s="888"/>
      <c r="J7" s="888"/>
      <c r="K7" s="888"/>
      <c r="L7" s="891"/>
      <c r="M7" s="891"/>
      <c r="N7" s="26"/>
      <c r="O7" s="26"/>
      <c r="P7" s="26"/>
      <c r="Q7" s="689"/>
      <c r="R7" s="689"/>
      <c r="S7" s="26"/>
      <c r="T7" s="26"/>
      <c r="U7" s="26"/>
      <c r="V7" s="689"/>
      <c r="W7" s="689"/>
      <c r="X7" s="87"/>
      <c r="Y7" s="87"/>
      <c r="Z7" s="87"/>
      <c r="AA7" s="87"/>
      <c r="AB7" s="87"/>
      <c r="AC7" s="137">
        <v>0</v>
      </c>
      <c r="AD7" s="137">
        <v>0</v>
      </c>
      <c r="AE7" s="137">
        <v>0</v>
      </c>
      <c r="AF7" s="689"/>
      <c r="AG7" s="690"/>
    </row>
    <row r="8" spans="1:33" ht="15.75" customHeight="1">
      <c r="A8" s="2385"/>
      <c r="B8" s="198" t="s">
        <v>107</v>
      </c>
      <c r="C8" s="199" t="s">
        <v>119</v>
      </c>
      <c r="D8" s="137"/>
      <c r="E8" s="137"/>
      <c r="F8" s="137"/>
      <c r="G8" s="1863"/>
      <c r="H8" s="1863"/>
      <c r="I8" s="889"/>
      <c r="J8" s="889"/>
      <c r="K8" s="889"/>
      <c r="L8" s="892"/>
      <c r="M8" s="892"/>
      <c r="N8" s="25"/>
      <c r="O8" s="25"/>
      <c r="P8" s="25"/>
      <c r="Q8" s="1863"/>
      <c r="R8" s="1863"/>
      <c r="S8" s="25"/>
      <c r="T8" s="25"/>
      <c r="U8" s="25"/>
      <c r="V8" s="1863"/>
      <c r="W8" s="1863"/>
      <c r="X8" s="82"/>
      <c r="Y8" s="82"/>
      <c r="Z8" s="82"/>
      <c r="AA8" s="82"/>
      <c r="AB8" s="82"/>
      <c r="AC8" s="137">
        <v>0</v>
      </c>
      <c r="AD8" s="137">
        <v>0</v>
      </c>
      <c r="AE8" s="137">
        <v>0</v>
      </c>
      <c r="AF8" s="1863"/>
      <c r="AG8" s="1864"/>
    </row>
    <row r="9" spans="1:33" ht="15.75" customHeight="1">
      <c r="A9" s="2385"/>
      <c r="B9" s="198" t="s">
        <v>108</v>
      </c>
      <c r="C9" s="199" t="s">
        <v>119</v>
      </c>
      <c r="D9" s="137"/>
      <c r="E9" s="137"/>
      <c r="F9" s="137"/>
      <c r="G9" s="1863"/>
      <c r="H9" s="1863"/>
      <c r="I9" s="889"/>
      <c r="J9" s="889"/>
      <c r="K9" s="889"/>
      <c r="L9" s="892"/>
      <c r="M9" s="892"/>
      <c r="N9" s="25"/>
      <c r="O9" s="25"/>
      <c r="P9" s="25"/>
      <c r="Q9" s="1863"/>
      <c r="R9" s="1863"/>
      <c r="S9" s="25"/>
      <c r="T9" s="25"/>
      <c r="U9" s="25"/>
      <c r="V9" s="1863"/>
      <c r="W9" s="1863"/>
      <c r="X9" s="82"/>
      <c r="Y9" s="82"/>
      <c r="Z9" s="82"/>
      <c r="AA9" s="82"/>
      <c r="AB9" s="82"/>
      <c r="AC9" s="137">
        <v>0</v>
      </c>
      <c r="AD9" s="137">
        <v>0</v>
      </c>
      <c r="AE9" s="137">
        <v>0</v>
      </c>
      <c r="AF9" s="1863"/>
      <c r="AG9" s="1864"/>
    </row>
    <row r="10" spans="1:33" ht="15.75" customHeight="1">
      <c r="A10" s="2385"/>
      <c r="B10" s="198" t="s">
        <v>109</v>
      </c>
      <c r="C10" s="199" t="s">
        <v>119</v>
      </c>
      <c r="D10" s="137"/>
      <c r="E10" s="137"/>
      <c r="F10" s="137"/>
      <c r="G10" s="1863"/>
      <c r="H10" s="1863"/>
      <c r="I10" s="889"/>
      <c r="J10" s="889"/>
      <c r="K10" s="889"/>
      <c r="L10" s="892"/>
      <c r="M10" s="892"/>
      <c r="N10" s="25"/>
      <c r="O10" s="25"/>
      <c r="P10" s="25"/>
      <c r="Q10" s="1863"/>
      <c r="R10" s="1863"/>
      <c r="S10" s="25"/>
      <c r="T10" s="25"/>
      <c r="U10" s="25"/>
      <c r="V10" s="1863"/>
      <c r="W10" s="1863"/>
      <c r="X10" s="82"/>
      <c r="Y10" s="82"/>
      <c r="Z10" s="82"/>
      <c r="AA10" s="82"/>
      <c r="AB10" s="82"/>
      <c r="AC10" s="137">
        <v>0</v>
      </c>
      <c r="AD10" s="137">
        <v>0</v>
      </c>
      <c r="AE10" s="137">
        <v>0</v>
      </c>
      <c r="AF10" s="1863"/>
      <c r="AG10" s="1864"/>
    </row>
    <row r="11" spans="1:33" s="73" customFormat="1" ht="15.75" customHeight="1">
      <c r="A11" s="2385">
        <v>2</v>
      </c>
      <c r="B11" s="196" t="s">
        <v>142</v>
      </c>
      <c r="C11" s="197"/>
      <c r="D11" s="126"/>
      <c r="E11" s="126"/>
      <c r="F11" s="126"/>
      <c r="G11" s="689"/>
      <c r="H11" s="689"/>
      <c r="I11" s="888"/>
      <c r="J11" s="888"/>
      <c r="K11" s="888"/>
      <c r="L11" s="891"/>
      <c r="M11" s="891"/>
      <c r="N11" s="26"/>
      <c r="O11" s="26"/>
      <c r="P11" s="26"/>
      <c r="Q11" s="689"/>
      <c r="R11" s="689"/>
      <c r="S11" s="26"/>
      <c r="T11" s="26"/>
      <c r="U11" s="26"/>
      <c r="V11" s="689"/>
      <c r="W11" s="689"/>
      <c r="X11" s="87"/>
      <c r="Y11" s="87"/>
      <c r="Z11" s="87"/>
      <c r="AA11" s="87"/>
      <c r="AB11" s="87"/>
      <c r="AC11" s="137">
        <v>0</v>
      </c>
      <c r="AD11" s="137">
        <v>0</v>
      </c>
      <c r="AE11" s="137">
        <v>0</v>
      </c>
      <c r="AF11" s="689"/>
      <c r="AG11" s="690"/>
    </row>
    <row r="12" spans="1:33" ht="15.75" customHeight="1">
      <c r="A12" s="2385"/>
      <c r="B12" s="200" t="s">
        <v>110</v>
      </c>
      <c r="C12" s="199" t="s">
        <v>99</v>
      </c>
      <c r="D12" s="137">
        <v>34196.14</v>
      </c>
      <c r="E12" s="137">
        <v>24210</v>
      </c>
      <c r="F12" s="137">
        <v>33286</v>
      </c>
      <c r="G12" s="1863">
        <v>-29.202535724792327</v>
      </c>
      <c r="H12" s="1863">
        <v>37.488641057414299</v>
      </c>
      <c r="I12" s="889">
        <v>848.70899999999995</v>
      </c>
      <c r="J12" s="889">
        <v>908.63</v>
      </c>
      <c r="K12" s="889">
        <v>1108.998</v>
      </c>
      <c r="L12" s="892">
        <v>6.5946534893190893</v>
      </c>
      <c r="M12" s="892">
        <v>18.067480734861562</v>
      </c>
      <c r="N12" s="25"/>
      <c r="O12" s="25"/>
      <c r="P12" s="25"/>
      <c r="Q12" s="1863"/>
      <c r="R12" s="1863"/>
      <c r="S12" s="25"/>
      <c r="T12" s="25"/>
      <c r="U12" s="25"/>
      <c r="V12" s="1863"/>
      <c r="W12" s="1863"/>
      <c r="X12" s="82"/>
      <c r="Y12" s="82"/>
      <c r="Z12" s="82"/>
      <c r="AA12" s="82"/>
      <c r="AB12" s="82"/>
      <c r="AC12" s="137">
        <v>35044.849000000002</v>
      </c>
      <c r="AD12" s="137">
        <v>25118.63</v>
      </c>
      <c r="AE12" s="137">
        <v>34394.998</v>
      </c>
      <c r="AF12" s="1863">
        <v>-28.324330916649117</v>
      </c>
      <c r="AG12" s="1864">
        <v>36.930230669427431</v>
      </c>
    </row>
    <row r="13" spans="1:33" s="73" customFormat="1" ht="15.75" customHeight="1">
      <c r="A13" s="2385">
        <v>3</v>
      </c>
      <c r="B13" s="201" t="s">
        <v>143</v>
      </c>
      <c r="C13" s="153" t="s">
        <v>104</v>
      </c>
      <c r="D13" s="137"/>
      <c r="E13" s="137"/>
      <c r="F13" s="137"/>
      <c r="G13" s="689"/>
      <c r="H13" s="689"/>
      <c r="I13" s="889"/>
      <c r="J13" s="889"/>
      <c r="K13" s="889"/>
      <c r="L13" s="891"/>
      <c r="M13" s="891"/>
      <c r="N13" s="25"/>
      <c r="O13" s="25"/>
      <c r="P13" s="25"/>
      <c r="Q13" s="689"/>
      <c r="R13" s="689"/>
      <c r="S13" s="25"/>
      <c r="T13" s="25"/>
      <c r="U13" s="25"/>
      <c r="V13" s="1863"/>
      <c r="W13" s="1863"/>
      <c r="X13" s="82"/>
      <c r="Y13" s="82"/>
      <c r="Z13" s="82"/>
      <c r="AA13" s="82"/>
      <c r="AB13" s="82"/>
      <c r="AC13" s="137">
        <v>0</v>
      </c>
      <c r="AD13" s="137">
        <v>0</v>
      </c>
      <c r="AE13" s="137">
        <v>0</v>
      </c>
      <c r="AF13" s="689"/>
      <c r="AG13" s="690"/>
    </row>
    <row r="14" spans="1:33" ht="15.75" customHeight="1">
      <c r="A14" s="2385"/>
      <c r="B14" s="97" t="s">
        <v>146</v>
      </c>
      <c r="C14" s="105" t="s">
        <v>104</v>
      </c>
      <c r="D14" s="137"/>
      <c r="E14" s="137"/>
      <c r="F14" s="137"/>
      <c r="G14" s="1863"/>
      <c r="H14" s="1863"/>
      <c r="I14" s="889"/>
      <c r="J14" s="889"/>
      <c r="K14" s="889"/>
      <c r="L14" s="892"/>
      <c r="M14" s="892"/>
      <c r="N14" s="25"/>
      <c r="O14" s="25"/>
      <c r="P14" s="25"/>
      <c r="Q14" s="1863"/>
      <c r="R14" s="1863"/>
      <c r="S14" s="25"/>
      <c r="T14" s="25"/>
      <c r="U14" s="25"/>
      <c r="V14" s="1863"/>
      <c r="W14" s="1863"/>
      <c r="X14" s="82"/>
      <c r="Y14" s="82"/>
      <c r="Z14" s="82"/>
      <c r="AA14" s="82"/>
      <c r="AB14" s="82"/>
      <c r="AC14" s="137">
        <v>0</v>
      </c>
      <c r="AD14" s="137">
        <v>0</v>
      </c>
      <c r="AE14" s="137">
        <v>0</v>
      </c>
      <c r="AF14" s="1863"/>
      <c r="AG14" s="1864"/>
    </row>
    <row r="15" spans="1:33" ht="15.75" customHeight="1">
      <c r="A15" s="2385"/>
      <c r="B15" s="97" t="s">
        <v>147</v>
      </c>
      <c r="C15" s="105" t="s">
        <v>104</v>
      </c>
      <c r="D15" s="137"/>
      <c r="E15" s="137"/>
      <c r="F15" s="137"/>
      <c r="G15" s="1863"/>
      <c r="H15" s="1863"/>
      <c r="I15" s="889"/>
      <c r="J15" s="889"/>
      <c r="K15" s="889"/>
      <c r="L15" s="892"/>
      <c r="M15" s="892"/>
      <c r="N15" s="25"/>
      <c r="O15" s="25"/>
      <c r="P15" s="25"/>
      <c r="Q15" s="1863"/>
      <c r="R15" s="1863"/>
      <c r="S15" s="25"/>
      <c r="T15" s="25"/>
      <c r="U15" s="25"/>
      <c r="V15" s="1863"/>
      <c r="W15" s="1863"/>
      <c r="X15" s="82"/>
      <c r="Y15" s="82"/>
      <c r="Z15" s="82"/>
      <c r="AA15" s="82"/>
      <c r="AB15" s="82"/>
      <c r="AC15" s="137">
        <v>0</v>
      </c>
      <c r="AD15" s="137">
        <v>0</v>
      </c>
      <c r="AE15" s="137">
        <v>0</v>
      </c>
      <c r="AF15" s="1863"/>
      <c r="AG15" s="1864"/>
    </row>
    <row r="16" spans="1:33" ht="15.75" customHeight="1">
      <c r="A16" s="2385"/>
      <c r="B16" s="97" t="s">
        <v>111</v>
      </c>
      <c r="C16" s="105" t="s">
        <v>104</v>
      </c>
      <c r="D16" s="137"/>
      <c r="E16" s="137"/>
      <c r="F16" s="137"/>
      <c r="G16" s="1863"/>
      <c r="H16" s="1863"/>
      <c r="I16" s="889"/>
      <c r="J16" s="889"/>
      <c r="K16" s="889"/>
      <c r="L16" s="892"/>
      <c r="M16" s="892"/>
      <c r="N16" s="25"/>
      <c r="O16" s="25"/>
      <c r="P16" s="25"/>
      <c r="Q16" s="1863"/>
      <c r="R16" s="1863"/>
      <c r="S16" s="25"/>
      <c r="T16" s="25"/>
      <c r="U16" s="25"/>
      <c r="V16" s="1863"/>
      <c r="W16" s="1863"/>
      <c r="X16" s="82"/>
      <c r="Y16" s="82"/>
      <c r="Z16" s="82"/>
      <c r="AA16" s="82"/>
      <c r="AB16" s="82"/>
      <c r="AC16" s="137">
        <v>0</v>
      </c>
      <c r="AD16" s="137">
        <v>0</v>
      </c>
      <c r="AE16" s="137">
        <v>0</v>
      </c>
      <c r="AF16" s="1863"/>
      <c r="AG16" s="1864"/>
    </row>
    <row r="17" spans="1:33" s="73" customFormat="1" ht="15.75" customHeight="1">
      <c r="A17" s="2385">
        <v>4</v>
      </c>
      <c r="B17" s="196" t="s">
        <v>148</v>
      </c>
      <c r="C17" s="197" t="s">
        <v>40</v>
      </c>
      <c r="D17" s="126"/>
      <c r="E17" s="126"/>
      <c r="F17" s="126"/>
      <c r="G17" s="689"/>
      <c r="H17" s="689"/>
      <c r="I17" s="888"/>
      <c r="J17" s="888"/>
      <c r="K17" s="888"/>
      <c r="L17" s="891"/>
      <c r="M17" s="891"/>
      <c r="N17" s="26"/>
      <c r="O17" s="26"/>
      <c r="P17" s="26"/>
      <c r="Q17" s="689"/>
      <c r="R17" s="689"/>
      <c r="S17" s="26"/>
      <c r="T17" s="26"/>
      <c r="U17" s="26"/>
      <c r="V17" s="689"/>
      <c r="W17" s="689"/>
      <c r="X17" s="87"/>
      <c r="Y17" s="87"/>
      <c r="Z17" s="87"/>
      <c r="AA17" s="87"/>
      <c r="AB17" s="87"/>
      <c r="AC17" s="137">
        <v>0</v>
      </c>
      <c r="AD17" s="137">
        <v>0</v>
      </c>
      <c r="AE17" s="137">
        <v>0</v>
      </c>
      <c r="AF17" s="689" t="e">
        <v>#DIV/0!</v>
      </c>
      <c r="AG17" s="690" t="e">
        <v>#DIV/0!</v>
      </c>
    </row>
    <row r="18" spans="1:33" ht="15.75" customHeight="1">
      <c r="A18" s="2385"/>
      <c r="B18" s="200" t="s">
        <v>149</v>
      </c>
      <c r="C18" s="199" t="s">
        <v>40</v>
      </c>
      <c r="D18" s="137"/>
      <c r="E18" s="137"/>
      <c r="F18" s="137"/>
      <c r="G18" s="1863"/>
      <c r="H18" s="1863"/>
      <c r="I18" s="889"/>
      <c r="J18" s="889"/>
      <c r="K18" s="889"/>
      <c r="L18" s="892"/>
      <c r="M18" s="892"/>
      <c r="N18" s="25"/>
      <c r="O18" s="25"/>
      <c r="P18" s="25"/>
      <c r="Q18" s="1863"/>
      <c r="R18" s="1863"/>
      <c r="S18" s="28">
        <v>400</v>
      </c>
      <c r="T18" s="28">
        <v>350</v>
      </c>
      <c r="U18" s="28">
        <v>380</v>
      </c>
      <c r="V18" s="1863">
        <v>-12.5</v>
      </c>
      <c r="W18" s="1863">
        <v>8.5714285714285694</v>
      </c>
      <c r="X18" s="82"/>
      <c r="Y18" s="82"/>
      <c r="Z18" s="82"/>
      <c r="AA18" s="82"/>
      <c r="AB18" s="82"/>
      <c r="AC18" s="137">
        <v>400</v>
      </c>
      <c r="AD18" s="137">
        <v>350</v>
      </c>
      <c r="AE18" s="137">
        <v>380</v>
      </c>
      <c r="AF18" s="1863">
        <v>-12.5</v>
      </c>
      <c r="AG18" s="1864">
        <v>8.5714285714285694</v>
      </c>
    </row>
    <row r="19" spans="1:33" ht="15.75" customHeight="1">
      <c r="A19" s="2385"/>
      <c r="B19" s="200" t="s">
        <v>144</v>
      </c>
      <c r="C19" s="199" t="s">
        <v>40</v>
      </c>
      <c r="D19" s="137"/>
      <c r="E19" s="137"/>
      <c r="F19" s="137"/>
      <c r="G19" s="1863"/>
      <c r="H19" s="1863"/>
      <c r="I19" s="889"/>
      <c r="J19" s="889"/>
      <c r="K19" s="889"/>
      <c r="L19" s="892"/>
      <c r="M19" s="892"/>
      <c r="N19" s="25"/>
      <c r="O19" s="25"/>
      <c r="P19" s="25"/>
      <c r="Q19" s="1863"/>
      <c r="R19" s="1863"/>
      <c r="S19" s="25"/>
      <c r="T19" s="25"/>
      <c r="U19" s="25"/>
      <c r="V19" s="1863"/>
      <c r="W19" s="1863"/>
      <c r="X19" s="82"/>
      <c r="Y19" s="82"/>
      <c r="Z19" s="82"/>
      <c r="AA19" s="82"/>
      <c r="AB19" s="82"/>
      <c r="AC19" s="137">
        <v>0</v>
      </c>
      <c r="AD19" s="137">
        <v>0</v>
      </c>
      <c r="AE19" s="137">
        <v>0</v>
      </c>
      <c r="AF19" s="1863"/>
      <c r="AG19" s="1864"/>
    </row>
    <row r="20" spans="1:33" ht="15.75" customHeight="1">
      <c r="A20" s="2385"/>
      <c r="B20" s="200" t="s">
        <v>52</v>
      </c>
      <c r="C20" s="199" t="s">
        <v>40</v>
      </c>
      <c r="D20" s="137"/>
      <c r="E20" s="137"/>
      <c r="F20" s="137"/>
      <c r="G20" s="1863"/>
      <c r="H20" s="1863"/>
      <c r="I20" s="889"/>
      <c r="J20" s="889"/>
      <c r="K20" s="889"/>
      <c r="L20" s="892"/>
      <c r="M20" s="892"/>
      <c r="N20" s="25"/>
      <c r="O20" s="25"/>
      <c r="P20" s="25"/>
      <c r="Q20" s="1863"/>
      <c r="R20" s="1863"/>
      <c r="S20" s="25"/>
      <c r="T20" s="25"/>
      <c r="U20" s="25"/>
      <c r="V20" s="1863"/>
      <c r="W20" s="1863"/>
      <c r="X20" s="82"/>
      <c r="Y20" s="82"/>
      <c r="Z20" s="82"/>
      <c r="AA20" s="82"/>
      <c r="AB20" s="82"/>
      <c r="AC20" s="137">
        <v>0</v>
      </c>
      <c r="AD20" s="137">
        <v>0</v>
      </c>
      <c r="AE20" s="137">
        <v>0</v>
      </c>
      <c r="AF20" s="1863"/>
      <c r="AG20" s="1864"/>
    </row>
    <row r="21" spans="1:33" ht="15.75" customHeight="1">
      <c r="A21" s="2385"/>
      <c r="B21" s="200" t="s">
        <v>145</v>
      </c>
      <c r="C21" s="199" t="s">
        <v>40</v>
      </c>
      <c r="D21" s="137"/>
      <c r="E21" s="137"/>
      <c r="F21" s="137"/>
      <c r="G21" s="1863"/>
      <c r="H21" s="1863"/>
      <c r="I21" s="889"/>
      <c r="J21" s="889"/>
      <c r="K21" s="889"/>
      <c r="L21" s="892"/>
      <c r="M21" s="892"/>
      <c r="N21" s="25"/>
      <c r="O21" s="25"/>
      <c r="P21" s="25"/>
      <c r="Q21" s="1863"/>
      <c r="R21" s="1863"/>
      <c r="S21" s="25"/>
      <c r="T21" s="25"/>
      <c r="U21" s="25"/>
      <c r="V21" s="1863"/>
      <c r="W21" s="1863"/>
      <c r="X21" s="82"/>
      <c r="Y21" s="82"/>
      <c r="Z21" s="82"/>
      <c r="AA21" s="82"/>
      <c r="AB21" s="82"/>
      <c r="AC21" s="137">
        <v>0</v>
      </c>
      <c r="AD21" s="137">
        <v>0</v>
      </c>
      <c r="AE21" s="137">
        <v>0</v>
      </c>
      <c r="AF21" s="1863"/>
      <c r="AG21" s="1864"/>
    </row>
    <row r="22" spans="1:33" ht="15.75" customHeight="1">
      <c r="A22" s="2385"/>
      <c r="B22" s="200" t="s">
        <v>53</v>
      </c>
      <c r="C22" s="199" t="s">
        <v>40</v>
      </c>
      <c r="D22" s="137">
        <v>28343.66</v>
      </c>
      <c r="E22" s="137">
        <v>30581.705000000002</v>
      </c>
      <c r="F22" s="137">
        <v>33814.053999999996</v>
      </c>
      <c r="G22" s="1863">
        <v>7.8961044551056716</v>
      </c>
      <c r="H22" s="1863">
        <v>10.569551305265662</v>
      </c>
      <c r="I22" s="890">
        <v>28343.66</v>
      </c>
      <c r="J22" s="890">
        <v>30581.7</v>
      </c>
      <c r="K22" s="890"/>
      <c r="L22" s="892">
        <v>7.8960868144763339</v>
      </c>
      <c r="M22" s="892">
        <v>-100</v>
      </c>
      <c r="N22" s="25"/>
      <c r="O22" s="25"/>
      <c r="P22" s="25"/>
      <c r="Q22" s="1863"/>
      <c r="R22" s="1863"/>
      <c r="S22" s="25"/>
      <c r="T22" s="25"/>
      <c r="U22" s="25"/>
      <c r="V22" s="1863"/>
      <c r="W22" s="1863"/>
      <c r="X22" s="82"/>
      <c r="Y22" s="82"/>
      <c r="Z22" s="82"/>
      <c r="AA22" s="82"/>
      <c r="AB22" s="82"/>
      <c r="AC22" s="137">
        <v>56687.32</v>
      </c>
      <c r="AD22" s="137">
        <v>61163.404999999999</v>
      </c>
      <c r="AE22" s="137">
        <v>33814.053999999996</v>
      </c>
      <c r="AF22" s="1863">
        <v>7.8960956347909956</v>
      </c>
      <c r="AG22" s="1864">
        <v>-44.715219827934696</v>
      </c>
    </row>
    <row r="23" spans="1:33" ht="15.75" customHeight="1">
      <c r="A23" s="2385"/>
      <c r="B23" s="200" t="s">
        <v>54</v>
      </c>
      <c r="C23" s="199" t="s">
        <v>40</v>
      </c>
      <c r="D23" s="137"/>
      <c r="E23" s="137"/>
      <c r="F23" s="137"/>
      <c r="G23" s="1863"/>
      <c r="H23" s="1863"/>
      <c r="I23" s="889"/>
      <c r="J23" s="889"/>
      <c r="K23" s="889"/>
      <c r="L23" s="892"/>
      <c r="M23" s="892"/>
      <c r="N23" s="25"/>
      <c r="O23" s="25"/>
      <c r="P23" s="25"/>
      <c r="Q23" s="1863"/>
      <c r="R23" s="1863"/>
      <c r="S23" s="25"/>
      <c r="T23" s="25"/>
      <c r="U23" s="25"/>
      <c r="V23" s="1863"/>
      <c r="W23" s="1863"/>
      <c r="X23" s="82"/>
      <c r="Y23" s="82"/>
      <c r="Z23" s="82"/>
      <c r="AA23" s="82"/>
      <c r="AB23" s="82"/>
      <c r="AC23" s="137">
        <v>0</v>
      </c>
      <c r="AD23" s="137">
        <v>0</v>
      </c>
      <c r="AE23" s="137">
        <v>0</v>
      </c>
      <c r="AF23" s="1863"/>
      <c r="AG23" s="1864"/>
    </row>
    <row r="24" spans="1:33" s="73" customFormat="1" ht="15.75" customHeight="1">
      <c r="A24" s="2385">
        <v>5</v>
      </c>
      <c r="B24" s="196" t="s">
        <v>150</v>
      </c>
      <c r="C24" s="153" t="s">
        <v>99</v>
      </c>
      <c r="D24" s="126">
        <v>88350.14</v>
      </c>
      <c r="E24" s="126">
        <v>101616.3</v>
      </c>
      <c r="F24" s="126">
        <v>51024</v>
      </c>
      <c r="G24" s="689">
        <v>15.015437440167048</v>
      </c>
      <c r="H24" s="689">
        <v>-49.787583291263317</v>
      </c>
      <c r="I24" s="888">
        <v>8335.75</v>
      </c>
      <c r="J24" s="888">
        <v>9153.7000000000007</v>
      </c>
      <c r="K24" s="888">
        <v>0</v>
      </c>
      <c r="L24" s="891">
        <v>9.8125543592358326</v>
      </c>
      <c r="M24" s="891">
        <v>-100</v>
      </c>
      <c r="N24" s="26"/>
      <c r="O24" s="26"/>
      <c r="P24" s="26"/>
      <c r="Q24" s="689"/>
      <c r="R24" s="689"/>
      <c r="S24" s="26"/>
      <c r="T24" s="26"/>
      <c r="U24" s="26"/>
      <c r="V24" s="689"/>
      <c r="W24" s="689"/>
      <c r="X24" s="87"/>
      <c r="Y24" s="87"/>
      <c r="Z24" s="87"/>
      <c r="AA24" s="87"/>
      <c r="AB24" s="87"/>
      <c r="AC24" s="137">
        <v>96685.89</v>
      </c>
      <c r="AD24" s="137">
        <v>110770</v>
      </c>
      <c r="AE24" s="137">
        <v>51024</v>
      </c>
      <c r="AF24" s="689">
        <v>14.56687216717971</v>
      </c>
      <c r="AG24" s="690">
        <v>-53.936986548704525</v>
      </c>
    </row>
    <row r="25" spans="1:33" ht="15.75" customHeight="1">
      <c r="A25" s="2385"/>
      <c r="B25" s="200" t="s">
        <v>112</v>
      </c>
      <c r="C25" s="105" t="s">
        <v>99</v>
      </c>
      <c r="D25" s="137"/>
      <c r="E25" s="137"/>
      <c r="F25" s="137"/>
      <c r="G25" s="1863"/>
      <c r="H25" s="1863"/>
      <c r="I25" s="889"/>
      <c r="J25" s="889"/>
      <c r="K25" s="889"/>
      <c r="L25" s="892"/>
      <c r="M25" s="892"/>
      <c r="N25" s="25"/>
      <c r="O25" s="25"/>
      <c r="P25" s="25"/>
      <c r="Q25" s="1863"/>
      <c r="R25" s="1863"/>
      <c r="S25" s="25"/>
      <c r="T25" s="25"/>
      <c r="U25" s="25"/>
      <c r="V25" s="1863"/>
      <c r="W25" s="1863"/>
      <c r="X25" s="82"/>
      <c r="Y25" s="82"/>
      <c r="Z25" s="82"/>
      <c r="AA25" s="82"/>
      <c r="AB25" s="82"/>
      <c r="AC25" s="137">
        <v>0</v>
      </c>
      <c r="AD25" s="137">
        <v>0</v>
      </c>
      <c r="AE25" s="137">
        <v>0</v>
      </c>
      <c r="AF25" s="1863"/>
      <c r="AG25" s="1864"/>
    </row>
    <row r="26" spans="1:33" ht="15.75" customHeight="1">
      <c r="A26" s="2385"/>
      <c r="B26" s="200" t="s">
        <v>105</v>
      </c>
      <c r="C26" s="105" t="s">
        <v>99</v>
      </c>
      <c r="D26" s="137"/>
      <c r="E26" s="137"/>
      <c r="F26" s="137"/>
      <c r="G26" s="1863"/>
      <c r="H26" s="1863"/>
      <c r="I26" s="889"/>
      <c r="J26" s="889"/>
      <c r="K26" s="889"/>
      <c r="L26" s="892"/>
      <c r="M26" s="892"/>
      <c r="N26" s="25"/>
      <c r="O26" s="25"/>
      <c r="P26" s="25"/>
      <c r="Q26" s="1863"/>
      <c r="R26" s="1863"/>
      <c r="S26" s="25"/>
      <c r="T26" s="25"/>
      <c r="U26" s="25"/>
      <c r="V26" s="1863"/>
      <c r="W26" s="1863"/>
      <c r="X26" s="82"/>
      <c r="Y26" s="82"/>
      <c r="Z26" s="82"/>
      <c r="AA26" s="82"/>
      <c r="AB26" s="82"/>
      <c r="AC26" s="137">
        <v>0</v>
      </c>
      <c r="AD26" s="137">
        <v>0</v>
      </c>
      <c r="AE26" s="137">
        <v>0</v>
      </c>
      <c r="AF26" s="1863"/>
      <c r="AG26" s="1864"/>
    </row>
    <row r="27" spans="1:33" ht="15.75" customHeight="1">
      <c r="A27" s="2385"/>
      <c r="B27" s="200" t="s">
        <v>151</v>
      </c>
      <c r="C27" s="105" t="s">
        <v>99</v>
      </c>
      <c r="D27" s="597">
        <v>88350.14</v>
      </c>
      <c r="E27" s="597">
        <v>101616.3</v>
      </c>
      <c r="F27" s="25">
        <v>51024</v>
      </c>
      <c r="G27" s="1863">
        <v>15.015437440167048</v>
      </c>
      <c r="H27" s="1863">
        <v>-49.787583291263317</v>
      </c>
      <c r="I27" s="890">
        <v>8335.75</v>
      </c>
      <c r="J27" s="890">
        <v>9153.7000000000007</v>
      </c>
      <c r="K27" s="890"/>
      <c r="L27" s="892">
        <v>9.8125543592358326</v>
      </c>
      <c r="M27" s="892">
        <v>-100</v>
      </c>
      <c r="N27" s="25"/>
      <c r="O27" s="25"/>
      <c r="P27" s="7"/>
      <c r="Q27" s="1863"/>
      <c r="R27" s="1863"/>
      <c r="S27" s="25"/>
      <c r="T27" s="25"/>
      <c r="U27" s="25"/>
      <c r="V27" s="1863"/>
      <c r="W27" s="1863"/>
      <c r="X27" s="82"/>
      <c r="Y27" s="82"/>
      <c r="Z27" s="82"/>
      <c r="AA27" s="82"/>
      <c r="AB27" s="82"/>
      <c r="AC27" s="137">
        <v>96685.89</v>
      </c>
      <c r="AD27" s="137">
        <v>110770</v>
      </c>
      <c r="AE27" s="137">
        <v>51024</v>
      </c>
      <c r="AF27" s="1863">
        <v>14.56687216717971</v>
      </c>
      <c r="AG27" s="1864">
        <v>-53.936986548704525</v>
      </c>
    </row>
    <row r="28" spans="1:33" ht="15.75" customHeight="1">
      <c r="A28" s="2385">
        <v>6</v>
      </c>
      <c r="B28" s="196" t="s">
        <v>152</v>
      </c>
      <c r="C28" s="199"/>
      <c r="D28" s="137"/>
      <c r="E28" s="137"/>
      <c r="F28" s="137"/>
      <c r="G28" s="1863"/>
      <c r="H28" s="1863"/>
      <c r="I28" s="889"/>
      <c r="J28" s="889"/>
      <c r="K28" s="889"/>
      <c r="L28" s="892"/>
      <c r="M28" s="892"/>
      <c r="N28" s="25"/>
      <c r="O28" s="25"/>
      <c r="P28" s="25"/>
      <c r="Q28" s="1863"/>
      <c r="R28" s="1863"/>
      <c r="S28" s="25"/>
      <c r="T28" s="25"/>
      <c r="U28" s="25"/>
      <c r="V28" s="1863"/>
      <c r="W28" s="1863"/>
      <c r="X28" s="82"/>
      <c r="Y28" s="82"/>
      <c r="Z28" s="82"/>
      <c r="AA28" s="82"/>
      <c r="AB28" s="82"/>
      <c r="AC28" s="137">
        <v>0</v>
      </c>
      <c r="AD28" s="137">
        <v>0</v>
      </c>
      <c r="AE28" s="137">
        <v>0</v>
      </c>
      <c r="AF28" s="1863"/>
      <c r="AG28" s="1864"/>
    </row>
    <row r="29" spans="1:33" ht="15.75" customHeight="1">
      <c r="A29" s="2385"/>
      <c r="B29" s="200" t="s">
        <v>55</v>
      </c>
      <c r="C29" s="105" t="s">
        <v>103</v>
      </c>
      <c r="D29" s="137"/>
      <c r="E29" s="137"/>
      <c r="F29" s="137"/>
      <c r="G29" s="1863"/>
      <c r="H29" s="1863"/>
      <c r="I29" s="889"/>
      <c r="J29" s="889"/>
      <c r="K29" s="889"/>
      <c r="L29" s="892"/>
      <c r="M29" s="892"/>
      <c r="N29" s="25"/>
      <c r="O29" s="25"/>
      <c r="P29" s="25"/>
      <c r="Q29" s="1863"/>
      <c r="R29" s="1863"/>
      <c r="S29" s="25"/>
      <c r="T29" s="25"/>
      <c r="U29" s="25"/>
      <c r="V29" s="1863"/>
      <c r="W29" s="1863"/>
      <c r="X29" s="82"/>
      <c r="Y29" s="82"/>
      <c r="Z29" s="82"/>
      <c r="AA29" s="82"/>
      <c r="AB29" s="82"/>
      <c r="AC29" s="137">
        <v>0</v>
      </c>
      <c r="AD29" s="137">
        <v>0</v>
      </c>
      <c r="AE29" s="137">
        <v>0</v>
      </c>
      <c r="AF29" s="1863"/>
      <c r="AG29" s="1864"/>
    </row>
    <row r="30" spans="1:33" s="73" customFormat="1" ht="15.75" customHeight="1">
      <c r="A30" s="2385">
        <v>7</v>
      </c>
      <c r="B30" s="196" t="s">
        <v>153</v>
      </c>
      <c r="C30" s="153"/>
      <c r="D30" s="137"/>
      <c r="E30" s="137"/>
      <c r="F30" s="137"/>
      <c r="G30" s="1863"/>
      <c r="H30" s="1863"/>
      <c r="I30" s="889"/>
      <c r="J30" s="889"/>
      <c r="K30" s="889"/>
      <c r="L30" s="892"/>
      <c r="M30" s="892"/>
      <c r="N30" s="25"/>
      <c r="O30" s="25"/>
      <c r="P30" s="25"/>
      <c r="Q30" s="1863"/>
      <c r="R30" s="1863"/>
      <c r="S30" s="25"/>
      <c r="T30" s="25"/>
      <c r="U30" s="25"/>
      <c r="V30" s="1863"/>
      <c r="W30" s="1863"/>
      <c r="X30" s="82"/>
      <c r="Y30" s="82"/>
      <c r="Z30" s="82"/>
      <c r="AA30" s="82"/>
      <c r="AB30" s="82"/>
      <c r="AC30" s="137">
        <v>0</v>
      </c>
      <c r="AD30" s="137">
        <v>0</v>
      </c>
      <c r="AE30" s="137">
        <v>0</v>
      </c>
      <c r="AF30" s="1863"/>
      <c r="AG30" s="1864"/>
    </row>
    <row r="31" spans="1:33" ht="15.75" customHeight="1">
      <c r="A31" s="2385"/>
      <c r="B31" s="200" t="s">
        <v>154</v>
      </c>
      <c r="C31" s="105" t="s">
        <v>40</v>
      </c>
      <c r="D31" s="137"/>
      <c r="E31" s="137"/>
      <c r="F31" s="137"/>
      <c r="G31" s="1863"/>
      <c r="H31" s="1863"/>
      <c r="I31" s="889"/>
      <c r="J31" s="889"/>
      <c r="K31" s="889"/>
      <c r="L31" s="892"/>
      <c r="M31" s="892"/>
      <c r="N31" s="25"/>
      <c r="O31" s="25"/>
      <c r="P31" s="25"/>
      <c r="Q31" s="1863"/>
      <c r="R31" s="1863"/>
      <c r="S31" s="25"/>
      <c r="T31" s="25"/>
      <c r="U31" s="25"/>
      <c r="V31" s="1863"/>
      <c r="W31" s="1863"/>
      <c r="X31" s="82"/>
      <c r="Y31" s="82"/>
      <c r="Z31" s="82"/>
      <c r="AA31" s="82"/>
      <c r="AB31" s="82"/>
      <c r="AC31" s="137">
        <v>0</v>
      </c>
      <c r="AD31" s="137">
        <v>0</v>
      </c>
      <c r="AE31" s="137">
        <v>0</v>
      </c>
      <c r="AF31" s="1863"/>
      <c r="AG31" s="1864"/>
    </row>
    <row r="32" spans="1:33" ht="15.75" customHeight="1">
      <c r="A32" s="2385"/>
      <c r="B32" s="200" t="s">
        <v>113</v>
      </c>
      <c r="C32" s="199" t="s">
        <v>100</v>
      </c>
      <c r="D32" s="137"/>
      <c r="E32" s="137"/>
      <c r="F32" s="137"/>
      <c r="G32" s="1863"/>
      <c r="H32" s="1863"/>
      <c r="I32" s="889"/>
      <c r="J32" s="889"/>
      <c r="K32" s="889"/>
      <c r="L32" s="892"/>
      <c r="M32" s="892"/>
      <c r="N32" s="25"/>
      <c r="O32" s="25"/>
      <c r="P32" s="25"/>
      <c r="Q32" s="1863"/>
      <c r="R32" s="1863"/>
      <c r="S32" s="25"/>
      <c r="T32" s="25"/>
      <c r="U32" s="25"/>
      <c r="V32" s="1863"/>
      <c r="W32" s="1863"/>
      <c r="X32" s="82"/>
      <c r="Y32" s="82"/>
      <c r="Z32" s="82"/>
      <c r="AA32" s="82"/>
      <c r="AB32" s="82"/>
      <c r="AC32" s="137">
        <v>0</v>
      </c>
      <c r="AD32" s="137">
        <v>0</v>
      </c>
      <c r="AE32" s="137">
        <v>0</v>
      </c>
      <c r="AF32" s="1863"/>
      <c r="AG32" s="1864"/>
    </row>
    <row r="33" spans="1:33" ht="15.75" customHeight="1">
      <c r="A33" s="1878"/>
      <c r="B33" s="200" t="s">
        <v>321</v>
      </c>
      <c r="C33" s="199" t="s">
        <v>100</v>
      </c>
      <c r="D33" s="137"/>
      <c r="E33" s="137"/>
      <c r="F33" s="137"/>
      <c r="G33" s="1863"/>
      <c r="H33" s="1863"/>
      <c r="I33" s="889"/>
      <c r="J33" s="889"/>
      <c r="K33" s="889"/>
      <c r="L33" s="892"/>
      <c r="M33" s="892"/>
      <c r="N33" s="25"/>
      <c r="O33" s="25"/>
      <c r="P33" s="25"/>
      <c r="Q33" s="1863"/>
      <c r="R33" s="1863"/>
      <c r="S33" s="25"/>
      <c r="T33" s="25"/>
      <c r="U33" s="25"/>
      <c r="V33" s="1863"/>
      <c r="W33" s="1863"/>
      <c r="X33" s="82"/>
      <c r="Y33" s="82"/>
      <c r="Z33" s="82"/>
      <c r="AA33" s="82"/>
      <c r="AB33" s="82"/>
      <c r="AC33" s="137">
        <v>0</v>
      </c>
      <c r="AD33" s="137">
        <v>0</v>
      </c>
      <c r="AE33" s="137">
        <v>0</v>
      </c>
      <c r="AF33" s="1863"/>
      <c r="AG33" s="1864"/>
    </row>
    <row r="34" spans="1:33" ht="15.75" customHeight="1">
      <c r="A34" s="1878"/>
      <c r="B34" s="200" t="s">
        <v>58</v>
      </c>
      <c r="C34" s="735" t="s">
        <v>101</v>
      </c>
      <c r="D34" s="610">
        <v>38604</v>
      </c>
      <c r="E34" s="597" t="e">
        <v>#REF!</v>
      </c>
      <c r="F34" s="597" t="e">
        <v>#REF!</v>
      </c>
      <c r="G34" s="1863" t="e">
        <v>#REF!</v>
      </c>
      <c r="H34" s="1863" t="e">
        <v>#REF!</v>
      </c>
      <c r="I34" s="889"/>
      <c r="J34" s="889"/>
      <c r="K34" s="889"/>
      <c r="L34" s="892"/>
      <c r="M34" s="892"/>
      <c r="N34" s="25"/>
      <c r="O34" s="25"/>
      <c r="P34" s="25"/>
      <c r="Q34" s="1863"/>
      <c r="R34" s="1863"/>
      <c r="S34" s="25"/>
      <c r="T34" s="25"/>
      <c r="U34" s="25"/>
      <c r="V34" s="1863"/>
      <c r="W34" s="1863"/>
      <c r="X34" s="82"/>
      <c r="Y34" s="82"/>
      <c r="Z34" s="82"/>
      <c r="AA34" s="82"/>
      <c r="AB34" s="82"/>
      <c r="AC34" s="137">
        <v>38604</v>
      </c>
      <c r="AD34" s="137" t="e">
        <v>#REF!</v>
      </c>
      <c r="AE34" s="137" t="e">
        <v>#REF!</v>
      </c>
      <c r="AF34" s="1863" t="e">
        <v>#REF!</v>
      </c>
      <c r="AG34" s="1864" t="e">
        <v>#REF!</v>
      </c>
    </row>
    <row r="35" spans="1:33" ht="15.75" customHeight="1">
      <c r="A35" s="2385">
        <v>8</v>
      </c>
      <c r="B35" s="196" t="s">
        <v>359</v>
      </c>
      <c r="C35" s="105"/>
      <c r="D35" s="137"/>
      <c r="E35" s="137"/>
      <c r="F35" s="137"/>
      <c r="G35" s="1863"/>
      <c r="H35" s="1863"/>
      <c r="I35" s="889"/>
      <c r="J35" s="889"/>
      <c r="K35" s="889"/>
      <c r="L35" s="892"/>
      <c r="M35" s="892"/>
      <c r="N35" s="25"/>
      <c r="O35" s="25"/>
      <c r="P35" s="25"/>
      <c r="Q35" s="1863"/>
      <c r="R35" s="1863"/>
      <c r="S35" s="25"/>
      <c r="T35" s="25"/>
      <c r="U35" s="25"/>
      <c r="V35" s="1863"/>
      <c r="W35" s="1863"/>
      <c r="X35" s="82"/>
      <c r="Y35" s="82"/>
      <c r="Z35" s="82"/>
      <c r="AA35" s="82"/>
      <c r="AB35" s="82"/>
      <c r="AC35" s="137">
        <v>0</v>
      </c>
      <c r="AD35" s="137">
        <v>0</v>
      </c>
      <c r="AE35" s="137">
        <v>0</v>
      </c>
      <c r="AF35" s="1863"/>
      <c r="AG35" s="1864"/>
    </row>
    <row r="36" spans="1:33" ht="15.75" customHeight="1">
      <c r="A36" s="2385"/>
      <c r="B36" s="200" t="s">
        <v>57</v>
      </c>
      <c r="C36" s="105" t="s">
        <v>106</v>
      </c>
      <c r="D36" s="137"/>
      <c r="E36" s="137"/>
      <c r="F36" s="137"/>
      <c r="G36" s="1863"/>
      <c r="H36" s="1863"/>
      <c r="I36" s="889"/>
      <c r="J36" s="889"/>
      <c r="K36" s="889"/>
      <c r="L36" s="892"/>
      <c r="M36" s="892"/>
      <c r="N36" s="25"/>
      <c r="O36" s="25"/>
      <c r="P36" s="25"/>
      <c r="Q36" s="1863"/>
      <c r="R36" s="1863"/>
      <c r="S36" s="25"/>
      <c r="T36" s="25"/>
      <c r="U36" s="25"/>
      <c r="V36" s="1863"/>
      <c r="W36" s="1863"/>
      <c r="X36" s="82"/>
      <c r="Y36" s="82"/>
      <c r="Z36" s="82"/>
      <c r="AA36" s="82"/>
      <c r="AB36" s="82"/>
      <c r="AC36" s="137">
        <v>0</v>
      </c>
      <c r="AD36" s="137">
        <v>0</v>
      </c>
      <c r="AE36" s="137">
        <v>0</v>
      </c>
      <c r="AF36" s="1863"/>
      <c r="AG36" s="1864"/>
    </row>
    <row r="37" spans="1:33" ht="15.75" customHeight="1">
      <c r="A37" s="2385"/>
      <c r="B37" s="200" t="s">
        <v>114</v>
      </c>
      <c r="C37" s="105" t="s">
        <v>40</v>
      </c>
      <c r="D37" s="137"/>
      <c r="E37" s="137"/>
      <c r="F37" s="137"/>
      <c r="G37" s="1863"/>
      <c r="H37" s="1863"/>
      <c r="I37" s="889"/>
      <c r="J37" s="889"/>
      <c r="K37" s="889"/>
      <c r="L37" s="892"/>
      <c r="M37" s="892"/>
      <c r="N37" s="25"/>
      <c r="O37" s="25"/>
      <c r="P37" s="25"/>
      <c r="Q37" s="1863"/>
      <c r="R37" s="1863"/>
      <c r="S37" s="25"/>
      <c r="T37" s="25"/>
      <c r="U37" s="25"/>
      <c r="V37" s="1863"/>
      <c r="W37" s="1863"/>
      <c r="X37" s="82"/>
      <c r="Y37" s="82"/>
      <c r="Z37" s="82"/>
      <c r="AA37" s="82"/>
      <c r="AB37" s="82"/>
      <c r="AC37" s="137">
        <v>0</v>
      </c>
      <c r="AD37" s="137">
        <v>0</v>
      </c>
      <c r="AE37" s="137">
        <v>0</v>
      </c>
      <c r="AF37" s="1863"/>
      <c r="AG37" s="1864"/>
    </row>
    <row r="38" spans="1:33" s="73" customFormat="1" ht="15.75" customHeight="1">
      <c r="A38" s="2385">
        <v>9</v>
      </c>
      <c r="B38" s="196" t="s">
        <v>115</v>
      </c>
      <c r="C38" s="153" t="s">
        <v>101</v>
      </c>
      <c r="D38" s="137"/>
      <c r="E38" s="137"/>
      <c r="F38" s="137"/>
      <c r="G38" s="1863"/>
      <c r="H38" s="1863"/>
      <c r="I38" s="889"/>
      <c r="J38" s="889"/>
      <c r="K38" s="889"/>
      <c r="L38" s="892"/>
      <c r="M38" s="892"/>
      <c r="N38" s="25"/>
      <c r="O38" s="25"/>
      <c r="P38" s="25"/>
      <c r="Q38" s="689"/>
      <c r="R38" s="689"/>
      <c r="S38" s="25"/>
      <c r="T38" s="25"/>
      <c r="U38" s="25"/>
      <c r="V38" s="1863"/>
      <c r="W38" s="1863"/>
      <c r="X38" s="82"/>
      <c r="Y38" s="82"/>
      <c r="Z38" s="82"/>
      <c r="AA38" s="82"/>
      <c r="AB38" s="82"/>
      <c r="AC38" s="137">
        <v>499.75</v>
      </c>
      <c r="AD38" s="137">
        <v>699.98</v>
      </c>
      <c r="AE38" s="137">
        <v>467.10199999999998</v>
      </c>
      <c r="AF38" s="865">
        <v>40.066033016508271</v>
      </c>
      <c r="AG38" s="872">
        <v>-33.269236263893262</v>
      </c>
    </row>
    <row r="39" spans="1:33" s="324" customFormat="1" ht="15.75" customHeight="1">
      <c r="A39" s="2385"/>
      <c r="B39" s="736" t="s">
        <v>155</v>
      </c>
      <c r="C39" s="737" t="s">
        <v>101</v>
      </c>
      <c r="D39" s="547">
        <v>199.75</v>
      </c>
      <c r="E39" s="547">
        <v>199.98</v>
      </c>
      <c r="F39" s="547">
        <v>167.102</v>
      </c>
      <c r="G39" s="864">
        <v>0.1151439299123922</v>
      </c>
      <c r="H39" s="864">
        <v>-16.440644064406428</v>
      </c>
      <c r="I39" s="890">
        <v>300</v>
      </c>
      <c r="J39" s="890">
        <v>500</v>
      </c>
      <c r="K39" s="890">
        <v>300</v>
      </c>
      <c r="L39" s="893">
        <v>66.666666666666686</v>
      </c>
      <c r="M39" s="893">
        <v>-40</v>
      </c>
      <c r="N39" s="591"/>
      <c r="O39" s="591"/>
      <c r="P39" s="591"/>
      <c r="Q39" s="864"/>
      <c r="R39" s="864"/>
      <c r="S39" s="591"/>
      <c r="T39" s="591"/>
      <c r="U39" s="591"/>
      <c r="V39" s="864"/>
      <c r="W39" s="864"/>
      <c r="X39" s="738"/>
      <c r="Y39" s="738"/>
      <c r="Z39" s="738"/>
      <c r="AA39" s="738"/>
      <c r="AB39" s="738"/>
      <c r="AC39" s="137">
        <v>499.75</v>
      </c>
      <c r="AD39" s="137">
        <v>699.98</v>
      </c>
      <c r="AE39" s="137">
        <v>467.10199999999998</v>
      </c>
      <c r="AF39" s="864">
        <v>40.066033016508271</v>
      </c>
      <c r="AG39" s="871">
        <v>-33.269236263893262</v>
      </c>
    </row>
    <row r="40" spans="1:33" ht="15.75" customHeight="1">
      <c r="A40" s="2385"/>
      <c r="B40" s="200" t="s">
        <v>156</v>
      </c>
      <c r="C40" s="105" t="s">
        <v>101</v>
      </c>
      <c r="D40" s="137"/>
      <c r="E40" s="137"/>
      <c r="F40" s="137"/>
      <c r="G40" s="1863"/>
      <c r="H40" s="1863"/>
      <c r="I40" s="889"/>
      <c r="J40" s="889"/>
      <c r="K40" s="889"/>
      <c r="L40" s="892"/>
      <c r="M40" s="892"/>
      <c r="N40" s="25"/>
      <c r="O40" s="25"/>
      <c r="P40" s="25"/>
      <c r="Q40" s="1863"/>
      <c r="R40" s="1863"/>
      <c r="S40" s="25"/>
      <c r="T40" s="25"/>
      <c r="U40" s="25"/>
      <c r="V40" s="1863"/>
      <c r="W40" s="1863"/>
      <c r="X40" s="82"/>
      <c r="Y40" s="82"/>
      <c r="Z40" s="82"/>
      <c r="AA40" s="82"/>
      <c r="AB40" s="82"/>
      <c r="AC40" s="137">
        <v>0</v>
      </c>
      <c r="AD40" s="137">
        <v>0</v>
      </c>
      <c r="AE40" s="137">
        <v>0</v>
      </c>
      <c r="AF40" s="1863"/>
      <c r="AG40" s="1864"/>
    </row>
    <row r="41" spans="1:33" ht="15.75" customHeight="1">
      <c r="A41" s="2385"/>
      <c r="B41" s="200" t="s">
        <v>157</v>
      </c>
      <c r="C41" s="105" t="s">
        <v>101</v>
      </c>
      <c r="D41" s="137"/>
      <c r="E41" s="137"/>
      <c r="F41" s="137"/>
      <c r="G41" s="1863"/>
      <c r="H41" s="1863"/>
      <c r="I41" s="889"/>
      <c r="J41" s="889"/>
      <c r="K41" s="889"/>
      <c r="L41" s="892"/>
      <c r="M41" s="892"/>
      <c r="N41" s="25"/>
      <c r="O41" s="25"/>
      <c r="P41" s="25"/>
      <c r="Q41" s="1863"/>
      <c r="R41" s="1863"/>
      <c r="S41" s="25"/>
      <c r="T41" s="25"/>
      <c r="U41" s="25"/>
      <c r="V41" s="1863"/>
      <c r="W41" s="1863"/>
      <c r="X41" s="82"/>
      <c r="Y41" s="82"/>
      <c r="Z41" s="82"/>
      <c r="AA41" s="82"/>
      <c r="AB41" s="82"/>
      <c r="AC41" s="137">
        <v>0</v>
      </c>
      <c r="AD41" s="137">
        <v>0</v>
      </c>
      <c r="AE41" s="137">
        <v>0</v>
      </c>
      <c r="AF41" s="1863"/>
      <c r="AG41" s="1864"/>
    </row>
    <row r="42" spans="1:33" ht="15.75" customHeight="1">
      <c r="A42" s="2385"/>
      <c r="B42" s="200" t="s">
        <v>158</v>
      </c>
      <c r="C42" s="105" t="s">
        <v>101</v>
      </c>
      <c r="D42" s="137"/>
      <c r="E42" s="137"/>
      <c r="F42" s="137"/>
      <c r="G42" s="1863"/>
      <c r="H42" s="1863"/>
      <c r="I42" s="889"/>
      <c r="J42" s="889"/>
      <c r="K42" s="889"/>
      <c r="L42" s="892"/>
      <c r="M42" s="892"/>
      <c r="N42" s="25"/>
      <c r="O42" s="25"/>
      <c r="P42" s="25"/>
      <c r="Q42" s="1863"/>
      <c r="R42" s="1863"/>
      <c r="S42" s="25"/>
      <c r="T42" s="25"/>
      <c r="U42" s="25"/>
      <c r="V42" s="1863"/>
      <c r="W42" s="1863"/>
      <c r="X42" s="82"/>
      <c r="Y42" s="82"/>
      <c r="Z42" s="82"/>
      <c r="AA42" s="82"/>
      <c r="AB42" s="82"/>
      <c r="AC42" s="137">
        <v>0</v>
      </c>
      <c r="AD42" s="137">
        <v>0</v>
      </c>
      <c r="AE42" s="137">
        <v>0</v>
      </c>
      <c r="AF42" s="1863"/>
      <c r="AG42" s="1864"/>
    </row>
    <row r="43" spans="1:33" ht="15.75" customHeight="1">
      <c r="A43" s="2385">
        <v>10</v>
      </c>
      <c r="B43" s="196" t="s">
        <v>159</v>
      </c>
      <c r="C43" s="199"/>
      <c r="D43" s="137"/>
      <c r="E43" s="137"/>
      <c r="F43" s="137"/>
      <c r="G43" s="1863"/>
      <c r="H43" s="1863"/>
      <c r="I43" s="889"/>
      <c r="J43" s="889"/>
      <c r="K43" s="889"/>
      <c r="L43" s="892"/>
      <c r="M43" s="892"/>
      <c r="N43" s="25"/>
      <c r="O43" s="25"/>
      <c r="P43" s="25"/>
      <c r="Q43" s="1863"/>
      <c r="R43" s="1863"/>
      <c r="S43" s="25"/>
      <c r="T43" s="25"/>
      <c r="U43" s="25"/>
      <c r="V43" s="1863"/>
      <c r="W43" s="1863"/>
      <c r="X43" s="82"/>
      <c r="Y43" s="82"/>
      <c r="Z43" s="82"/>
      <c r="AA43" s="82"/>
      <c r="AB43" s="82"/>
      <c r="AC43" s="137">
        <v>0</v>
      </c>
      <c r="AD43" s="137">
        <v>0</v>
      </c>
      <c r="AE43" s="137">
        <v>0</v>
      </c>
      <c r="AF43" s="1863"/>
      <c r="AG43" s="1864"/>
    </row>
    <row r="44" spans="1:33" ht="15.75" customHeight="1">
      <c r="A44" s="2385"/>
      <c r="B44" s="200" t="s">
        <v>116</v>
      </c>
      <c r="C44" s="199" t="s">
        <v>160</v>
      </c>
      <c r="D44" s="137"/>
      <c r="E44" s="137"/>
      <c r="F44" s="137"/>
      <c r="G44" s="1863"/>
      <c r="H44" s="1863"/>
      <c r="I44" s="889"/>
      <c r="J44" s="889"/>
      <c r="K44" s="889"/>
      <c r="L44" s="892"/>
      <c r="M44" s="892"/>
      <c r="N44" s="25"/>
      <c r="O44" s="25"/>
      <c r="P44" s="25"/>
      <c r="Q44" s="1863"/>
      <c r="R44" s="1863"/>
      <c r="S44" s="25"/>
      <c r="T44" s="25"/>
      <c r="U44" s="25"/>
      <c r="V44" s="1863"/>
      <c r="W44" s="1863"/>
      <c r="X44" s="82"/>
      <c r="Y44" s="82"/>
      <c r="Z44" s="82"/>
      <c r="AA44" s="82"/>
      <c r="AB44" s="82"/>
      <c r="AC44" s="137">
        <v>0</v>
      </c>
      <c r="AD44" s="137">
        <v>0</v>
      </c>
      <c r="AE44" s="137">
        <v>0</v>
      </c>
      <c r="AF44" s="1863"/>
      <c r="AG44" s="1864"/>
    </row>
    <row r="45" spans="1:33" ht="15.75" customHeight="1">
      <c r="A45" s="2385">
        <v>11</v>
      </c>
      <c r="B45" s="196" t="s">
        <v>161</v>
      </c>
      <c r="C45" s="199"/>
      <c r="D45" s="137"/>
      <c r="E45" s="137"/>
      <c r="F45" s="137"/>
      <c r="G45" s="1863"/>
      <c r="H45" s="1863"/>
      <c r="I45" s="889"/>
      <c r="J45" s="889"/>
      <c r="K45" s="889"/>
      <c r="L45" s="892"/>
      <c r="M45" s="892"/>
      <c r="N45" s="25"/>
      <c r="O45" s="25"/>
      <c r="P45" s="25"/>
      <c r="Q45" s="1863"/>
      <c r="R45" s="1863"/>
      <c r="S45" s="25"/>
      <c r="T45" s="25"/>
      <c r="U45" s="25"/>
      <c r="V45" s="1863"/>
      <c r="W45" s="1863"/>
      <c r="X45" s="82"/>
      <c r="Y45" s="82"/>
      <c r="Z45" s="82"/>
      <c r="AA45" s="82"/>
      <c r="AB45" s="82"/>
      <c r="AC45" s="137">
        <v>0</v>
      </c>
      <c r="AD45" s="137">
        <v>0</v>
      </c>
      <c r="AE45" s="137">
        <v>0</v>
      </c>
      <c r="AF45" s="1863"/>
      <c r="AG45" s="1864"/>
    </row>
    <row r="46" spans="1:33" ht="15.75" customHeight="1">
      <c r="A46" s="2385"/>
      <c r="B46" s="200" t="s">
        <v>162</v>
      </c>
      <c r="C46" s="199" t="s">
        <v>163</v>
      </c>
      <c r="D46" s="137"/>
      <c r="E46" s="137"/>
      <c r="F46" s="137"/>
      <c r="G46" s="1863"/>
      <c r="H46" s="1863"/>
      <c r="I46" s="889"/>
      <c r="J46" s="889"/>
      <c r="K46" s="889"/>
      <c r="L46" s="892"/>
      <c r="M46" s="892"/>
      <c r="N46" s="25"/>
      <c r="O46" s="25"/>
      <c r="P46" s="25"/>
      <c r="Q46" s="1863"/>
      <c r="R46" s="1863"/>
      <c r="S46" s="25"/>
      <c r="T46" s="25"/>
      <c r="U46" s="25"/>
      <c r="V46" s="1863"/>
      <c r="W46" s="1863"/>
      <c r="X46" s="82"/>
      <c r="Y46" s="82"/>
      <c r="Z46" s="82"/>
      <c r="AA46" s="82"/>
      <c r="AB46" s="82"/>
      <c r="AC46" s="137">
        <v>0</v>
      </c>
      <c r="AD46" s="137">
        <v>0</v>
      </c>
      <c r="AE46" s="137">
        <v>0</v>
      </c>
      <c r="AF46" s="1863"/>
      <c r="AG46" s="1864"/>
    </row>
    <row r="47" spans="1:33" ht="15.75" customHeight="1">
      <c r="A47" s="2385">
        <v>12</v>
      </c>
      <c r="B47" s="196" t="s">
        <v>164</v>
      </c>
      <c r="C47" s="199"/>
      <c r="D47" s="137"/>
      <c r="E47" s="137"/>
      <c r="F47" s="137"/>
      <c r="G47" s="1863"/>
      <c r="H47" s="1863"/>
      <c r="I47" s="889"/>
      <c r="J47" s="889"/>
      <c r="K47" s="889"/>
      <c r="L47" s="892"/>
      <c r="M47" s="892"/>
      <c r="N47" s="25"/>
      <c r="O47" s="25"/>
      <c r="P47" s="25"/>
      <c r="Q47" s="1863"/>
      <c r="R47" s="1863"/>
      <c r="S47" s="25"/>
      <c r="T47" s="25"/>
      <c r="U47" s="25"/>
      <c r="V47" s="1863"/>
      <c r="W47" s="1863"/>
      <c r="X47" s="82"/>
      <c r="Y47" s="82"/>
      <c r="Z47" s="82"/>
      <c r="AA47" s="82"/>
      <c r="AB47" s="82"/>
      <c r="AC47" s="137">
        <v>0</v>
      </c>
      <c r="AD47" s="137">
        <v>0</v>
      </c>
      <c r="AE47" s="137">
        <v>0</v>
      </c>
      <c r="AF47" s="1863"/>
      <c r="AG47" s="1864"/>
    </row>
    <row r="48" spans="1:33" ht="15.75" customHeight="1">
      <c r="A48" s="2385"/>
      <c r="B48" s="200" t="s">
        <v>165</v>
      </c>
      <c r="C48" s="199" t="s">
        <v>41</v>
      </c>
      <c r="D48" s="610"/>
      <c r="E48" s="610"/>
      <c r="F48" s="610"/>
      <c r="G48" s="782"/>
      <c r="H48" s="782"/>
      <c r="I48" s="889"/>
      <c r="J48" s="889"/>
      <c r="K48" s="889"/>
      <c r="L48" s="892"/>
      <c r="M48" s="892"/>
      <c r="N48" s="25"/>
      <c r="O48" s="25"/>
      <c r="P48" s="25"/>
      <c r="Q48" s="1863"/>
      <c r="R48" s="1863"/>
      <c r="S48" s="25"/>
      <c r="T48" s="25"/>
      <c r="U48" s="25"/>
      <c r="V48" s="1863"/>
      <c r="W48" s="1863"/>
      <c r="X48" s="82"/>
      <c r="Y48" s="82"/>
      <c r="Z48" s="82"/>
      <c r="AA48" s="82"/>
      <c r="AB48" s="82"/>
      <c r="AC48" s="137">
        <v>0</v>
      </c>
      <c r="AD48" s="137">
        <v>0</v>
      </c>
      <c r="AE48" s="137">
        <v>0</v>
      </c>
      <c r="AF48" s="1863"/>
      <c r="AG48" s="1864"/>
    </row>
    <row r="49" spans="1:33" ht="15.75" customHeight="1">
      <c r="A49" s="2385">
        <v>13</v>
      </c>
      <c r="B49" s="196" t="s">
        <v>166</v>
      </c>
      <c r="C49" s="199"/>
      <c r="D49" s="610"/>
      <c r="E49" s="610"/>
      <c r="F49" s="610"/>
      <c r="G49" s="782"/>
      <c r="H49" s="782"/>
      <c r="I49" s="889"/>
      <c r="J49" s="889"/>
      <c r="K49" s="889"/>
      <c r="L49" s="892"/>
      <c r="M49" s="892"/>
      <c r="N49" s="25"/>
      <c r="O49" s="25"/>
      <c r="P49" s="25"/>
      <c r="Q49" s="1863"/>
      <c r="R49" s="1863"/>
      <c r="S49" s="25"/>
      <c r="T49" s="25"/>
      <c r="U49" s="25"/>
      <c r="V49" s="1863"/>
      <c r="W49" s="1863"/>
      <c r="X49" s="82"/>
      <c r="Y49" s="82"/>
      <c r="Z49" s="82"/>
      <c r="AA49" s="82"/>
      <c r="AB49" s="82"/>
      <c r="AC49" s="137">
        <v>0</v>
      </c>
      <c r="AD49" s="137">
        <v>0</v>
      </c>
      <c r="AE49" s="137">
        <v>0</v>
      </c>
      <c r="AF49" s="1863"/>
      <c r="AG49" s="1864"/>
    </row>
    <row r="50" spans="1:33" ht="15.75" customHeight="1">
      <c r="A50" s="2385"/>
      <c r="B50" s="200" t="s">
        <v>167</v>
      </c>
      <c r="C50" s="105" t="s">
        <v>40</v>
      </c>
      <c r="D50" s="610"/>
      <c r="E50" s="610"/>
      <c r="F50" s="610"/>
      <c r="G50" s="782"/>
      <c r="H50" s="782"/>
      <c r="I50" s="889"/>
      <c r="J50" s="889"/>
      <c r="K50" s="889"/>
      <c r="L50" s="892"/>
      <c r="M50" s="892"/>
      <c r="N50" s="25"/>
      <c r="O50" s="25"/>
      <c r="P50" s="25"/>
      <c r="Q50" s="1863"/>
      <c r="R50" s="1863"/>
      <c r="S50" s="25"/>
      <c r="T50" s="25"/>
      <c r="U50" s="25"/>
      <c r="V50" s="1863"/>
      <c r="W50" s="1863"/>
      <c r="X50" s="82"/>
      <c r="Y50" s="82"/>
      <c r="Z50" s="82"/>
      <c r="AA50" s="82"/>
      <c r="AB50" s="82"/>
      <c r="AC50" s="137">
        <v>0</v>
      </c>
      <c r="AD50" s="137">
        <v>0</v>
      </c>
      <c r="AE50" s="137">
        <v>0</v>
      </c>
      <c r="AF50" s="1863"/>
      <c r="AG50" s="1864"/>
    </row>
    <row r="51" spans="1:33" ht="15.75" customHeight="1">
      <c r="A51" s="2385"/>
      <c r="B51" s="200" t="s">
        <v>168</v>
      </c>
      <c r="C51" s="105" t="s">
        <v>40</v>
      </c>
      <c r="D51" s="610"/>
      <c r="E51" s="610"/>
      <c r="F51" s="610"/>
      <c r="G51" s="782"/>
      <c r="H51" s="782"/>
      <c r="I51" s="889"/>
      <c r="J51" s="889"/>
      <c r="K51" s="889"/>
      <c r="L51" s="892"/>
      <c r="M51" s="892"/>
      <c r="N51" s="25"/>
      <c r="O51" s="25"/>
      <c r="P51" s="25"/>
      <c r="Q51" s="1863"/>
      <c r="R51" s="1863"/>
      <c r="S51" s="25"/>
      <c r="T51" s="25"/>
      <c r="U51" s="25"/>
      <c r="V51" s="1863"/>
      <c r="W51" s="1863"/>
      <c r="X51" s="82"/>
      <c r="Y51" s="82"/>
      <c r="Z51" s="82"/>
      <c r="AA51" s="82"/>
      <c r="AB51" s="82"/>
      <c r="AC51" s="137">
        <v>0</v>
      </c>
      <c r="AD51" s="137">
        <v>0</v>
      </c>
      <c r="AE51" s="137">
        <v>0</v>
      </c>
      <c r="AF51" s="1863"/>
      <c r="AG51" s="1864"/>
    </row>
    <row r="52" spans="1:33" ht="15.75" customHeight="1">
      <c r="A52" s="2385">
        <v>14</v>
      </c>
      <c r="B52" s="196" t="s">
        <v>169</v>
      </c>
      <c r="C52" s="199"/>
      <c r="D52" s="610"/>
      <c r="E52" s="610"/>
      <c r="F52" s="610"/>
      <c r="G52" s="782"/>
      <c r="H52" s="782"/>
      <c r="I52" s="889"/>
      <c r="J52" s="889"/>
      <c r="K52" s="889"/>
      <c r="L52" s="892"/>
      <c r="M52" s="892"/>
      <c r="N52" s="25"/>
      <c r="O52" s="25"/>
      <c r="P52" s="25"/>
      <c r="Q52" s="1863"/>
      <c r="R52" s="1863"/>
      <c r="S52" s="25"/>
      <c r="T52" s="25"/>
      <c r="U52" s="25"/>
      <c r="V52" s="1863"/>
      <c r="W52" s="1863"/>
      <c r="X52" s="82"/>
      <c r="Y52" s="82"/>
      <c r="Z52" s="82"/>
      <c r="AA52" s="82"/>
      <c r="AB52" s="82"/>
      <c r="AC52" s="137">
        <v>0</v>
      </c>
      <c r="AD52" s="137">
        <v>0</v>
      </c>
      <c r="AE52" s="137">
        <v>0</v>
      </c>
      <c r="AF52" s="1863"/>
      <c r="AG52" s="1864"/>
    </row>
    <row r="53" spans="1:33" ht="15.75" customHeight="1">
      <c r="A53" s="2385"/>
      <c r="B53" s="200" t="s">
        <v>170</v>
      </c>
      <c r="C53" s="199" t="s">
        <v>99</v>
      </c>
      <c r="D53" s="610"/>
      <c r="E53" s="610"/>
      <c r="F53" s="610"/>
      <c r="G53" s="782"/>
      <c r="H53" s="782"/>
      <c r="I53" s="889"/>
      <c r="J53" s="889"/>
      <c r="K53" s="889"/>
      <c r="L53" s="892"/>
      <c r="M53" s="892"/>
      <c r="N53" s="25"/>
      <c r="O53" s="25"/>
      <c r="P53" s="25"/>
      <c r="Q53" s="1863"/>
      <c r="R53" s="1863"/>
      <c r="S53" s="25"/>
      <c r="T53" s="25"/>
      <c r="U53" s="25"/>
      <c r="V53" s="1863"/>
      <c r="W53" s="1863"/>
      <c r="X53" s="82"/>
      <c r="Y53" s="82"/>
      <c r="Z53" s="82"/>
      <c r="AA53" s="82"/>
      <c r="AB53" s="82"/>
      <c r="AC53" s="137">
        <v>0</v>
      </c>
      <c r="AD53" s="137">
        <v>0</v>
      </c>
      <c r="AE53" s="137">
        <v>0</v>
      </c>
      <c r="AF53" s="1863"/>
      <c r="AG53" s="1864"/>
    </row>
    <row r="54" spans="1:33" ht="15.75" customHeight="1">
      <c r="A54" s="2385">
        <v>15</v>
      </c>
      <c r="B54" s="196" t="s">
        <v>171</v>
      </c>
      <c r="C54" s="199"/>
      <c r="D54" s="610"/>
      <c r="E54" s="610"/>
      <c r="F54" s="610"/>
      <c r="G54" s="782"/>
      <c r="H54" s="782"/>
      <c r="I54" s="889"/>
      <c r="J54" s="889"/>
      <c r="K54" s="889"/>
      <c r="L54" s="892"/>
      <c r="M54" s="892"/>
      <c r="N54" s="25"/>
      <c r="O54" s="25"/>
      <c r="P54" s="25"/>
      <c r="Q54" s="1863"/>
      <c r="R54" s="1863"/>
      <c r="S54" s="25"/>
      <c r="T54" s="25"/>
      <c r="U54" s="25"/>
      <c r="V54" s="1863"/>
      <c r="W54" s="1863"/>
      <c r="X54" s="82"/>
      <c r="Y54" s="82"/>
      <c r="Z54" s="82"/>
      <c r="AA54" s="82"/>
      <c r="AB54" s="82"/>
      <c r="AC54" s="137">
        <v>0</v>
      </c>
      <c r="AD54" s="137">
        <v>0</v>
      </c>
      <c r="AE54" s="137">
        <v>0</v>
      </c>
      <c r="AF54" s="1863"/>
      <c r="AG54" s="1864"/>
    </row>
    <row r="55" spans="1:33" ht="15.75" customHeight="1">
      <c r="A55" s="2385"/>
      <c r="B55" s="200" t="s">
        <v>172</v>
      </c>
      <c r="C55" s="105" t="s">
        <v>40</v>
      </c>
      <c r="D55" s="610"/>
      <c r="E55" s="610"/>
      <c r="F55" s="610"/>
      <c r="G55" s="782"/>
      <c r="H55" s="782"/>
      <c r="I55" s="889"/>
      <c r="J55" s="889"/>
      <c r="K55" s="889"/>
      <c r="L55" s="892"/>
      <c r="M55" s="892"/>
      <c r="N55" s="25"/>
      <c r="O55" s="25"/>
      <c r="P55" s="25"/>
      <c r="Q55" s="1863"/>
      <c r="R55" s="1863"/>
      <c r="S55" s="25"/>
      <c r="T55" s="25"/>
      <c r="U55" s="25"/>
      <c r="V55" s="1863"/>
      <c r="W55" s="1863"/>
      <c r="X55" s="82"/>
      <c r="Y55" s="82"/>
      <c r="Z55" s="82"/>
      <c r="AA55" s="82"/>
      <c r="AB55" s="82"/>
      <c r="AC55" s="137">
        <v>0</v>
      </c>
      <c r="AD55" s="137">
        <v>0</v>
      </c>
      <c r="AE55" s="137">
        <v>0</v>
      </c>
      <c r="AF55" s="1863"/>
      <c r="AG55" s="1864"/>
    </row>
    <row r="56" spans="1:33" ht="15.75" customHeight="1">
      <c r="A56" s="2385">
        <v>16</v>
      </c>
      <c r="B56" s="196" t="s">
        <v>173</v>
      </c>
      <c r="C56" s="199"/>
      <c r="D56" s="610"/>
      <c r="E56" s="610"/>
      <c r="F56" s="610"/>
      <c r="G56" s="782"/>
      <c r="H56" s="782"/>
      <c r="I56" s="889"/>
      <c r="J56" s="889"/>
      <c r="K56" s="889"/>
      <c r="L56" s="892"/>
      <c r="M56" s="892"/>
      <c r="N56" s="25"/>
      <c r="O56" s="25"/>
      <c r="P56" s="25"/>
      <c r="Q56" s="1863"/>
      <c r="R56" s="1863"/>
      <c r="S56" s="25"/>
      <c r="T56" s="25"/>
      <c r="U56" s="25"/>
      <c r="V56" s="1863"/>
      <c r="W56" s="1863"/>
      <c r="X56" s="82"/>
      <c r="Y56" s="82"/>
      <c r="Z56" s="82"/>
      <c r="AA56" s="82"/>
      <c r="AB56" s="82"/>
      <c r="AC56" s="137">
        <v>0</v>
      </c>
      <c r="AD56" s="137">
        <v>0</v>
      </c>
      <c r="AE56" s="137">
        <v>0</v>
      </c>
      <c r="AF56" s="1863"/>
      <c r="AG56" s="1864"/>
    </row>
    <row r="57" spans="1:33" ht="15.75" customHeight="1">
      <c r="A57" s="2385"/>
      <c r="B57" s="200" t="s">
        <v>179</v>
      </c>
      <c r="C57" s="199" t="s">
        <v>40</v>
      </c>
      <c r="D57" s="610"/>
      <c r="E57" s="610"/>
      <c r="F57" s="610"/>
      <c r="G57" s="782"/>
      <c r="H57" s="782"/>
      <c r="I57" s="889"/>
      <c r="J57" s="889"/>
      <c r="K57" s="889"/>
      <c r="L57" s="892"/>
      <c r="M57" s="892"/>
      <c r="N57" s="25">
        <v>9367</v>
      </c>
      <c r="O57" s="25">
        <v>11698</v>
      </c>
      <c r="P57" s="25">
        <v>11780</v>
      </c>
      <c r="Q57" s="1863">
        <v>24.885235400875416</v>
      </c>
      <c r="R57" s="1863">
        <v>0.70097452555992845</v>
      </c>
      <c r="S57" s="25"/>
      <c r="T57" s="25"/>
      <c r="U57" s="25"/>
      <c r="V57" s="1863"/>
      <c r="W57" s="1863"/>
      <c r="X57" s="82"/>
      <c r="Y57" s="82"/>
      <c r="Z57" s="82"/>
      <c r="AA57" s="82"/>
      <c r="AB57" s="82"/>
      <c r="AC57" s="137">
        <v>9367</v>
      </c>
      <c r="AD57" s="137">
        <v>11698</v>
      </c>
      <c r="AE57" s="137">
        <v>11780</v>
      </c>
      <c r="AF57" s="1863">
        <v>24.885235400875416</v>
      </c>
      <c r="AG57" s="1864">
        <v>0.70097452555992845</v>
      </c>
    </row>
    <row r="58" spans="1:33" ht="15.75" customHeight="1">
      <c r="A58" s="2385"/>
      <c r="B58" s="203" t="s">
        <v>174</v>
      </c>
      <c r="C58" s="199" t="s">
        <v>101</v>
      </c>
      <c r="D58" s="610">
        <v>248260</v>
      </c>
      <c r="E58" s="610">
        <v>254964</v>
      </c>
      <c r="F58" s="610" t="e">
        <v>#REF!</v>
      </c>
      <c r="G58" s="782">
        <v>2.7003947474421892</v>
      </c>
      <c r="H58" s="782" t="e">
        <v>#REF!</v>
      </c>
      <c r="I58" s="889"/>
      <c r="J58" s="889"/>
      <c r="K58" s="889"/>
      <c r="L58" s="892"/>
      <c r="M58" s="892"/>
      <c r="N58" s="28"/>
      <c r="O58" s="28"/>
      <c r="P58" s="28"/>
      <c r="Q58" s="1863"/>
      <c r="R58" s="1863"/>
      <c r="S58" s="591">
        <v>69800</v>
      </c>
      <c r="T58" s="28">
        <v>83773.27</v>
      </c>
      <c r="U58" s="28" t="e">
        <v>#REF!</v>
      </c>
      <c r="V58" s="1863">
        <v>20.019011461318058</v>
      </c>
      <c r="W58" s="1863" t="e">
        <v>#REF!</v>
      </c>
      <c r="X58" s="82"/>
      <c r="Y58" s="82"/>
      <c r="Z58" s="82"/>
      <c r="AA58" s="82"/>
      <c r="AB58" s="82"/>
      <c r="AC58" s="137">
        <v>318060</v>
      </c>
      <c r="AD58" s="137">
        <v>338737.27</v>
      </c>
      <c r="AE58" s="137" t="e">
        <v>#REF!</v>
      </c>
      <c r="AF58" s="1863">
        <v>6.5010595485128562</v>
      </c>
      <c r="AG58" s="1864" t="e">
        <v>#REF!</v>
      </c>
    </row>
    <row r="59" spans="1:33" ht="15.75" customHeight="1">
      <c r="A59" s="2385"/>
      <c r="B59" s="203" t="s">
        <v>175</v>
      </c>
      <c r="C59" s="199" t="s">
        <v>101</v>
      </c>
      <c r="D59" s="610">
        <v>78733</v>
      </c>
      <c r="E59" s="610">
        <v>70839</v>
      </c>
      <c r="F59" s="610" t="e">
        <v>#REF!</v>
      </c>
      <c r="G59" s="782">
        <v>-10.026291389887348</v>
      </c>
      <c r="H59" s="782" t="e">
        <v>#REF!</v>
      </c>
      <c r="I59" s="889"/>
      <c r="J59" s="889"/>
      <c r="K59" s="889"/>
      <c r="L59" s="892"/>
      <c r="M59" s="892"/>
      <c r="N59" s="28"/>
      <c r="O59" s="28"/>
      <c r="P59" s="28"/>
      <c r="Q59" s="1863"/>
      <c r="R59" s="1863"/>
      <c r="S59" s="591">
        <v>8142</v>
      </c>
      <c r="T59" s="28">
        <v>9726.42</v>
      </c>
      <c r="U59" s="28" t="e">
        <v>#REF!</v>
      </c>
      <c r="V59" s="1863">
        <v>19.459837877671333</v>
      </c>
      <c r="W59" s="1863" t="e">
        <v>#REF!</v>
      </c>
      <c r="X59" s="83"/>
      <c r="Y59" s="83"/>
      <c r="Z59" s="83"/>
      <c r="AA59" s="658"/>
      <c r="AB59" s="658"/>
      <c r="AC59" s="137">
        <v>86875</v>
      </c>
      <c r="AD59" s="137">
        <v>80565.42</v>
      </c>
      <c r="AE59" s="137" t="e">
        <v>#REF!</v>
      </c>
      <c r="AF59" s="1863">
        <v>-7.2628258992805854</v>
      </c>
      <c r="AG59" s="1864" t="e">
        <v>#REF!</v>
      </c>
    </row>
    <row r="60" spans="1:33" ht="15.75" customHeight="1">
      <c r="A60" s="2385"/>
      <c r="B60" s="203" t="s">
        <v>176</v>
      </c>
      <c r="C60" s="199" t="s">
        <v>180</v>
      </c>
      <c r="D60" s="610">
        <v>11391</v>
      </c>
      <c r="E60" s="610">
        <v>11407</v>
      </c>
      <c r="F60" s="610" t="e">
        <v>#REF!</v>
      </c>
      <c r="G60" s="782">
        <v>0.14046176806250799</v>
      </c>
      <c r="H60" s="782" t="e">
        <v>#REF!</v>
      </c>
      <c r="I60" s="889"/>
      <c r="J60" s="889"/>
      <c r="K60" s="889"/>
      <c r="L60" s="892"/>
      <c r="M60" s="892"/>
      <c r="N60" s="610"/>
      <c r="O60" s="28"/>
      <c r="P60" s="28"/>
      <c r="Q60" s="1863"/>
      <c r="R60" s="1863"/>
      <c r="S60" s="1279">
        <v>1530</v>
      </c>
      <c r="T60" s="1480">
        <v>1493.78</v>
      </c>
      <c r="U60" s="28" t="e">
        <v>#REF!</v>
      </c>
      <c r="V60" s="1863">
        <v>-2.3673202614379107</v>
      </c>
      <c r="W60" s="1863" t="e">
        <v>#REF!</v>
      </c>
      <c r="X60" s="83"/>
      <c r="Y60" s="83"/>
      <c r="Z60" s="83"/>
      <c r="AA60" s="658"/>
      <c r="AB60" s="658"/>
      <c r="AC60" s="137">
        <v>12921</v>
      </c>
      <c r="AD60" s="137">
        <v>12900.78</v>
      </c>
      <c r="AE60" s="137" t="e">
        <v>#REF!</v>
      </c>
      <c r="AF60" s="1863">
        <v>-0.15648943580217178</v>
      </c>
      <c r="AG60" s="1864" t="e">
        <v>#REF!</v>
      </c>
    </row>
    <row r="61" spans="1:33" ht="15.75" customHeight="1">
      <c r="A61" s="2385"/>
      <c r="B61" s="203" t="s">
        <v>177</v>
      </c>
      <c r="C61" s="199" t="s">
        <v>181</v>
      </c>
      <c r="D61" s="610">
        <v>4086</v>
      </c>
      <c r="E61" s="610">
        <v>4014</v>
      </c>
      <c r="F61" s="610" t="e">
        <v>#REF!</v>
      </c>
      <c r="G61" s="782">
        <v>-1.7621145374449299</v>
      </c>
      <c r="H61" s="782" t="e">
        <v>#REF!</v>
      </c>
      <c r="I61" s="889"/>
      <c r="J61" s="889"/>
      <c r="K61" s="889"/>
      <c r="L61" s="892"/>
      <c r="M61" s="892"/>
      <c r="N61" s="28"/>
      <c r="O61" s="28"/>
      <c r="P61" s="28"/>
      <c r="Q61" s="1863"/>
      <c r="R61" s="1863"/>
      <c r="S61" s="1279">
        <v>640</v>
      </c>
      <c r="T61" s="1475">
        <v>736.41</v>
      </c>
      <c r="U61" s="28" t="e">
        <v>#REF!</v>
      </c>
      <c r="V61" s="1863">
        <v>15.064062499999991</v>
      </c>
      <c r="W61" s="1863" t="e">
        <v>#REF!</v>
      </c>
      <c r="X61" s="82"/>
      <c r="Y61" s="82"/>
      <c r="Z61" s="82"/>
      <c r="AA61" s="84"/>
      <c r="AB61" s="84"/>
      <c r="AC61" s="137">
        <v>4726</v>
      </c>
      <c r="AD61" s="137">
        <v>4750.41</v>
      </c>
      <c r="AE61" s="137" t="e">
        <v>#REF!</v>
      </c>
      <c r="AF61" s="1863">
        <v>0.5165044435040187</v>
      </c>
      <c r="AG61" s="1864" t="e">
        <v>#REF!</v>
      </c>
    </row>
    <row r="62" spans="1:33" ht="15.75" customHeight="1">
      <c r="A62" s="2385"/>
      <c r="B62" s="203" t="s">
        <v>178</v>
      </c>
      <c r="C62" s="199" t="s">
        <v>181</v>
      </c>
      <c r="D62" s="610">
        <v>9060</v>
      </c>
      <c r="E62" s="610">
        <v>9098</v>
      </c>
      <c r="F62" s="610" t="e">
        <v>#REF!</v>
      </c>
      <c r="G62" s="782">
        <v>0.41942604856512844</v>
      </c>
      <c r="H62" s="782" t="e">
        <v>#REF!</v>
      </c>
      <c r="I62" s="889"/>
      <c r="J62" s="889"/>
      <c r="K62" s="889"/>
      <c r="L62" s="892"/>
      <c r="M62" s="892"/>
      <c r="N62" s="28"/>
      <c r="O62" s="28"/>
      <c r="P62" s="28"/>
      <c r="Q62" s="1863"/>
      <c r="R62" s="1863"/>
      <c r="S62" s="591">
        <v>195</v>
      </c>
      <c r="T62" s="28">
        <v>302.39999999999998</v>
      </c>
      <c r="U62" s="28" t="e">
        <v>#REF!</v>
      </c>
      <c r="V62" s="1863">
        <v>55.076923076923066</v>
      </c>
      <c r="W62" s="1863" t="e">
        <v>#REF!</v>
      </c>
      <c r="X62" s="82"/>
      <c r="Y62" s="82"/>
      <c r="Z62" s="82"/>
      <c r="AA62" s="84"/>
      <c r="AB62" s="84"/>
      <c r="AC62" s="137">
        <v>9255</v>
      </c>
      <c r="AD62" s="137">
        <v>9400.4</v>
      </c>
      <c r="AE62" s="137" t="e">
        <v>#REF!</v>
      </c>
      <c r="AF62" s="1863">
        <v>1.5710426796326118</v>
      </c>
      <c r="AG62" s="1864" t="e">
        <v>#REF!</v>
      </c>
    </row>
    <row r="63" spans="1:33" ht="15.75" customHeight="1">
      <c r="A63" s="2385"/>
      <c r="B63" s="200" t="s">
        <v>61</v>
      </c>
      <c r="C63" s="199" t="s">
        <v>104</v>
      </c>
      <c r="D63" s="610"/>
      <c r="E63" s="610"/>
      <c r="F63" s="610"/>
      <c r="G63" s="782"/>
      <c r="H63" s="782"/>
      <c r="I63" s="889"/>
      <c r="J63" s="889"/>
      <c r="K63" s="889"/>
      <c r="L63" s="892"/>
      <c r="M63" s="892"/>
      <c r="N63" s="25"/>
      <c r="O63" s="25"/>
      <c r="P63" s="25"/>
      <c r="Q63" s="1863"/>
      <c r="R63" s="1863"/>
      <c r="S63" s="25"/>
      <c r="T63" s="133"/>
      <c r="U63" s="133"/>
      <c r="V63" s="1863"/>
      <c r="W63" s="1863"/>
      <c r="X63" s="82"/>
      <c r="Y63" s="82"/>
      <c r="Z63" s="82"/>
      <c r="AA63" s="84"/>
      <c r="AB63" s="84"/>
      <c r="AC63" s="137">
        <v>0</v>
      </c>
      <c r="AD63" s="137">
        <v>0</v>
      </c>
      <c r="AE63" s="137">
        <v>0</v>
      </c>
      <c r="AF63" s="1863"/>
      <c r="AG63" s="1864"/>
    </row>
    <row r="64" spans="1:33" ht="15.75" customHeight="1">
      <c r="A64" s="2385">
        <v>17</v>
      </c>
      <c r="B64" s="196" t="s">
        <v>182</v>
      </c>
      <c r="C64" s="199"/>
      <c r="D64" s="610"/>
      <c r="E64" s="610"/>
      <c r="F64" s="610"/>
      <c r="G64" s="782"/>
      <c r="H64" s="782"/>
      <c r="I64" s="889"/>
      <c r="J64" s="889"/>
      <c r="K64" s="889"/>
      <c r="L64" s="892"/>
      <c r="M64" s="892"/>
      <c r="N64" s="25"/>
      <c r="O64" s="25"/>
      <c r="P64" s="25"/>
      <c r="Q64" s="1863"/>
      <c r="R64" s="1863"/>
      <c r="S64" s="25"/>
      <c r="T64" s="25"/>
      <c r="U64" s="25"/>
      <c r="V64" s="1863"/>
      <c r="W64" s="1863"/>
      <c r="X64" s="82"/>
      <c r="Y64" s="82"/>
      <c r="Z64" s="82"/>
      <c r="AA64" s="84"/>
      <c r="AB64" s="84"/>
      <c r="AC64" s="137">
        <v>0</v>
      </c>
      <c r="AD64" s="137">
        <v>0</v>
      </c>
      <c r="AE64" s="137">
        <v>0</v>
      </c>
      <c r="AF64" s="1863"/>
      <c r="AG64" s="1864"/>
    </row>
    <row r="65" spans="1:33" ht="15.75" customHeight="1">
      <c r="A65" s="2385"/>
      <c r="B65" s="204" t="s">
        <v>117</v>
      </c>
      <c r="C65" s="199" t="s">
        <v>183</v>
      </c>
      <c r="D65" s="137"/>
      <c r="E65" s="137"/>
      <c r="F65" s="137"/>
      <c r="G65" s="1863"/>
      <c r="H65" s="1863"/>
      <c r="I65" s="889"/>
      <c r="J65" s="889"/>
      <c r="K65" s="889"/>
      <c r="L65" s="892"/>
      <c r="M65" s="892"/>
      <c r="N65" s="25"/>
      <c r="O65" s="25"/>
      <c r="P65" s="25"/>
      <c r="Q65" s="1863"/>
      <c r="R65" s="1863"/>
      <c r="S65" s="25"/>
      <c r="T65" s="25"/>
      <c r="U65" s="25"/>
      <c r="V65" s="1863"/>
      <c r="W65" s="1863"/>
      <c r="X65" s="82"/>
      <c r="Y65" s="82"/>
      <c r="Z65" s="82"/>
      <c r="AA65" s="84"/>
      <c r="AB65" s="84"/>
      <c r="AC65" s="137">
        <v>0</v>
      </c>
      <c r="AD65" s="137">
        <v>0</v>
      </c>
      <c r="AE65" s="137">
        <v>0</v>
      </c>
      <c r="AF65" s="1863"/>
      <c r="AG65" s="1864"/>
    </row>
    <row r="66" spans="1:33" ht="15.75" customHeight="1">
      <c r="A66" s="2385">
        <v>18</v>
      </c>
      <c r="B66" s="196" t="s">
        <v>184</v>
      </c>
      <c r="C66" s="199"/>
      <c r="D66" s="137"/>
      <c r="E66" s="137"/>
      <c r="F66" s="137"/>
      <c r="G66" s="1863"/>
      <c r="H66" s="1863"/>
      <c r="I66" s="889"/>
      <c r="J66" s="889"/>
      <c r="K66" s="889"/>
      <c r="L66" s="892"/>
      <c r="M66" s="892"/>
      <c r="N66" s="25"/>
      <c r="O66" s="25"/>
      <c r="P66" s="25"/>
      <c r="Q66" s="1863"/>
      <c r="R66" s="1863"/>
      <c r="S66" s="25"/>
      <c r="T66" s="25"/>
      <c r="U66" s="25"/>
      <c r="V66" s="1863"/>
      <c r="W66" s="1863"/>
      <c r="X66" s="83"/>
      <c r="Y66" s="83"/>
      <c r="Z66" s="83"/>
      <c r="AA66" s="83"/>
      <c r="AB66" s="83"/>
      <c r="AC66" s="137">
        <v>0</v>
      </c>
      <c r="AD66" s="137">
        <v>0</v>
      </c>
      <c r="AE66" s="137">
        <v>0</v>
      </c>
      <c r="AF66" s="1863"/>
      <c r="AG66" s="1864"/>
    </row>
    <row r="67" spans="1:33" ht="15.75" customHeight="1">
      <c r="A67" s="2385"/>
      <c r="B67" s="200" t="s">
        <v>62</v>
      </c>
      <c r="C67" s="199" t="s">
        <v>102</v>
      </c>
      <c r="D67" s="137"/>
      <c r="E67" s="137"/>
      <c r="F67" s="137"/>
      <c r="G67" s="1863"/>
      <c r="H67" s="1863"/>
      <c r="I67" s="137"/>
      <c r="J67" s="137"/>
      <c r="K67" s="137"/>
      <c r="L67" s="1863"/>
      <c r="M67" s="1863"/>
      <c r="N67" s="25">
        <v>3.4</v>
      </c>
      <c r="O67" s="25">
        <v>3.5</v>
      </c>
      <c r="P67" s="25">
        <v>4</v>
      </c>
      <c r="Q67" s="1863">
        <v>2.9411764705882462</v>
      </c>
      <c r="R67" s="1863">
        <v>14.285714285714278</v>
      </c>
      <c r="S67" s="25"/>
      <c r="T67" s="25"/>
      <c r="U67" s="25"/>
      <c r="V67" s="1863"/>
      <c r="W67" s="1863"/>
      <c r="X67" s="25"/>
      <c r="Y67" s="25"/>
      <c r="Z67" s="25"/>
      <c r="AA67" s="25"/>
      <c r="AB67" s="25"/>
      <c r="AC67" s="137">
        <v>3.4</v>
      </c>
      <c r="AD67" s="137">
        <v>3.5</v>
      </c>
      <c r="AE67" s="137">
        <v>4</v>
      </c>
      <c r="AF67" s="1863">
        <v>2.9411764705882462</v>
      </c>
      <c r="AG67" s="1864">
        <v>14.285714285714278</v>
      </c>
    </row>
    <row r="68" spans="1:33" ht="15.75" customHeight="1">
      <c r="A68" s="2385"/>
      <c r="B68" s="200" t="s">
        <v>185</v>
      </c>
      <c r="C68" s="199" t="s">
        <v>40</v>
      </c>
      <c r="D68" s="137"/>
      <c r="E68" s="137"/>
      <c r="F68" s="137"/>
      <c r="G68" s="1863"/>
      <c r="H68" s="1863"/>
      <c r="I68" s="137"/>
      <c r="J68" s="137"/>
      <c r="K68" s="137"/>
      <c r="L68" s="1863"/>
      <c r="M68" s="1863"/>
      <c r="N68" s="25"/>
      <c r="O68" s="25"/>
      <c r="P68" s="25"/>
      <c r="Q68" s="1863"/>
      <c r="R68" s="1863"/>
      <c r="S68" s="25"/>
      <c r="T68" s="25"/>
      <c r="U68" s="25"/>
      <c r="V68" s="1863"/>
      <c r="W68" s="1863"/>
      <c r="X68" s="674">
        <v>48034.15</v>
      </c>
      <c r="Y68" s="25">
        <v>29099.1</v>
      </c>
      <c r="Z68" s="25">
        <v>19167.46</v>
      </c>
      <c r="AA68" s="674">
        <v>-39.419975163503473</v>
      </c>
      <c r="AB68" s="674">
        <v>-34.130402658501467</v>
      </c>
      <c r="AC68" s="137">
        <v>48034.15</v>
      </c>
      <c r="AD68" s="137">
        <v>29099.1</v>
      </c>
      <c r="AE68" s="137">
        <v>19167.46</v>
      </c>
      <c r="AF68" s="1863">
        <v>-39.419975163503473</v>
      </c>
      <c r="AG68" s="1864">
        <v>-34.130402658501467</v>
      </c>
    </row>
    <row r="69" spans="1:33" ht="15.75" customHeight="1">
      <c r="A69" s="2385"/>
      <c r="B69" s="200" t="s">
        <v>186</v>
      </c>
      <c r="C69" s="199" t="s">
        <v>40</v>
      </c>
      <c r="D69" s="137"/>
      <c r="E69" s="137"/>
      <c r="F69" s="137"/>
      <c r="G69" s="1863"/>
      <c r="H69" s="1863"/>
      <c r="I69" s="137"/>
      <c r="J69" s="137"/>
      <c r="K69" s="137"/>
      <c r="L69" s="1863"/>
      <c r="M69" s="1863"/>
      <c r="N69" s="25"/>
      <c r="O69" s="25"/>
      <c r="P69" s="25"/>
      <c r="Q69" s="1863"/>
      <c r="R69" s="1863"/>
      <c r="S69" s="25"/>
      <c r="T69" s="25"/>
      <c r="U69" s="25"/>
      <c r="V69" s="1863"/>
      <c r="W69" s="1863"/>
      <c r="X69" s="25"/>
      <c r="Y69" s="25"/>
      <c r="Z69" s="25"/>
      <c r="AA69" s="25"/>
      <c r="AB69" s="25"/>
      <c r="AC69" s="137">
        <v>0</v>
      </c>
      <c r="AD69" s="137">
        <v>0</v>
      </c>
      <c r="AE69" s="137">
        <v>0</v>
      </c>
      <c r="AF69" s="1863"/>
      <c r="AG69" s="1864"/>
    </row>
    <row r="70" spans="1:33" ht="15.75" customHeight="1">
      <c r="A70" s="2385"/>
      <c r="B70" s="200" t="s">
        <v>187</v>
      </c>
      <c r="C70" s="199" t="s">
        <v>40</v>
      </c>
      <c r="D70" s="137"/>
      <c r="E70" s="137"/>
      <c r="F70" s="137"/>
      <c r="G70" s="1863"/>
      <c r="H70" s="1863"/>
      <c r="I70" s="137"/>
      <c r="J70" s="137"/>
      <c r="K70" s="137"/>
      <c r="L70" s="1863"/>
      <c r="M70" s="1863"/>
      <c r="N70" s="25"/>
      <c r="O70" s="25"/>
      <c r="P70" s="25"/>
      <c r="Q70" s="1863"/>
      <c r="R70" s="1863"/>
      <c r="S70" s="25"/>
      <c r="T70" s="25"/>
      <c r="U70" s="25"/>
      <c r="V70" s="1863"/>
      <c r="W70" s="1863"/>
      <c r="X70" s="25"/>
      <c r="Y70" s="25"/>
      <c r="Z70" s="25"/>
      <c r="AA70" s="25"/>
      <c r="AB70" s="25"/>
      <c r="AC70" s="137">
        <v>0</v>
      </c>
      <c r="AD70" s="137">
        <v>0</v>
      </c>
      <c r="AE70" s="137">
        <v>0</v>
      </c>
      <c r="AF70" s="1863"/>
      <c r="AG70" s="1864"/>
    </row>
    <row r="71" spans="1:33" ht="15.75" customHeight="1">
      <c r="A71" s="2385">
        <v>19</v>
      </c>
      <c r="B71" s="205" t="s">
        <v>188</v>
      </c>
      <c r="C71" s="199"/>
      <c r="D71" s="137"/>
      <c r="E71" s="137"/>
      <c r="F71" s="137"/>
      <c r="G71" s="1863"/>
      <c r="H71" s="1863"/>
      <c r="I71" s="137"/>
      <c r="J71" s="137"/>
      <c r="K71" s="137"/>
      <c r="L71" s="1863"/>
      <c r="M71" s="1863"/>
      <c r="N71" s="25"/>
      <c r="O71" s="25"/>
      <c r="P71" s="25"/>
      <c r="Q71" s="1863"/>
      <c r="R71" s="1863"/>
      <c r="S71" s="25"/>
      <c r="T71" s="25"/>
      <c r="U71" s="25"/>
      <c r="V71" s="1863"/>
      <c r="W71" s="1863"/>
      <c r="X71" s="25"/>
      <c r="Y71" s="25"/>
      <c r="Z71" s="25"/>
      <c r="AA71" s="25"/>
      <c r="AB71" s="25"/>
      <c r="AC71" s="137">
        <v>0</v>
      </c>
      <c r="AD71" s="137">
        <v>0</v>
      </c>
      <c r="AE71" s="137">
        <v>0</v>
      </c>
      <c r="AF71" s="1863"/>
      <c r="AG71" s="1864"/>
    </row>
    <row r="72" spans="1:33" ht="15.75" customHeight="1">
      <c r="A72" s="2385"/>
      <c r="B72" s="200" t="s">
        <v>189</v>
      </c>
      <c r="C72" s="199" t="s">
        <v>104</v>
      </c>
      <c r="D72" s="137"/>
      <c r="E72" s="137"/>
      <c r="F72" s="137"/>
      <c r="G72" s="1863"/>
      <c r="H72" s="1863"/>
      <c r="I72" s="137"/>
      <c r="J72" s="137"/>
      <c r="K72" s="137"/>
      <c r="L72" s="1863"/>
      <c r="M72" s="1863"/>
      <c r="N72" s="25"/>
      <c r="O72" s="25"/>
      <c r="P72" s="25"/>
      <c r="Q72" s="1863"/>
      <c r="R72" s="1863"/>
      <c r="S72" s="25"/>
      <c r="T72" s="25"/>
      <c r="U72" s="25"/>
      <c r="V72" s="1863"/>
      <c r="W72" s="1863"/>
      <c r="X72" s="25"/>
      <c r="Y72" s="25"/>
      <c r="Z72" s="25"/>
      <c r="AA72" s="25"/>
      <c r="AB72" s="25"/>
      <c r="AC72" s="137">
        <v>0</v>
      </c>
      <c r="AD72" s="137">
        <v>0</v>
      </c>
      <c r="AE72" s="137">
        <v>0</v>
      </c>
      <c r="AF72" s="1863"/>
      <c r="AG72" s="1864"/>
    </row>
    <row r="73" spans="1:33" ht="15.75" customHeight="1">
      <c r="A73" s="2385"/>
      <c r="B73" s="200" t="s">
        <v>190</v>
      </c>
      <c r="C73" s="199" t="s">
        <v>104</v>
      </c>
      <c r="D73" s="137"/>
      <c r="E73" s="137"/>
      <c r="F73" s="137"/>
      <c r="G73" s="1863"/>
      <c r="H73" s="1863"/>
      <c r="I73" s="137"/>
      <c r="J73" s="137"/>
      <c r="K73" s="137"/>
      <c r="L73" s="1863"/>
      <c r="M73" s="1863"/>
      <c r="N73" s="25"/>
      <c r="O73" s="25"/>
      <c r="P73" s="25"/>
      <c r="Q73" s="1863"/>
      <c r="R73" s="1863"/>
      <c r="S73" s="25"/>
      <c r="T73" s="25"/>
      <c r="U73" s="25"/>
      <c r="V73" s="1863"/>
      <c r="W73" s="1863"/>
      <c r="X73" s="25"/>
      <c r="Y73" s="25"/>
      <c r="Z73" s="25"/>
      <c r="AA73" s="25"/>
      <c r="AB73" s="25"/>
      <c r="AC73" s="137">
        <v>0</v>
      </c>
      <c r="AD73" s="137">
        <v>0</v>
      </c>
      <c r="AE73" s="137">
        <v>0</v>
      </c>
      <c r="AF73" s="1863"/>
      <c r="AG73" s="1864"/>
    </row>
    <row r="74" spans="1:33" ht="15.75" customHeight="1">
      <c r="A74" s="2385"/>
      <c r="B74" s="200" t="s">
        <v>191</v>
      </c>
      <c r="C74" s="199" t="s">
        <v>41</v>
      </c>
      <c r="D74" s="137"/>
      <c r="E74" s="137"/>
      <c r="F74" s="137"/>
      <c r="G74" s="1863"/>
      <c r="H74" s="1863"/>
      <c r="I74" s="137"/>
      <c r="J74" s="137"/>
      <c r="K74" s="137"/>
      <c r="L74" s="1863"/>
      <c r="M74" s="1863"/>
      <c r="N74" s="25"/>
      <c r="O74" s="25"/>
      <c r="P74" s="25"/>
      <c r="Q74" s="1863"/>
      <c r="R74" s="1863"/>
      <c r="S74" s="25"/>
      <c r="T74" s="25"/>
      <c r="U74" s="25"/>
      <c r="V74" s="1863"/>
      <c r="W74" s="1863"/>
      <c r="X74" s="25"/>
      <c r="Y74" s="25"/>
      <c r="Z74" s="25"/>
      <c r="AA74" s="25"/>
      <c r="AB74" s="25"/>
      <c r="AC74" s="137">
        <v>0</v>
      </c>
      <c r="AD74" s="137">
        <v>0</v>
      </c>
      <c r="AE74" s="137">
        <v>0</v>
      </c>
      <c r="AF74" s="1863"/>
      <c r="AG74" s="1864"/>
    </row>
    <row r="75" spans="1:33" ht="15.75" customHeight="1">
      <c r="A75" s="2385">
        <v>20</v>
      </c>
      <c r="B75" s="205" t="s">
        <v>192</v>
      </c>
      <c r="C75" s="199"/>
      <c r="D75" s="137"/>
      <c r="E75" s="137"/>
      <c r="F75" s="137"/>
      <c r="G75" s="1863"/>
      <c r="H75" s="1863"/>
      <c r="I75" s="137"/>
      <c r="J75" s="137"/>
      <c r="K75" s="137"/>
      <c r="L75" s="1863"/>
      <c r="M75" s="1863"/>
      <c r="N75" s="25"/>
      <c r="O75" s="25"/>
      <c r="P75" s="25"/>
      <c r="Q75" s="1863"/>
      <c r="R75" s="1863"/>
      <c r="S75" s="25"/>
      <c r="T75" s="25"/>
      <c r="U75" s="25"/>
      <c r="V75" s="1863"/>
      <c r="W75" s="1863"/>
      <c r="X75" s="25"/>
      <c r="Y75" s="25"/>
      <c r="Z75" s="25"/>
      <c r="AA75" s="25"/>
      <c r="AB75" s="25"/>
      <c r="AC75" s="137">
        <v>0</v>
      </c>
      <c r="AD75" s="137">
        <v>0</v>
      </c>
      <c r="AE75" s="137">
        <v>0</v>
      </c>
      <c r="AF75" s="1863"/>
      <c r="AG75" s="1864"/>
    </row>
    <row r="76" spans="1:33" ht="15.75" customHeight="1">
      <c r="A76" s="2385"/>
      <c r="B76" s="200" t="s">
        <v>118</v>
      </c>
      <c r="C76" s="199" t="s">
        <v>104</v>
      </c>
      <c r="D76" s="137"/>
      <c r="E76" s="137"/>
      <c r="F76" s="137"/>
      <c r="G76" s="1863"/>
      <c r="H76" s="1863"/>
      <c r="I76" s="137"/>
      <c r="J76" s="137"/>
      <c r="K76" s="137"/>
      <c r="L76" s="1863"/>
      <c r="M76" s="1863"/>
      <c r="N76" s="25"/>
      <c r="O76" s="25"/>
      <c r="P76" s="25"/>
      <c r="Q76" s="1863"/>
      <c r="R76" s="1863"/>
      <c r="S76" s="25"/>
      <c r="T76" s="25"/>
      <c r="U76" s="25"/>
      <c r="V76" s="1863"/>
      <c r="W76" s="1863"/>
      <c r="X76" s="25"/>
      <c r="Y76" s="25"/>
      <c r="Z76" s="25"/>
      <c r="AA76" s="25"/>
      <c r="AB76" s="25"/>
      <c r="AC76" s="137">
        <v>0</v>
      </c>
      <c r="AD76" s="137">
        <v>0</v>
      </c>
      <c r="AE76" s="137">
        <v>0</v>
      </c>
      <c r="AF76" s="1863"/>
      <c r="AG76" s="1864"/>
    </row>
    <row r="77" spans="1:33" ht="15.75" customHeight="1">
      <c r="A77" s="2385"/>
      <c r="B77" s="200" t="s">
        <v>193</v>
      </c>
      <c r="C77" s="199" t="s">
        <v>101</v>
      </c>
      <c r="D77" s="137"/>
      <c r="E77" s="137"/>
      <c r="F77" s="137"/>
      <c r="G77" s="1863"/>
      <c r="H77" s="1863"/>
      <c r="I77" s="137"/>
      <c r="J77" s="137"/>
      <c r="K77" s="137"/>
      <c r="L77" s="1863"/>
      <c r="M77" s="1863"/>
      <c r="N77" s="25"/>
      <c r="O77" s="25"/>
      <c r="P77" s="25"/>
      <c r="Q77" s="1863"/>
      <c r="R77" s="1863"/>
      <c r="S77" s="25"/>
      <c r="T77" s="25"/>
      <c r="U77" s="25"/>
      <c r="V77" s="1863"/>
      <c r="W77" s="1863"/>
      <c r="X77" s="25"/>
      <c r="Y77" s="25"/>
      <c r="Z77" s="25"/>
      <c r="AA77" s="25"/>
      <c r="AB77" s="25"/>
      <c r="AC77" s="137">
        <v>0</v>
      </c>
      <c r="AD77" s="137">
        <v>0</v>
      </c>
      <c r="AE77" s="137">
        <v>0</v>
      </c>
      <c r="AF77" s="1863"/>
      <c r="AG77" s="1864"/>
    </row>
    <row r="78" spans="1:33" ht="15.75" customHeight="1">
      <c r="A78" s="2385">
        <v>21</v>
      </c>
      <c r="B78" s="205" t="s">
        <v>194</v>
      </c>
      <c r="C78" s="199"/>
      <c r="D78" s="137"/>
      <c r="E78" s="137"/>
      <c r="F78" s="137"/>
      <c r="G78" s="1863"/>
      <c r="H78" s="1863"/>
      <c r="I78" s="137"/>
      <c r="J78" s="137"/>
      <c r="K78" s="137"/>
      <c r="L78" s="1863"/>
      <c r="M78" s="1863"/>
      <c r="N78" s="25"/>
      <c r="O78" s="25"/>
      <c r="P78" s="25"/>
      <c r="Q78" s="1863"/>
      <c r="R78" s="1863"/>
      <c r="S78" s="25"/>
      <c r="T78" s="25"/>
      <c r="U78" s="25"/>
      <c r="V78" s="1863"/>
      <c r="W78" s="1863"/>
      <c r="X78" s="25"/>
      <c r="Y78" s="25"/>
      <c r="Z78" s="25"/>
      <c r="AA78" s="25"/>
      <c r="AB78" s="25"/>
      <c r="AC78" s="137">
        <v>0</v>
      </c>
      <c r="AD78" s="137">
        <v>0</v>
      </c>
      <c r="AE78" s="137">
        <v>0</v>
      </c>
      <c r="AF78" s="1863"/>
      <c r="AG78" s="1864"/>
    </row>
    <row r="79" spans="1:33" ht="15.75" customHeight="1">
      <c r="A79" s="2385"/>
      <c r="B79" s="200" t="s">
        <v>195</v>
      </c>
      <c r="C79" s="199" t="s">
        <v>40</v>
      </c>
      <c r="D79" s="137"/>
      <c r="E79" s="137"/>
      <c r="F79" s="137"/>
      <c r="G79" s="1863"/>
      <c r="H79" s="1863"/>
      <c r="I79" s="137"/>
      <c r="J79" s="137"/>
      <c r="K79" s="137"/>
      <c r="L79" s="1863"/>
      <c r="M79" s="1863"/>
      <c r="N79" s="25"/>
      <c r="O79" s="25"/>
      <c r="P79" s="25"/>
      <c r="Q79" s="1863"/>
      <c r="R79" s="1863"/>
      <c r="S79" s="25"/>
      <c r="T79" s="25"/>
      <c r="U79" s="25"/>
      <c r="V79" s="1863"/>
      <c r="W79" s="1863"/>
      <c r="X79" s="25"/>
      <c r="Y79" s="25"/>
      <c r="Z79" s="25"/>
      <c r="AA79" s="25"/>
      <c r="AB79" s="25"/>
      <c r="AC79" s="137">
        <v>0</v>
      </c>
      <c r="AD79" s="137">
        <v>0</v>
      </c>
      <c r="AE79" s="137">
        <v>0</v>
      </c>
      <c r="AF79" s="1863"/>
      <c r="AG79" s="1864"/>
    </row>
    <row r="80" spans="1:33" ht="15.75" customHeight="1">
      <c r="A80" s="2385">
        <v>22</v>
      </c>
      <c r="B80" s="196" t="s">
        <v>197</v>
      </c>
      <c r="C80" s="199"/>
      <c r="D80" s="137"/>
      <c r="E80" s="137"/>
      <c r="F80" s="137"/>
      <c r="G80" s="1863"/>
      <c r="H80" s="1863"/>
      <c r="I80" s="137"/>
      <c r="J80" s="137"/>
      <c r="K80" s="137"/>
      <c r="L80" s="1863"/>
      <c r="M80" s="1863"/>
      <c r="N80" s="25"/>
      <c r="O80" s="25"/>
      <c r="P80" s="25"/>
      <c r="Q80" s="1863"/>
      <c r="R80" s="1863"/>
      <c r="S80" s="25"/>
      <c r="T80" s="25"/>
      <c r="U80" s="25"/>
      <c r="V80" s="1863"/>
      <c r="W80" s="1863"/>
      <c r="X80" s="25"/>
      <c r="Y80" s="25"/>
      <c r="Z80" s="25"/>
      <c r="AA80" s="25"/>
      <c r="AB80" s="25"/>
      <c r="AC80" s="137">
        <v>0</v>
      </c>
      <c r="AD80" s="137">
        <v>0</v>
      </c>
      <c r="AE80" s="137">
        <v>0</v>
      </c>
      <c r="AF80" s="1863"/>
      <c r="AG80" s="1864"/>
    </row>
    <row r="81" spans="1:33" ht="15.75" customHeight="1">
      <c r="A81" s="2385"/>
      <c r="B81" s="200" t="s">
        <v>196</v>
      </c>
      <c r="C81" s="199" t="s">
        <v>104</v>
      </c>
      <c r="D81" s="137"/>
      <c r="E81" s="137"/>
      <c r="F81" s="137"/>
      <c r="G81" s="1863"/>
      <c r="H81" s="1863"/>
      <c r="I81" s="137"/>
      <c r="J81" s="137"/>
      <c r="K81" s="137"/>
      <c r="L81" s="1863"/>
      <c r="M81" s="1863"/>
      <c r="N81" s="25"/>
      <c r="O81" s="25"/>
      <c r="P81" s="25"/>
      <c r="Q81" s="1863"/>
      <c r="R81" s="1863"/>
      <c r="S81" s="25"/>
      <c r="T81" s="25"/>
      <c r="U81" s="25"/>
      <c r="V81" s="1863"/>
      <c r="W81" s="1863"/>
      <c r="X81" s="25"/>
      <c r="Y81" s="25"/>
      <c r="Z81" s="25"/>
      <c r="AA81" s="25"/>
      <c r="AB81" s="25"/>
      <c r="AC81" s="137">
        <v>0</v>
      </c>
      <c r="AD81" s="137">
        <v>0</v>
      </c>
      <c r="AE81" s="137">
        <v>0</v>
      </c>
      <c r="AF81" s="1863"/>
      <c r="AG81" s="1864"/>
    </row>
    <row r="82" spans="1:33" ht="15.75" customHeight="1">
      <c r="A82" s="2385">
        <v>23</v>
      </c>
      <c r="B82" s="196" t="s">
        <v>198</v>
      </c>
      <c r="C82" s="199"/>
      <c r="D82" s="137"/>
      <c r="E82" s="137"/>
      <c r="F82" s="137"/>
      <c r="G82" s="1863"/>
      <c r="H82" s="1863"/>
      <c r="I82" s="137"/>
      <c r="J82" s="137"/>
      <c r="K82" s="137"/>
      <c r="L82" s="1863"/>
      <c r="M82" s="1863"/>
      <c r="N82" s="25"/>
      <c r="O82" s="25"/>
      <c r="P82" s="25"/>
      <c r="Q82" s="1863"/>
      <c r="R82" s="1863"/>
      <c r="S82" s="25"/>
      <c r="T82" s="25"/>
      <c r="U82" s="25"/>
      <c r="V82" s="1863"/>
      <c r="W82" s="1863"/>
      <c r="X82" s="25"/>
      <c r="Y82" s="25"/>
      <c r="Z82" s="25"/>
      <c r="AA82" s="25"/>
      <c r="AB82" s="25"/>
      <c r="AC82" s="137">
        <v>0</v>
      </c>
      <c r="AD82" s="137">
        <v>0</v>
      </c>
      <c r="AE82" s="137">
        <v>0</v>
      </c>
      <c r="AF82" s="1863"/>
      <c r="AG82" s="1864"/>
    </row>
    <row r="83" spans="1:33" ht="15.75" customHeight="1">
      <c r="A83" s="2385"/>
      <c r="B83" s="200" t="s">
        <v>199</v>
      </c>
      <c r="C83" s="199" t="s">
        <v>41</v>
      </c>
      <c r="D83" s="137"/>
      <c r="E83" s="137"/>
      <c r="F83" s="137"/>
      <c r="G83" s="1863"/>
      <c r="H83" s="1863"/>
      <c r="I83" s="137"/>
      <c r="J83" s="137"/>
      <c r="K83" s="137"/>
      <c r="L83" s="1863"/>
      <c r="M83" s="1863"/>
      <c r="N83" s="25"/>
      <c r="O83" s="25"/>
      <c r="P83" s="25"/>
      <c r="Q83" s="1863"/>
      <c r="R83" s="1863"/>
      <c r="S83" s="25"/>
      <c r="T83" s="25"/>
      <c r="U83" s="25"/>
      <c r="V83" s="1863"/>
      <c r="W83" s="1863"/>
      <c r="X83" s="25"/>
      <c r="Y83" s="25"/>
      <c r="Z83" s="25"/>
      <c r="AA83" s="25"/>
      <c r="AB83" s="25"/>
      <c r="AC83" s="137">
        <v>0</v>
      </c>
      <c r="AD83" s="137">
        <v>0</v>
      </c>
      <c r="AE83" s="137">
        <v>0</v>
      </c>
      <c r="AF83" s="1863"/>
      <c r="AG83" s="1864"/>
    </row>
    <row r="84" spans="1:33" ht="15.75" customHeight="1">
      <c r="A84" s="2385">
        <v>24</v>
      </c>
      <c r="B84" s="196" t="s">
        <v>360</v>
      </c>
      <c r="C84" s="199"/>
      <c r="D84" s="137"/>
      <c r="E84" s="137"/>
      <c r="F84" s="137"/>
      <c r="G84" s="1863"/>
      <c r="H84" s="1863"/>
      <c r="I84" s="137"/>
      <c r="J84" s="137"/>
      <c r="K84" s="137"/>
      <c r="L84" s="1863"/>
      <c r="M84" s="1863"/>
      <c r="N84" s="25"/>
      <c r="O84" s="25"/>
      <c r="P84" s="25"/>
      <c r="Q84" s="1863"/>
      <c r="R84" s="1863"/>
      <c r="S84" s="25"/>
      <c r="T84" s="25"/>
      <c r="U84" s="25"/>
      <c r="V84" s="1863"/>
      <c r="W84" s="1863"/>
      <c r="X84" s="25"/>
      <c r="Y84" s="25"/>
      <c r="Z84" s="25"/>
      <c r="AA84" s="25"/>
      <c r="AB84" s="25"/>
      <c r="AC84" s="137">
        <v>0</v>
      </c>
      <c r="AD84" s="137">
        <v>0</v>
      </c>
      <c r="AE84" s="137">
        <v>0</v>
      </c>
      <c r="AF84" s="1863"/>
      <c r="AG84" s="1864"/>
    </row>
    <row r="85" spans="1:33" ht="15.75" customHeight="1">
      <c r="A85" s="2385"/>
      <c r="B85" s="200" t="s">
        <v>361</v>
      </c>
      <c r="C85" s="199" t="s">
        <v>362</v>
      </c>
      <c r="D85" s="137"/>
      <c r="E85" s="137"/>
      <c r="F85" s="137"/>
      <c r="G85" s="1863"/>
      <c r="H85" s="1863"/>
      <c r="I85" s="137"/>
      <c r="J85" s="137"/>
      <c r="K85" s="137"/>
      <c r="L85" s="1863"/>
      <c r="M85" s="1863"/>
      <c r="N85" s="25"/>
      <c r="O85" s="25"/>
      <c r="P85" s="25"/>
      <c r="Q85" s="1863"/>
      <c r="R85" s="1863"/>
      <c r="S85" s="25"/>
      <c r="T85" s="25"/>
      <c r="U85" s="25"/>
      <c r="V85" s="1863"/>
      <c r="W85" s="1863"/>
      <c r="X85" s="25"/>
      <c r="Y85" s="25"/>
      <c r="Z85" s="25"/>
      <c r="AA85" s="25"/>
      <c r="AB85" s="25"/>
      <c r="AC85" s="137">
        <v>0</v>
      </c>
      <c r="AD85" s="137">
        <v>0</v>
      </c>
      <c r="AE85" s="137">
        <v>0</v>
      </c>
      <c r="AF85" s="1863"/>
      <c r="AG85" s="1864"/>
    </row>
    <row r="86" spans="1:33" s="73" customFormat="1" ht="15.75" customHeight="1">
      <c r="A86" s="2385">
        <v>25</v>
      </c>
      <c r="B86" s="196" t="s">
        <v>363</v>
      </c>
      <c r="C86" s="197" t="s">
        <v>406</v>
      </c>
      <c r="D86" s="126">
        <v>6728</v>
      </c>
      <c r="E86" s="126">
        <v>6431</v>
      </c>
      <c r="F86" s="126">
        <v>6565.1040000000003</v>
      </c>
      <c r="G86" s="689">
        <v>9.179942011453079</v>
      </c>
      <c r="H86" s="689">
        <v>61.927495940869989</v>
      </c>
      <c r="I86" s="126"/>
      <c r="J86" s="126"/>
      <c r="K86" s="126"/>
      <c r="L86" s="689"/>
      <c r="M86" s="689"/>
      <c r="N86" s="26"/>
      <c r="O86" s="26"/>
      <c r="P86" s="26"/>
      <c r="Q86" s="689"/>
      <c r="R86" s="689"/>
      <c r="S86" s="26"/>
      <c r="T86" s="26"/>
      <c r="U86" s="26"/>
      <c r="V86" s="689"/>
      <c r="W86" s="689"/>
      <c r="X86" s="26"/>
      <c r="Y86" s="26"/>
      <c r="Z86" s="26"/>
      <c r="AA86" s="26"/>
      <c r="AB86" s="26"/>
      <c r="AC86" s="137">
        <v>6728</v>
      </c>
      <c r="AD86" s="137">
        <v>6431</v>
      </c>
      <c r="AE86" s="137">
        <v>6565.1040000000003</v>
      </c>
      <c r="AF86" s="689">
        <v>-4.4143876337693229</v>
      </c>
      <c r="AG86" s="690">
        <v>2.0852744518737438</v>
      </c>
    </row>
    <row r="87" spans="1:33" ht="15.75" customHeight="1" thickBot="1">
      <c r="A87" s="2385"/>
      <c r="B87" s="200" t="s">
        <v>364</v>
      </c>
      <c r="C87" s="199" t="s">
        <v>406</v>
      </c>
      <c r="D87" s="137">
        <v>115</v>
      </c>
      <c r="E87" s="137">
        <v>131</v>
      </c>
      <c r="F87" s="137">
        <v>211</v>
      </c>
      <c r="G87" s="693">
        <v>13.913043478260875</v>
      </c>
      <c r="H87" s="693">
        <v>61.068702290076317</v>
      </c>
      <c r="I87" s="137"/>
      <c r="J87" s="137"/>
      <c r="K87" s="137"/>
      <c r="L87" s="1863"/>
      <c r="M87" s="1863"/>
      <c r="N87" s="25"/>
      <c r="O87" s="25"/>
      <c r="P87" s="25"/>
      <c r="Q87" s="1863"/>
      <c r="R87" s="1863"/>
      <c r="S87" s="25"/>
      <c r="T87" s="25"/>
      <c r="U87" s="25"/>
      <c r="V87" s="1863"/>
      <c r="W87" s="1863"/>
      <c r="X87" s="25"/>
      <c r="Y87" s="25"/>
      <c r="Z87" s="25"/>
      <c r="AA87" s="25"/>
      <c r="AB87" s="25"/>
      <c r="AC87" s="137">
        <v>115</v>
      </c>
      <c r="AD87" s="137">
        <v>131</v>
      </c>
      <c r="AE87" s="137">
        <v>211</v>
      </c>
      <c r="AF87" s="1863">
        <v>13.913043478260875</v>
      </c>
      <c r="AG87" s="1864">
        <v>61.068702290076317</v>
      </c>
    </row>
    <row r="88" spans="1:33" ht="15.75" customHeight="1" thickTop="1" thickBot="1">
      <c r="A88" s="2386"/>
      <c r="B88" s="206" t="s">
        <v>365</v>
      </c>
      <c r="C88" s="207" t="s">
        <v>406</v>
      </c>
      <c r="D88" s="138">
        <v>6613</v>
      </c>
      <c r="E88" s="138">
        <v>6300</v>
      </c>
      <c r="F88" s="138">
        <v>6354.1040000000003</v>
      </c>
      <c r="G88" s="693">
        <v>-4.7331014668077955</v>
      </c>
      <c r="H88" s="693">
        <v>0.85879365079367176</v>
      </c>
      <c r="I88" s="138"/>
      <c r="J88" s="138"/>
      <c r="K88" s="138"/>
      <c r="L88" s="693"/>
      <c r="M88" s="693"/>
      <c r="N88" s="134"/>
      <c r="O88" s="134"/>
      <c r="P88" s="134"/>
      <c r="Q88" s="693"/>
      <c r="R88" s="693"/>
      <c r="S88" s="134"/>
      <c r="T88" s="134"/>
      <c r="U88" s="134"/>
      <c r="V88" s="693"/>
      <c r="W88" s="693"/>
      <c r="X88" s="134"/>
      <c r="Y88" s="134"/>
      <c r="Z88" s="134"/>
      <c r="AA88" s="134"/>
      <c r="AB88" s="134"/>
      <c r="AC88" s="138">
        <v>6613</v>
      </c>
      <c r="AD88" s="138">
        <v>6300</v>
      </c>
      <c r="AE88" s="138">
        <v>6354.1040000000003</v>
      </c>
      <c r="AF88" s="693">
        <v>-4.7331014668077955</v>
      </c>
      <c r="AG88" s="694">
        <v>0.85879365079367176</v>
      </c>
    </row>
    <row r="89" spans="1:33" ht="15.75" customHeight="1" thickTop="1">
      <c r="A89" s="2321" t="s">
        <v>324</v>
      </c>
      <c r="B89" s="2321"/>
      <c r="C89" s="2321"/>
      <c r="D89" s="2321"/>
      <c r="E89" s="2321"/>
      <c r="F89" s="2321"/>
      <c r="G89" s="2321"/>
      <c r="H89" s="2321"/>
      <c r="I89" s="2321"/>
      <c r="J89" s="2321"/>
      <c r="K89" s="2321"/>
      <c r="L89" s="2321"/>
      <c r="M89" s="2321"/>
      <c r="N89" s="2321"/>
      <c r="O89" s="2321"/>
      <c r="P89" s="2321"/>
      <c r="Q89" s="2321"/>
      <c r="R89" s="2321"/>
      <c r="W89" s="895"/>
      <c r="AB89" s="85"/>
    </row>
    <row r="90" spans="1:33" ht="15">
      <c r="A90" s="2321" t="s">
        <v>422</v>
      </c>
      <c r="B90" s="2321"/>
      <c r="C90" s="2321"/>
      <c r="D90" s="2321"/>
      <c r="E90" s="2321"/>
      <c r="F90" s="2321"/>
      <c r="G90" s="2321"/>
      <c r="H90" s="2321"/>
      <c r="I90" s="2321"/>
      <c r="J90" s="2321"/>
      <c r="K90" s="2321"/>
      <c r="L90" s="2321"/>
      <c r="M90" s="2321"/>
      <c r="N90" s="2321"/>
      <c r="O90" s="2321"/>
      <c r="P90" s="2321"/>
      <c r="Q90" s="2321"/>
      <c r="R90" s="2321"/>
    </row>
  </sheetData>
  <mergeCells count="50">
    <mergeCell ref="A89:R89"/>
    <mergeCell ref="A90:R90"/>
    <mergeCell ref="A78:A79"/>
    <mergeCell ref="A80:A81"/>
    <mergeCell ref="A82:A83"/>
    <mergeCell ref="A84:A85"/>
    <mergeCell ref="A86:A88"/>
    <mergeCell ref="N4:R4"/>
    <mergeCell ref="V5:V6"/>
    <mergeCell ref="W5:W6"/>
    <mergeCell ref="AA5:AA6"/>
    <mergeCell ref="AB5:AB6"/>
    <mergeCell ref="A7:A10"/>
    <mergeCell ref="A11:A12"/>
    <mergeCell ref="G5:G6"/>
    <mergeCell ref="H5:H6"/>
    <mergeCell ref="A47:A48"/>
    <mergeCell ref="A13:A16"/>
    <mergeCell ref="A17:A23"/>
    <mergeCell ref="A24:A27"/>
    <mergeCell ref="A28:A29"/>
    <mergeCell ref="A30:A32"/>
    <mergeCell ref="A1:AG1"/>
    <mergeCell ref="A2:AG2"/>
    <mergeCell ref="AG5:AG6"/>
    <mergeCell ref="AC4:AG4"/>
    <mergeCell ref="AF5:AF6"/>
    <mergeCell ref="L5:L6"/>
    <mergeCell ref="A4:A6"/>
    <mergeCell ref="B4:B6"/>
    <mergeCell ref="C4:C6"/>
    <mergeCell ref="D4:H4"/>
    <mergeCell ref="I4:M4"/>
    <mergeCell ref="M5:M6"/>
    <mergeCell ref="S4:W4"/>
    <mergeCell ref="X4:AB4"/>
    <mergeCell ref="Q5:Q6"/>
    <mergeCell ref="R5:R6"/>
    <mergeCell ref="A64:A65"/>
    <mergeCell ref="A66:A70"/>
    <mergeCell ref="A71:A74"/>
    <mergeCell ref="A75:A77"/>
    <mergeCell ref="A35:A37"/>
    <mergeCell ref="A38:A42"/>
    <mergeCell ref="A43:A44"/>
    <mergeCell ref="A45:A46"/>
    <mergeCell ref="A54:A55"/>
    <mergeCell ref="A56:A63"/>
    <mergeCell ref="A49:A51"/>
    <mergeCell ref="A52:A53"/>
  </mergeCells>
  <printOptions horizontalCentered="1"/>
  <pageMargins left="0.39370078740157483" right="0.39370078740157483" top="0.78740157480314965" bottom="0.19685039370078741" header="0" footer="0"/>
  <pageSetup paperSize="9" scale="3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O63"/>
  <sheetViews>
    <sheetView view="pageBreakPreview" topLeftCell="A31" zoomScale="70" zoomScaleSheetLayoutView="70" workbookViewId="0">
      <pane xSplit="1" topLeftCell="E1" activePane="topRight" state="frozen"/>
      <selection activeCell="I8" sqref="I8"/>
      <selection pane="topRight" activeCell="E36" sqref="E36:U60"/>
    </sheetView>
  </sheetViews>
  <sheetFormatPr defaultRowHeight="12.75"/>
  <cols>
    <col min="1" max="1" width="19.85546875" customWidth="1"/>
    <col min="2" max="21" width="13" customWidth="1"/>
    <col min="22" max="23" width="12.7109375" bestFit="1" customWidth="1"/>
    <col min="24" max="24" width="13" bestFit="1" customWidth="1"/>
    <col min="25" max="25" width="13.140625" customWidth="1"/>
    <col min="26" max="26" width="12.140625" customWidth="1"/>
    <col min="27" max="28" width="12.7109375" bestFit="1" customWidth="1"/>
    <col min="29" max="29" width="13" bestFit="1" customWidth="1"/>
    <col min="30" max="30" width="13.140625" customWidth="1"/>
    <col min="31" max="31" width="12.140625" customWidth="1"/>
    <col min="32" max="33" width="12.7109375" bestFit="1" customWidth="1"/>
    <col min="34" max="34" width="13" bestFit="1" customWidth="1"/>
    <col min="35" max="35" width="12.28515625" customWidth="1"/>
    <col min="36" max="36" width="12.7109375" customWidth="1"/>
    <col min="37" max="38" width="12.7109375" bestFit="1" customWidth="1"/>
    <col min="39" max="39" width="13" bestFit="1" customWidth="1"/>
    <col min="40" max="40" width="13.5703125" customWidth="1"/>
    <col min="41" max="41" width="13.7109375" customWidth="1"/>
  </cols>
  <sheetData>
    <row r="1" spans="1:223" s="1885" customFormat="1" ht="27">
      <c r="A1" s="2326" t="s">
        <v>282</v>
      </c>
      <c r="B1" s="2326"/>
      <c r="C1" s="2326"/>
      <c r="D1" s="2326"/>
      <c r="E1" s="2326"/>
      <c r="F1" s="2326"/>
      <c r="G1" s="2326"/>
      <c r="H1" s="2326"/>
      <c r="I1" s="2326"/>
      <c r="J1" s="2326"/>
      <c r="K1" s="2326"/>
      <c r="L1" s="2326"/>
      <c r="M1" s="2326"/>
      <c r="N1" s="2326"/>
      <c r="O1" s="2326"/>
      <c r="P1" s="2326"/>
      <c r="Q1" s="2326"/>
      <c r="R1" s="2326"/>
      <c r="S1" s="2326"/>
      <c r="T1" s="2326"/>
      <c r="U1" s="2326"/>
    </row>
    <row r="2" spans="1:223" s="1883" customFormat="1" ht="30">
      <c r="A2" s="2325" t="s">
        <v>255</v>
      </c>
      <c r="B2" s="2325"/>
      <c r="C2" s="2325"/>
      <c r="D2" s="2325"/>
      <c r="E2" s="2325"/>
      <c r="F2" s="2325"/>
      <c r="G2" s="2325"/>
      <c r="H2" s="2325"/>
      <c r="I2" s="2325"/>
      <c r="J2" s="2325"/>
      <c r="K2" s="2325"/>
      <c r="L2" s="2325"/>
      <c r="M2" s="2325"/>
      <c r="N2" s="2325"/>
      <c r="O2" s="2325"/>
      <c r="P2" s="2325"/>
      <c r="Q2" s="2325"/>
      <c r="R2" s="2325"/>
      <c r="S2" s="2325"/>
      <c r="T2" s="2325"/>
      <c r="U2" s="2325"/>
    </row>
    <row r="3" spans="1:223" ht="10.5" customHeight="1" thickBo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2323" t="s">
        <v>132</v>
      </c>
      <c r="T3" s="2324"/>
      <c r="U3" s="2324"/>
      <c r="V3" s="1"/>
      <c r="W3" s="1"/>
      <c r="X3" s="1"/>
      <c r="Y3" s="1"/>
      <c r="Z3" s="1"/>
      <c r="AA3" s="1"/>
      <c r="AB3" s="1"/>
      <c r="AC3" s="1"/>
      <c r="AD3" s="1"/>
      <c r="AF3" s="1"/>
      <c r="AG3" s="1"/>
      <c r="AH3" s="1"/>
      <c r="AI3" s="1"/>
      <c r="AJ3" s="1"/>
      <c r="AK3" s="1"/>
      <c r="AL3" s="1"/>
      <c r="AM3" s="1"/>
      <c r="AN3" s="1"/>
      <c r="AO3" s="10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</row>
    <row r="4" spans="1:223" s="1054" customFormat="1" ht="17.25" customHeight="1" thickTop="1">
      <c r="A4" s="2315" t="s">
        <v>263</v>
      </c>
      <c r="B4" s="2327" t="s">
        <v>122</v>
      </c>
      <c r="C4" s="2327"/>
      <c r="D4" s="2327"/>
      <c r="E4" s="2327"/>
      <c r="F4" s="2327"/>
      <c r="G4" s="2327" t="s">
        <v>123</v>
      </c>
      <c r="H4" s="2327"/>
      <c r="I4" s="2327"/>
      <c r="J4" s="2327"/>
      <c r="K4" s="2327"/>
      <c r="L4" s="2327" t="s">
        <v>124</v>
      </c>
      <c r="M4" s="2327"/>
      <c r="N4" s="2327"/>
      <c r="O4" s="2327"/>
      <c r="P4" s="2327"/>
      <c r="Q4" s="2327" t="s">
        <v>125</v>
      </c>
      <c r="R4" s="2327"/>
      <c r="S4" s="2327"/>
      <c r="T4" s="2327"/>
      <c r="U4" s="2328"/>
      <c r="AP4" s="1055"/>
      <c r="AQ4" s="1055"/>
      <c r="AR4" s="1055"/>
      <c r="AS4" s="1055"/>
      <c r="AT4" s="1055"/>
      <c r="AU4" s="1055"/>
      <c r="AV4" s="1055"/>
      <c r="AW4" s="1055"/>
      <c r="AX4" s="1055"/>
      <c r="AY4" s="1055"/>
      <c r="AZ4" s="1055"/>
      <c r="BA4" s="1055"/>
      <c r="BB4" s="1055"/>
      <c r="BC4" s="1055"/>
      <c r="BD4" s="1055"/>
      <c r="BE4" s="1055"/>
      <c r="BF4" s="1055"/>
      <c r="BG4" s="1055"/>
      <c r="BH4" s="1055"/>
      <c r="BI4" s="1055"/>
      <c r="BJ4" s="1055"/>
      <c r="BK4" s="1055"/>
      <c r="BL4" s="1055"/>
      <c r="BM4" s="1055"/>
      <c r="BN4" s="1055"/>
      <c r="BO4" s="1055"/>
      <c r="BP4" s="1055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  <c r="GQ4" s="1056"/>
      <c r="GR4" s="1056"/>
      <c r="GS4" s="1056"/>
      <c r="GT4" s="1056"/>
      <c r="GU4" s="1056"/>
      <c r="GV4" s="1056"/>
      <c r="GW4" s="1056"/>
      <c r="GX4" s="1056"/>
      <c r="GY4" s="1056"/>
      <c r="GZ4" s="1056"/>
      <c r="HA4" s="1056"/>
      <c r="HB4" s="1056"/>
      <c r="HC4" s="1056"/>
      <c r="HD4" s="1056"/>
      <c r="HE4" s="1056"/>
      <c r="HF4" s="1056"/>
      <c r="HG4" s="1056"/>
      <c r="HH4" s="1056"/>
      <c r="HI4" s="1056"/>
      <c r="HJ4" s="1056"/>
      <c r="HK4" s="1056"/>
      <c r="HL4" s="1056"/>
      <c r="HM4" s="1056"/>
      <c r="HN4" s="1056"/>
      <c r="HO4" s="1056"/>
    </row>
    <row r="5" spans="1:223" s="1054" customFormat="1" ht="18" customHeight="1">
      <c r="A5" s="2316"/>
      <c r="B5" s="1057" t="s">
        <v>87</v>
      </c>
      <c r="C5" s="1057" t="s">
        <v>90</v>
      </c>
      <c r="D5" s="1057" t="s">
        <v>91</v>
      </c>
      <c r="E5" s="2322" t="s">
        <v>88</v>
      </c>
      <c r="F5" s="2322" t="s">
        <v>89</v>
      </c>
      <c r="G5" s="1057" t="s">
        <v>87</v>
      </c>
      <c r="H5" s="1057" t="s">
        <v>90</v>
      </c>
      <c r="I5" s="1057" t="s">
        <v>91</v>
      </c>
      <c r="J5" s="2322" t="s">
        <v>88</v>
      </c>
      <c r="K5" s="2322" t="s">
        <v>89</v>
      </c>
      <c r="L5" s="1057" t="s">
        <v>87</v>
      </c>
      <c r="M5" s="1057" t="s">
        <v>90</v>
      </c>
      <c r="N5" s="1057" t="s">
        <v>91</v>
      </c>
      <c r="O5" s="2322" t="s">
        <v>88</v>
      </c>
      <c r="P5" s="2322" t="s">
        <v>89</v>
      </c>
      <c r="Q5" s="1057" t="s">
        <v>87</v>
      </c>
      <c r="R5" s="1057" t="s">
        <v>90</v>
      </c>
      <c r="S5" s="1057" t="s">
        <v>91</v>
      </c>
      <c r="T5" s="2322" t="s">
        <v>88</v>
      </c>
      <c r="U5" s="2331" t="s">
        <v>89</v>
      </c>
      <c r="AP5" s="1055"/>
      <c r="AQ5" s="1055"/>
      <c r="AR5" s="1055"/>
      <c r="AS5" s="1055"/>
      <c r="AT5" s="1055"/>
      <c r="AU5" s="1055"/>
      <c r="AV5" s="1055"/>
      <c r="AW5" s="1055"/>
      <c r="AX5" s="1055"/>
      <c r="AY5" s="1055"/>
      <c r="AZ5" s="1055"/>
      <c r="BA5" s="1055"/>
      <c r="BB5" s="1055"/>
      <c r="BC5" s="1055"/>
      <c r="BD5" s="1055"/>
      <c r="BE5" s="1055"/>
      <c r="BF5" s="1055"/>
      <c r="BG5" s="1055"/>
      <c r="BH5" s="1055"/>
      <c r="BI5" s="1055"/>
      <c r="BJ5" s="1055"/>
      <c r="BK5" s="1055"/>
      <c r="BL5" s="1055"/>
      <c r="BM5" s="1055"/>
      <c r="BN5" s="1055"/>
      <c r="BO5" s="1055"/>
      <c r="BP5" s="1055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  <c r="GG5" s="1056"/>
      <c r="GH5" s="1056"/>
      <c r="GI5" s="1056"/>
      <c r="GJ5" s="1056"/>
      <c r="GK5" s="1056"/>
      <c r="GL5" s="1056"/>
      <c r="GM5" s="1056"/>
      <c r="GN5" s="1056"/>
      <c r="GO5" s="1056"/>
      <c r="GP5" s="1056"/>
      <c r="GQ5" s="1056"/>
      <c r="GR5" s="1056"/>
      <c r="GS5" s="1056"/>
      <c r="GT5" s="1056"/>
      <c r="GU5" s="1056"/>
      <c r="GV5" s="1056"/>
      <c r="GW5" s="1056"/>
      <c r="GX5" s="1056"/>
      <c r="GY5" s="1056"/>
      <c r="GZ5" s="1056"/>
      <c r="HA5" s="1056"/>
      <c r="HB5" s="1056"/>
      <c r="HC5" s="1056"/>
      <c r="HD5" s="1056"/>
      <c r="HE5" s="1056"/>
      <c r="HF5" s="1056"/>
      <c r="HG5" s="1056"/>
      <c r="HH5" s="1056"/>
      <c r="HI5" s="1056"/>
      <c r="HJ5" s="1056"/>
      <c r="HK5" s="1056"/>
      <c r="HL5" s="1056"/>
      <c r="HM5" s="1056"/>
      <c r="HN5" s="1056"/>
      <c r="HO5" s="1056"/>
    </row>
    <row r="6" spans="1:223" s="1054" customFormat="1" ht="30.75" customHeight="1">
      <c r="A6" s="2316"/>
      <c r="B6" s="1355" t="s">
        <v>669</v>
      </c>
      <c r="C6" s="1355" t="s">
        <v>725</v>
      </c>
      <c r="D6" s="1286" t="s">
        <v>737</v>
      </c>
      <c r="E6" s="2322"/>
      <c r="F6" s="2322"/>
      <c r="G6" s="1355" t="s">
        <v>669</v>
      </c>
      <c r="H6" s="1355" t="s">
        <v>725</v>
      </c>
      <c r="I6" s="1355" t="s">
        <v>737</v>
      </c>
      <c r="J6" s="2322"/>
      <c r="K6" s="2322"/>
      <c r="L6" s="1355" t="s">
        <v>669</v>
      </c>
      <c r="M6" s="1355" t="s">
        <v>725</v>
      </c>
      <c r="N6" s="1355" t="s">
        <v>737</v>
      </c>
      <c r="O6" s="2322"/>
      <c r="P6" s="2322"/>
      <c r="Q6" s="1355" t="s">
        <v>669</v>
      </c>
      <c r="R6" s="1355" t="s">
        <v>725</v>
      </c>
      <c r="S6" s="1355" t="s">
        <v>737</v>
      </c>
      <c r="T6" s="2322"/>
      <c r="U6" s="2331"/>
      <c r="AP6" s="1055"/>
      <c r="AQ6" s="1055"/>
      <c r="AR6" s="1055"/>
      <c r="AS6" s="1055"/>
      <c r="AT6" s="1055"/>
      <c r="AU6" s="1055"/>
      <c r="AV6" s="1055"/>
      <c r="AW6" s="1055"/>
      <c r="AX6" s="1055"/>
      <c r="AY6" s="1055"/>
      <c r="AZ6" s="1055"/>
      <c r="BA6" s="1055"/>
      <c r="BB6" s="1055"/>
      <c r="BC6" s="1055"/>
      <c r="BD6" s="1055"/>
      <c r="BE6" s="1055"/>
      <c r="BF6" s="1055"/>
      <c r="BG6" s="1055"/>
      <c r="BH6" s="1055"/>
      <c r="BI6" s="1055"/>
      <c r="BJ6" s="1055"/>
      <c r="BK6" s="1055"/>
      <c r="BL6" s="1055"/>
      <c r="BM6" s="1055"/>
      <c r="BN6" s="1055"/>
      <c r="BO6" s="1055"/>
      <c r="BP6" s="1055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  <c r="GG6" s="1056"/>
      <c r="GH6" s="1056"/>
      <c r="GI6" s="1056"/>
      <c r="GJ6" s="1056"/>
      <c r="GK6" s="1056"/>
      <c r="GL6" s="1056"/>
      <c r="GM6" s="1056"/>
      <c r="GN6" s="1056"/>
      <c r="GO6" s="1056"/>
      <c r="GP6" s="1056"/>
      <c r="GQ6" s="1056"/>
      <c r="GR6" s="1056"/>
      <c r="GS6" s="1056"/>
      <c r="GT6" s="1056"/>
      <c r="GU6" s="1056"/>
      <c r="GV6" s="1056"/>
      <c r="GW6" s="1056"/>
      <c r="GX6" s="1056"/>
      <c r="GY6" s="1056"/>
      <c r="GZ6" s="1056"/>
      <c r="HA6" s="1056"/>
      <c r="HB6" s="1056"/>
      <c r="HC6" s="1056"/>
      <c r="HD6" s="1056"/>
      <c r="HE6" s="1056"/>
      <c r="HF6" s="1056"/>
      <c r="HG6" s="1056"/>
      <c r="HH6" s="1056"/>
      <c r="HI6" s="1056"/>
      <c r="HJ6" s="1056"/>
      <c r="HK6" s="1056"/>
      <c r="HL6" s="1056"/>
      <c r="HM6" s="1056"/>
      <c r="HN6" s="1056"/>
      <c r="HO6" s="1056"/>
    </row>
    <row r="7" spans="1:223" s="73" customFormat="1" ht="15" customHeight="1">
      <c r="A7" s="128" t="s">
        <v>265</v>
      </c>
      <c r="B7" s="26">
        <f>'Tab 1'!V36</f>
        <v>330452.5</v>
      </c>
      <c r="C7" s="26">
        <f>'Tab 1'!W36</f>
        <v>330251.5</v>
      </c>
      <c r="D7" s="26">
        <f>'Tab 1'!X36</f>
        <v>317215</v>
      </c>
      <c r="E7" s="683">
        <v>-6.0825685991190426E-2</v>
      </c>
      <c r="F7" s="683">
        <v>-3.9474461130380831</v>
      </c>
      <c r="G7" s="142">
        <v>736559.5</v>
      </c>
      <c r="H7" s="142">
        <v>714665</v>
      </c>
      <c r="I7" s="142">
        <v>724572.7</v>
      </c>
      <c r="J7" s="683">
        <v>-2.9725365024821486</v>
      </c>
      <c r="K7" s="683">
        <v>1.3863418524763285</v>
      </c>
      <c r="L7" s="142">
        <v>579878</v>
      </c>
      <c r="M7" s="142">
        <v>570648</v>
      </c>
      <c r="N7" s="142">
        <v>585330</v>
      </c>
      <c r="O7" s="683">
        <v>-1.5917141191767854</v>
      </c>
      <c r="P7" s="683">
        <v>2.5728645329519964</v>
      </c>
      <c r="Q7" s="144">
        <v>472081</v>
      </c>
      <c r="R7" s="144">
        <v>459835</v>
      </c>
      <c r="S7" s="144">
        <v>467211</v>
      </c>
      <c r="T7" s="683">
        <v>-2.5940463606881021</v>
      </c>
      <c r="U7" s="684">
        <v>1.6040536279317581</v>
      </c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</row>
    <row r="8" spans="1:223" ht="15" customHeight="1">
      <c r="A8" s="129" t="s">
        <v>3</v>
      </c>
      <c r="B8" s="25">
        <f>'Tab 1'!V37</f>
        <v>76491</v>
      </c>
      <c r="C8" s="25">
        <f>'Tab 1'!W37</f>
        <v>72406</v>
      </c>
      <c r="D8" s="25">
        <f>'Tab 1'!X37</f>
        <v>72587</v>
      </c>
      <c r="E8" s="685">
        <v>-5.3404975748780856</v>
      </c>
      <c r="F8" s="685">
        <v>0.24997928348480514</v>
      </c>
      <c r="G8" s="132">
        <v>334399</v>
      </c>
      <c r="H8" s="132">
        <v>314537</v>
      </c>
      <c r="I8" s="132">
        <v>324187</v>
      </c>
      <c r="J8" s="683">
        <v>-5.9396110634302133</v>
      </c>
      <c r="K8" s="683">
        <v>3.0680015387696837</v>
      </c>
      <c r="L8" s="132">
        <v>229545</v>
      </c>
      <c r="M8" s="132">
        <v>217283</v>
      </c>
      <c r="N8" s="132">
        <v>231067</v>
      </c>
      <c r="O8" s="685">
        <v>-5.3418719641028929</v>
      </c>
      <c r="P8" s="685">
        <v>6.343800481399839</v>
      </c>
      <c r="Q8" s="559">
        <v>188940</v>
      </c>
      <c r="R8" s="559">
        <v>178848</v>
      </c>
      <c r="S8" s="559">
        <v>185522</v>
      </c>
      <c r="T8" s="685">
        <v>-5.3413782153064462</v>
      </c>
      <c r="U8" s="686">
        <v>3.7316604043657184</v>
      </c>
      <c r="AA8" s="38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</row>
    <row r="9" spans="1:223" ht="15" customHeight="1">
      <c r="A9" s="129" t="s">
        <v>4</v>
      </c>
      <c r="B9" s="25">
        <f>'Tab 1'!V38</f>
        <v>117073</v>
      </c>
      <c r="C9" s="25">
        <f>'Tab 1'!W38</f>
        <v>118322</v>
      </c>
      <c r="D9" s="25">
        <f>'Tab 1'!X38</f>
        <v>113058</v>
      </c>
      <c r="E9" s="685">
        <v>1.0668557224979338</v>
      </c>
      <c r="F9" s="685">
        <v>-4.4488767938337759</v>
      </c>
      <c r="G9" s="132">
        <v>168425</v>
      </c>
      <c r="H9" s="132">
        <v>165275</v>
      </c>
      <c r="I9" s="132">
        <v>167181</v>
      </c>
      <c r="J9" s="683">
        <v>-1.8702686655781504</v>
      </c>
      <c r="K9" s="683">
        <v>1.1532294660414462</v>
      </c>
      <c r="L9" s="132">
        <v>60268</v>
      </c>
      <c r="M9" s="132">
        <v>63152</v>
      </c>
      <c r="N9" s="132">
        <v>61973</v>
      </c>
      <c r="O9" s="685">
        <v>4.785292360788489</v>
      </c>
      <c r="P9" s="685">
        <v>-1.8669242462629825</v>
      </c>
      <c r="Q9" s="559">
        <v>73825</v>
      </c>
      <c r="R9" s="559">
        <v>73265</v>
      </c>
      <c r="S9" s="559">
        <v>74067</v>
      </c>
      <c r="T9" s="685">
        <v>-0.75855062648154414</v>
      </c>
      <c r="U9" s="686">
        <v>1.0946563843581518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</row>
    <row r="10" spans="1:223" ht="15" customHeight="1">
      <c r="A10" s="16" t="s">
        <v>5</v>
      </c>
      <c r="B10" s="25">
        <f>'Tab 1'!V39</f>
        <v>43290</v>
      </c>
      <c r="C10" s="25">
        <f>'Tab 1'!W39</f>
        <v>42612</v>
      </c>
      <c r="D10" s="25">
        <f>'Tab 1'!X39</f>
        <v>33852</v>
      </c>
      <c r="E10" s="685">
        <v>-1.5661815661815695</v>
      </c>
      <c r="F10" s="685">
        <v>-20.557589411433398</v>
      </c>
      <c r="G10" s="132">
        <v>74689</v>
      </c>
      <c r="H10" s="132">
        <v>77763</v>
      </c>
      <c r="I10" s="132">
        <v>74780</v>
      </c>
      <c r="J10" s="683">
        <v>4.1157332405039568</v>
      </c>
      <c r="K10" s="683">
        <v>-3.8360145570515543</v>
      </c>
      <c r="L10" s="132">
        <v>124859</v>
      </c>
      <c r="M10" s="132">
        <v>124557</v>
      </c>
      <c r="N10" s="132">
        <v>126064</v>
      </c>
      <c r="O10" s="685">
        <v>-0.24187283255511716</v>
      </c>
      <c r="P10" s="685">
        <v>1.2098878425138793</v>
      </c>
      <c r="Q10" s="559">
        <v>86820</v>
      </c>
      <c r="R10" s="559">
        <v>85260</v>
      </c>
      <c r="S10" s="559">
        <v>82253</v>
      </c>
      <c r="T10" s="685">
        <v>-1.796821008984105</v>
      </c>
      <c r="U10" s="686">
        <v>-3.5268590194698572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</row>
    <row r="11" spans="1:223" ht="15" customHeight="1">
      <c r="A11" s="129" t="s">
        <v>6</v>
      </c>
      <c r="B11" s="25">
        <f>'Tab 1'!V40</f>
        <v>35915</v>
      </c>
      <c r="C11" s="25">
        <f>'Tab 1'!W40</f>
        <v>37871</v>
      </c>
      <c r="D11" s="25">
        <f>'Tab 1'!X40</f>
        <v>37682</v>
      </c>
      <c r="E11" s="685">
        <v>5.4461923987191909</v>
      </c>
      <c r="F11" s="685">
        <v>-0.49906260727206586</v>
      </c>
      <c r="G11" s="132">
        <v>28379</v>
      </c>
      <c r="H11" s="132">
        <v>26352</v>
      </c>
      <c r="I11" s="132">
        <v>25851</v>
      </c>
      <c r="J11" s="683">
        <v>-7.142605447690193</v>
      </c>
      <c r="K11" s="683">
        <v>-1.901183970856102</v>
      </c>
      <c r="L11" s="132">
        <v>16706</v>
      </c>
      <c r="M11" s="132">
        <v>16787</v>
      </c>
      <c r="N11" s="132">
        <v>16548</v>
      </c>
      <c r="O11" s="685">
        <v>0.48485574045254509</v>
      </c>
      <c r="P11" s="685">
        <v>-1.4237207362840252</v>
      </c>
      <c r="Q11" s="559">
        <v>4385</v>
      </c>
      <c r="R11" s="559">
        <v>4385</v>
      </c>
      <c r="S11" s="559">
        <v>4350</v>
      </c>
      <c r="T11" s="685">
        <v>0</v>
      </c>
      <c r="U11" s="686">
        <v>-0.79817559863169896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</row>
    <row r="12" spans="1:223" ht="15" customHeight="1">
      <c r="A12" s="129" t="s">
        <v>7</v>
      </c>
      <c r="B12" s="25">
        <f>'Tab 1'!V41</f>
        <v>2050</v>
      </c>
      <c r="C12" s="25">
        <f>'Tab 1'!W41</f>
        <v>2031</v>
      </c>
      <c r="D12" s="25">
        <f>'Tab 1'!X41</f>
        <v>1816</v>
      </c>
      <c r="E12" s="685">
        <v>-0.92682926829267842</v>
      </c>
      <c r="F12" s="685">
        <v>-10.585918266863615</v>
      </c>
      <c r="G12" s="132">
        <v>653</v>
      </c>
      <c r="H12" s="132">
        <v>601</v>
      </c>
      <c r="I12" s="132">
        <v>627</v>
      </c>
      <c r="J12" s="683">
        <v>-7.9632465543644715</v>
      </c>
      <c r="K12" s="683">
        <v>4.3261231281198</v>
      </c>
      <c r="L12" s="132">
        <v>270</v>
      </c>
      <c r="M12" s="132">
        <v>288</v>
      </c>
      <c r="N12" s="132">
        <v>284</v>
      </c>
      <c r="O12" s="685">
        <v>6.6666666666666714</v>
      </c>
      <c r="P12" s="685">
        <v>-1.3888888888888857</v>
      </c>
      <c r="Q12" s="559">
        <v>166</v>
      </c>
      <c r="R12" s="559">
        <v>156</v>
      </c>
      <c r="S12" s="559">
        <v>101</v>
      </c>
      <c r="T12" s="685">
        <v>-6.024096385542169</v>
      </c>
      <c r="U12" s="686">
        <v>-35.256410256410255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</row>
    <row r="13" spans="1:223" ht="15" customHeight="1">
      <c r="A13" s="129" t="s">
        <v>8</v>
      </c>
      <c r="B13" s="25">
        <f>'Tab 1'!V42</f>
        <v>1230.5</v>
      </c>
      <c r="C13" s="25">
        <f>'Tab 1'!W42</f>
        <v>1202.5</v>
      </c>
      <c r="D13" s="25">
        <f>'Tab 1'!X42</f>
        <v>1757.5</v>
      </c>
      <c r="E13" s="685">
        <v>-2.275497765136123</v>
      </c>
      <c r="F13" s="685">
        <v>46.153846153846132</v>
      </c>
      <c r="G13" s="132">
        <v>1863</v>
      </c>
      <c r="H13" s="132">
        <v>1853</v>
      </c>
      <c r="I13" s="132">
        <v>1817</v>
      </c>
      <c r="J13" s="683">
        <v>-0.53676865271068175</v>
      </c>
      <c r="K13" s="683">
        <v>-1.9427954668105774</v>
      </c>
      <c r="L13" s="132">
        <v>561</v>
      </c>
      <c r="M13" s="132">
        <v>567</v>
      </c>
      <c r="N13" s="132">
        <v>587</v>
      </c>
      <c r="O13" s="685">
        <v>1.0695187165775479</v>
      </c>
      <c r="P13" s="685">
        <v>3.5273368606701894</v>
      </c>
      <c r="Q13" s="559">
        <v>1578</v>
      </c>
      <c r="R13" s="559">
        <v>1525</v>
      </c>
      <c r="S13" s="559">
        <v>1717</v>
      </c>
      <c r="T13" s="685">
        <v>-3.3586818757921417</v>
      </c>
      <c r="U13" s="686">
        <v>12.590163934426229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</row>
    <row r="14" spans="1:223" ht="15" customHeight="1">
      <c r="A14" s="129" t="s">
        <v>9</v>
      </c>
      <c r="B14" s="25">
        <f>'Tab 1'!V43</f>
        <v>32614</v>
      </c>
      <c r="C14" s="25">
        <f>'Tab 1'!W43</f>
        <v>33868</v>
      </c>
      <c r="D14" s="25">
        <f>'Tab 1'!X43</f>
        <v>34244</v>
      </c>
      <c r="E14" s="685">
        <v>3.8449745508064126</v>
      </c>
      <c r="F14" s="685">
        <v>1.1101925121058258</v>
      </c>
      <c r="G14" s="132">
        <v>48035</v>
      </c>
      <c r="H14" s="132">
        <v>48445</v>
      </c>
      <c r="I14" s="132">
        <v>49038</v>
      </c>
      <c r="J14" s="683">
        <v>0.8535442906214219</v>
      </c>
      <c r="K14" s="683">
        <v>1.2240685313241821</v>
      </c>
      <c r="L14" s="132">
        <v>11960</v>
      </c>
      <c r="M14" s="132">
        <v>11995</v>
      </c>
      <c r="N14" s="132">
        <v>12260</v>
      </c>
      <c r="O14" s="685">
        <v>0.29264214046821735</v>
      </c>
      <c r="P14" s="685">
        <v>2.2092538557732411</v>
      </c>
      <c r="Q14" s="559">
        <v>17958</v>
      </c>
      <c r="R14" s="559">
        <v>17964</v>
      </c>
      <c r="S14" s="559">
        <v>18602</v>
      </c>
      <c r="T14" s="685">
        <v>3.341129301703976E-2</v>
      </c>
      <c r="U14" s="686">
        <v>3.551547539523491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</row>
    <row r="15" spans="1:223" ht="15" customHeight="1">
      <c r="A15" s="129" t="s">
        <v>10</v>
      </c>
      <c r="B15" s="25">
        <f>'Tab 1'!V44</f>
        <v>145</v>
      </c>
      <c r="C15" s="25">
        <f>'Tab 1'!W44</f>
        <v>141</v>
      </c>
      <c r="D15" s="25">
        <f>'Tab 1'!X44</f>
        <v>135</v>
      </c>
      <c r="E15" s="685">
        <v>-2.7586206896551744</v>
      </c>
      <c r="F15" s="685">
        <v>-4.2553191489361666</v>
      </c>
      <c r="G15" s="132">
        <v>5640.5</v>
      </c>
      <c r="H15" s="132">
        <v>5654.5</v>
      </c>
      <c r="I15" s="132">
        <v>6729.5</v>
      </c>
      <c r="J15" s="683">
        <v>0.24820494637000265</v>
      </c>
      <c r="K15" s="683">
        <v>19.011406844106464</v>
      </c>
      <c r="L15" s="132">
        <v>39455</v>
      </c>
      <c r="M15" s="132">
        <v>40355</v>
      </c>
      <c r="N15" s="132">
        <v>39705</v>
      </c>
      <c r="O15" s="685">
        <v>2.2810797110632421</v>
      </c>
      <c r="P15" s="685">
        <v>-1.6107049931854789</v>
      </c>
      <c r="Q15" s="559">
        <v>14815</v>
      </c>
      <c r="R15" s="559">
        <v>14925</v>
      </c>
      <c r="S15" s="559">
        <v>17205</v>
      </c>
      <c r="T15" s="685">
        <v>0.74249071886601414</v>
      </c>
      <c r="U15" s="686">
        <v>15.276381909547739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</row>
    <row r="16" spans="1:223" ht="15" customHeight="1">
      <c r="A16" s="129" t="s">
        <v>11</v>
      </c>
      <c r="B16" s="25"/>
      <c r="C16" s="25"/>
      <c r="D16" s="25"/>
      <c r="E16" s="685"/>
      <c r="F16" s="685"/>
      <c r="G16" s="132">
        <v>8096</v>
      </c>
      <c r="H16" s="132">
        <v>8089</v>
      </c>
      <c r="I16" s="132">
        <v>6707</v>
      </c>
      <c r="J16" s="683">
        <v>-8.6462450592885376E-2</v>
      </c>
      <c r="K16" s="683">
        <v>-17.084930152058352</v>
      </c>
      <c r="L16" s="132">
        <v>44</v>
      </c>
      <c r="M16" s="132">
        <v>50</v>
      </c>
      <c r="N16" s="132">
        <v>25</v>
      </c>
      <c r="O16" s="685">
        <v>13.63636363636364</v>
      </c>
      <c r="P16" s="685">
        <v>-50</v>
      </c>
      <c r="Q16" s="559"/>
      <c r="R16" s="559"/>
      <c r="S16" s="559"/>
      <c r="T16" s="685"/>
      <c r="U16" s="686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</row>
    <row r="17" spans="1:223" ht="15" customHeight="1">
      <c r="A17" s="129" t="s">
        <v>12</v>
      </c>
      <c r="B17" s="25"/>
      <c r="C17" s="25"/>
      <c r="D17" s="25"/>
      <c r="E17" s="685"/>
      <c r="F17" s="685"/>
      <c r="G17" s="132">
        <v>3</v>
      </c>
      <c r="H17" s="132">
        <v>3</v>
      </c>
      <c r="I17" s="132">
        <v>0</v>
      </c>
      <c r="J17" s="683">
        <v>0</v>
      </c>
      <c r="K17" s="683">
        <v>-100</v>
      </c>
      <c r="L17" s="132">
        <v>64</v>
      </c>
      <c r="M17" s="132">
        <v>69</v>
      </c>
      <c r="N17" s="132">
        <v>65</v>
      </c>
      <c r="O17" s="685">
        <v>7.8125</v>
      </c>
      <c r="P17" s="685">
        <v>-5.7971014492753596</v>
      </c>
      <c r="Q17" s="559">
        <v>465</v>
      </c>
      <c r="R17" s="559">
        <v>470</v>
      </c>
      <c r="S17" s="559">
        <v>485</v>
      </c>
      <c r="T17" s="685"/>
      <c r="U17" s="686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</row>
    <row r="18" spans="1:223" ht="15" customHeight="1">
      <c r="A18" s="129" t="s">
        <v>13</v>
      </c>
      <c r="B18" s="25">
        <f>'Tab 1'!V47</f>
        <v>2379</v>
      </c>
      <c r="C18" s="25">
        <f>'Tab 1'!W47</f>
        <v>2326</v>
      </c>
      <c r="D18" s="25">
        <f>'Tab 1'!X47</f>
        <v>2284</v>
      </c>
      <c r="E18" s="685">
        <v>-2.2278268179907457</v>
      </c>
      <c r="F18" s="685">
        <v>-1.8056749785038733</v>
      </c>
      <c r="G18" s="132">
        <v>1531</v>
      </c>
      <c r="H18" s="132">
        <v>1502</v>
      </c>
      <c r="I18" s="132">
        <v>1498</v>
      </c>
      <c r="J18" s="683">
        <v>-1.8941868060091442</v>
      </c>
      <c r="K18" s="683">
        <v>-0.26631158455392812</v>
      </c>
      <c r="L18" s="132">
        <v>966</v>
      </c>
      <c r="M18" s="132">
        <v>966</v>
      </c>
      <c r="N18" s="132">
        <v>928</v>
      </c>
      <c r="O18" s="685">
        <v>0</v>
      </c>
      <c r="P18" s="685">
        <v>-3.9337474120082874</v>
      </c>
      <c r="Q18" s="559">
        <v>765</v>
      </c>
      <c r="R18" s="559">
        <v>765</v>
      </c>
      <c r="S18" s="559">
        <v>758</v>
      </c>
      <c r="T18" s="685">
        <v>0</v>
      </c>
      <c r="U18" s="686">
        <v>-0.91503267973856217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</row>
    <row r="19" spans="1:223" ht="15" customHeight="1">
      <c r="A19" s="129" t="s">
        <v>14</v>
      </c>
      <c r="B19" s="25">
        <f>'Tab 1'!V48</f>
        <v>8027</v>
      </c>
      <c r="C19" s="25">
        <f>'Tab 1'!W48</f>
        <v>8171</v>
      </c>
      <c r="D19" s="25">
        <f>'Tab 1'!X48</f>
        <v>8684</v>
      </c>
      <c r="E19" s="685">
        <v>1.7939454341597099</v>
      </c>
      <c r="F19" s="685">
        <v>6.2783013095092315</v>
      </c>
      <c r="G19" s="132">
        <v>33248</v>
      </c>
      <c r="H19" s="132">
        <v>32962.5</v>
      </c>
      <c r="I19" s="132">
        <v>33277</v>
      </c>
      <c r="J19" s="683">
        <v>-0.85869826756496637</v>
      </c>
      <c r="K19" s="683">
        <v>0.95411452408039443</v>
      </c>
      <c r="L19" s="132">
        <v>66336</v>
      </c>
      <c r="M19" s="132">
        <v>64366</v>
      </c>
      <c r="N19" s="132">
        <v>65374</v>
      </c>
      <c r="O19" s="685">
        <v>-2.9697298601061277</v>
      </c>
      <c r="P19" s="685">
        <v>1.5660441848180682</v>
      </c>
      <c r="Q19" s="559">
        <v>48788</v>
      </c>
      <c r="R19" s="559">
        <v>48607</v>
      </c>
      <c r="S19" s="559">
        <v>48916</v>
      </c>
      <c r="T19" s="685">
        <v>-0.37099286709846685</v>
      </c>
      <c r="U19" s="686">
        <v>0.63571090583660794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</row>
    <row r="20" spans="1:223" ht="15" customHeight="1">
      <c r="A20" s="129" t="s">
        <v>15</v>
      </c>
      <c r="B20" s="25">
        <f>'Tab 1'!V49</f>
        <v>11238</v>
      </c>
      <c r="C20" s="25">
        <f>'Tab 1'!W49</f>
        <v>11301</v>
      </c>
      <c r="D20" s="25">
        <f>'Tab 1'!X49</f>
        <v>11115.5</v>
      </c>
      <c r="E20" s="685">
        <v>0.56059797116925836</v>
      </c>
      <c r="F20" s="685">
        <v>-1.641447659499164</v>
      </c>
      <c r="G20" s="132">
        <v>31598</v>
      </c>
      <c r="H20" s="132">
        <v>31628</v>
      </c>
      <c r="I20" s="132">
        <v>32880.199999999997</v>
      </c>
      <c r="J20" s="683">
        <v>9.4942717893537559E-2</v>
      </c>
      <c r="K20" s="683">
        <v>3.9591501201466963</v>
      </c>
      <c r="L20" s="132">
        <v>28844</v>
      </c>
      <c r="M20" s="132">
        <v>30213</v>
      </c>
      <c r="N20" s="132">
        <v>30450</v>
      </c>
      <c r="O20" s="685">
        <v>4.7462210511718155</v>
      </c>
      <c r="P20" s="685">
        <v>0.78443054314367089</v>
      </c>
      <c r="Q20" s="559">
        <v>33576</v>
      </c>
      <c r="R20" s="559">
        <v>33665</v>
      </c>
      <c r="S20" s="559">
        <v>33235</v>
      </c>
      <c r="T20" s="685">
        <v>0.26507028830116752</v>
      </c>
      <c r="U20" s="686">
        <v>-1.2772909549977722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</row>
    <row r="21" spans="1:223" s="73" customFormat="1" ht="15" customHeight="1">
      <c r="A21" s="128" t="s">
        <v>719</v>
      </c>
      <c r="B21" s="126">
        <f>'Tab 1'!V50</f>
        <v>34091</v>
      </c>
      <c r="C21" s="126">
        <f>'Tab 1'!W50</f>
        <v>34121</v>
      </c>
      <c r="D21" s="126">
        <f>'Tab 1'!X50</f>
        <v>32968</v>
      </c>
      <c r="E21" s="683">
        <v>8.7999765333961477E-2</v>
      </c>
      <c r="F21" s="683">
        <v>-3.3791506696755675</v>
      </c>
      <c r="G21" s="132">
        <v>46513</v>
      </c>
      <c r="H21" s="132">
        <v>45879</v>
      </c>
      <c r="I21" s="132">
        <v>45006</v>
      </c>
      <c r="J21" s="683">
        <v>-1.3630597897362027</v>
      </c>
      <c r="K21" s="683">
        <v>-1.9028313607532858</v>
      </c>
      <c r="L21" s="142">
        <v>34843</v>
      </c>
      <c r="M21" s="142">
        <v>41901</v>
      </c>
      <c r="N21" s="142">
        <v>42487</v>
      </c>
      <c r="O21" s="683">
        <v>20.256579513819133</v>
      </c>
      <c r="P21" s="683">
        <v>1.3985346411780029</v>
      </c>
      <c r="Q21" s="142">
        <v>32744</v>
      </c>
      <c r="R21" s="142">
        <v>32886</v>
      </c>
      <c r="S21" s="142">
        <v>33679</v>
      </c>
      <c r="T21" s="683">
        <v>0.43366723674566332</v>
      </c>
      <c r="U21" s="684">
        <v>2.411360457337469</v>
      </c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</row>
    <row r="22" spans="1:223" ht="15" customHeight="1">
      <c r="A22" s="129" t="s">
        <v>335</v>
      </c>
      <c r="B22" s="137">
        <f>'Tab 1'!V51</f>
        <v>34091</v>
      </c>
      <c r="C22" s="137">
        <f>'Tab 1'!W51</f>
        <v>34121</v>
      </c>
      <c r="D22" s="137">
        <f>'Tab 1'!X51</f>
        <v>32968</v>
      </c>
      <c r="E22" s="685">
        <v>8.7999765333961477E-2</v>
      </c>
      <c r="F22" s="685">
        <v>-3.3791506696755675</v>
      </c>
      <c r="G22" s="132">
        <v>46513</v>
      </c>
      <c r="H22" s="132">
        <v>45879</v>
      </c>
      <c r="I22" s="132">
        <v>45006</v>
      </c>
      <c r="J22" s="683">
        <v>-1.3630597897362027</v>
      </c>
      <c r="K22" s="683">
        <v>-1.9028313607532858</v>
      </c>
      <c r="L22" s="132">
        <v>34843</v>
      </c>
      <c r="M22" s="132">
        <v>41901</v>
      </c>
      <c r="N22" s="132">
        <v>42487</v>
      </c>
      <c r="O22" s="685">
        <v>20.256579513819133</v>
      </c>
      <c r="P22" s="685">
        <v>1.3985346411780029</v>
      </c>
      <c r="Q22" s="132">
        <v>32744</v>
      </c>
      <c r="R22" s="132">
        <v>32886</v>
      </c>
      <c r="S22" s="132">
        <v>33679</v>
      </c>
      <c r="T22" s="685">
        <v>0.43366723674566332</v>
      </c>
      <c r="U22" s="686">
        <v>2.411360457337469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</row>
    <row r="23" spans="1:223" s="73" customFormat="1" ht="15" customHeight="1">
      <c r="A23" s="128" t="s">
        <v>17</v>
      </c>
      <c r="B23" s="126">
        <f>'Tab 1'!V52</f>
        <v>14285</v>
      </c>
      <c r="C23" s="126">
        <f>'Tab 1'!W52</f>
        <v>13528</v>
      </c>
      <c r="D23" s="126">
        <f>'Tab 1'!X52</f>
        <v>13982.2</v>
      </c>
      <c r="E23" s="683">
        <v>-5.299264963248163</v>
      </c>
      <c r="F23" s="683">
        <v>3.3574807806032112</v>
      </c>
      <c r="G23" s="142">
        <v>75244</v>
      </c>
      <c r="H23" s="142">
        <v>76541</v>
      </c>
      <c r="I23" s="142">
        <v>81244.600000000006</v>
      </c>
      <c r="J23" s="683">
        <v>1.7237254797724735</v>
      </c>
      <c r="K23" s="683">
        <v>6.1452032244156802</v>
      </c>
      <c r="L23" s="142">
        <v>25044</v>
      </c>
      <c r="M23" s="142">
        <v>25943</v>
      </c>
      <c r="N23" s="142">
        <v>26573</v>
      </c>
      <c r="O23" s="683">
        <v>3.5896821593994588</v>
      </c>
      <c r="P23" s="683">
        <v>2.4284007246656074</v>
      </c>
      <c r="Q23" s="142">
        <v>17483</v>
      </c>
      <c r="R23" s="142">
        <v>17416</v>
      </c>
      <c r="S23" s="142">
        <v>18012</v>
      </c>
      <c r="T23" s="683">
        <v>-0.38322942286792888</v>
      </c>
      <c r="U23" s="684">
        <v>3.4221405604042259</v>
      </c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</row>
    <row r="24" spans="1:223" ht="15" customHeight="1">
      <c r="A24" s="129" t="s">
        <v>18</v>
      </c>
      <c r="B24" s="25">
        <f>'Tab 1'!V53</f>
        <v>3232</v>
      </c>
      <c r="C24" s="25">
        <f>'Tab 1'!W53</f>
        <v>3219</v>
      </c>
      <c r="D24" s="25">
        <f>'Tab 1'!X53</f>
        <v>3844</v>
      </c>
      <c r="E24" s="685">
        <v>-0.40222772277228103</v>
      </c>
      <c r="F24" s="685">
        <v>19.415967691829763</v>
      </c>
      <c r="G24" s="132">
        <v>3616</v>
      </c>
      <c r="H24" s="132">
        <v>3853</v>
      </c>
      <c r="I24" s="132">
        <v>3874.5</v>
      </c>
      <c r="J24" s="683">
        <v>6.5542035398230087</v>
      </c>
      <c r="K24" s="683">
        <v>0.5580067479885803</v>
      </c>
      <c r="L24" s="132">
        <v>2250</v>
      </c>
      <c r="M24" s="132">
        <v>2252</v>
      </c>
      <c r="N24" s="132">
        <v>2300</v>
      </c>
      <c r="O24" s="685">
        <v>8.8888888888888573E-2</v>
      </c>
      <c r="P24" s="685">
        <v>2.1314387211367745</v>
      </c>
      <c r="Q24" s="132">
        <v>351</v>
      </c>
      <c r="R24" s="132">
        <v>352</v>
      </c>
      <c r="S24" s="132">
        <v>391</v>
      </c>
      <c r="T24" s="685">
        <v>0.28490028490028491</v>
      </c>
      <c r="U24" s="686">
        <v>11.079545454545455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</row>
    <row r="25" spans="1:223" ht="15" customHeight="1">
      <c r="A25" s="129" t="s">
        <v>19</v>
      </c>
      <c r="B25" s="25">
        <f>'Tab 1'!V54</f>
        <v>481</v>
      </c>
      <c r="C25" s="25">
        <f>'Tab 1'!W54</f>
        <v>490</v>
      </c>
      <c r="D25" s="25">
        <f>'Tab 1'!X54</f>
        <v>451.5</v>
      </c>
      <c r="E25" s="685">
        <v>1.871101871101871</v>
      </c>
      <c r="F25" s="685">
        <v>-7.8571428571428612</v>
      </c>
      <c r="G25" s="132">
        <v>10288</v>
      </c>
      <c r="H25" s="132">
        <v>11338</v>
      </c>
      <c r="I25" s="132">
        <v>11701</v>
      </c>
      <c r="J25" s="683">
        <v>10.206065318818041</v>
      </c>
      <c r="K25" s="683">
        <v>3.2016228611748105</v>
      </c>
      <c r="L25" s="132">
        <v>14054</v>
      </c>
      <c r="M25" s="132">
        <v>15039</v>
      </c>
      <c r="N25" s="132">
        <v>15446</v>
      </c>
      <c r="O25" s="685">
        <v>7.0086808026184713</v>
      </c>
      <c r="P25" s="685">
        <v>2.7062969612341163</v>
      </c>
      <c r="Q25" s="132">
        <v>10181</v>
      </c>
      <c r="R25" s="132">
        <v>10242</v>
      </c>
      <c r="S25" s="132">
        <v>10646</v>
      </c>
      <c r="T25" s="685">
        <v>0.59915528926431594</v>
      </c>
      <c r="U25" s="686">
        <v>3.9445420816246828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</row>
    <row r="26" spans="1:223" ht="15" customHeight="1">
      <c r="A26" s="129" t="s">
        <v>20</v>
      </c>
      <c r="B26" s="25">
        <f>'Tab 1'!V55</f>
        <v>357</v>
      </c>
      <c r="C26" s="25">
        <f>'Tab 1'!W55</f>
        <v>365</v>
      </c>
      <c r="D26" s="25">
        <f>'Tab 1'!X55</f>
        <v>358</v>
      </c>
      <c r="E26" s="685">
        <v>2.2408963585434094</v>
      </c>
      <c r="F26" s="685">
        <v>-1.9178082191780845</v>
      </c>
      <c r="G26" s="132">
        <v>6707</v>
      </c>
      <c r="H26" s="132">
        <v>6767</v>
      </c>
      <c r="I26" s="132">
        <v>6481</v>
      </c>
      <c r="J26" s="683">
        <v>0.89458774414790521</v>
      </c>
      <c r="K26" s="683">
        <v>-4.2263927885325847</v>
      </c>
      <c r="L26" s="132">
        <v>1146</v>
      </c>
      <c r="M26" s="132">
        <v>1277</v>
      </c>
      <c r="N26" s="132">
        <v>1310</v>
      </c>
      <c r="O26" s="685">
        <v>11.431064572425825</v>
      </c>
      <c r="P26" s="685">
        <v>2.5841816758026539</v>
      </c>
      <c r="Q26" s="132">
        <v>2747</v>
      </c>
      <c r="R26" s="132">
        <v>2792</v>
      </c>
      <c r="S26" s="132">
        <v>3376</v>
      </c>
      <c r="T26" s="685">
        <v>1.6381507098653074</v>
      </c>
      <c r="U26" s="686">
        <v>20.916905444126073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</row>
    <row r="27" spans="1:223" ht="15" customHeight="1">
      <c r="A27" s="129" t="s">
        <v>21</v>
      </c>
      <c r="B27" s="25">
        <f>'Tab 1'!V56</f>
        <v>205</v>
      </c>
      <c r="C27" s="25">
        <f>'Tab 1'!W56</f>
        <v>194</v>
      </c>
      <c r="D27" s="25">
        <f>'Tab 1'!X56</f>
        <v>194</v>
      </c>
      <c r="E27" s="685">
        <v>-5.3658536585365937</v>
      </c>
      <c r="F27" s="685">
        <v>0</v>
      </c>
      <c r="G27" s="132">
        <v>191</v>
      </c>
      <c r="H27" s="132">
        <v>188</v>
      </c>
      <c r="I27" s="132">
        <v>188</v>
      </c>
      <c r="J27" s="683">
        <v>-1.5706806282722514</v>
      </c>
      <c r="K27" s="683">
        <v>0</v>
      </c>
      <c r="L27" s="132">
        <v>7</v>
      </c>
      <c r="M27" s="132">
        <v>7</v>
      </c>
      <c r="N27" s="132">
        <v>5</v>
      </c>
      <c r="O27" s="685">
        <v>0</v>
      </c>
      <c r="P27" s="685">
        <v>-28.571428571428569</v>
      </c>
      <c r="Q27" s="132">
        <v>2</v>
      </c>
      <c r="R27" s="132">
        <v>2</v>
      </c>
      <c r="S27" s="132">
        <v>2</v>
      </c>
      <c r="T27" s="685">
        <v>0</v>
      </c>
      <c r="U27" s="686">
        <v>0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</row>
    <row r="28" spans="1:223" ht="15" customHeight="1">
      <c r="A28" s="129" t="s">
        <v>22</v>
      </c>
      <c r="B28" s="137">
        <f>'Tab 1'!V57</f>
        <v>2990</v>
      </c>
      <c r="C28" s="137">
        <f>'Tab 1'!W57</f>
        <v>2712</v>
      </c>
      <c r="D28" s="137">
        <f>'Tab 1'!X57</f>
        <v>2850</v>
      </c>
      <c r="E28" s="685">
        <v>-9.2976588628762613</v>
      </c>
      <c r="F28" s="685">
        <v>5.0884955752212448</v>
      </c>
      <c r="G28" s="132">
        <v>9213</v>
      </c>
      <c r="H28" s="132">
        <v>9218</v>
      </c>
      <c r="I28" s="132">
        <v>12060</v>
      </c>
      <c r="J28" s="683">
        <v>5.4271138608488007E-2</v>
      </c>
      <c r="K28" s="683">
        <v>30.830982859622477</v>
      </c>
      <c r="L28" s="132">
        <v>4318</v>
      </c>
      <c r="M28" s="132">
        <v>3792</v>
      </c>
      <c r="N28" s="132">
        <v>3847</v>
      </c>
      <c r="O28" s="685">
        <v>-12.181565539601664</v>
      </c>
      <c r="P28" s="685">
        <v>1.4504219409282655</v>
      </c>
      <c r="Q28" s="132">
        <v>1167</v>
      </c>
      <c r="R28" s="132">
        <v>1195</v>
      </c>
      <c r="S28" s="132">
        <v>812</v>
      </c>
      <c r="T28" s="685">
        <v>2.3993144815766922</v>
      </c>
      <c r="U28" s="686">
        <v>-32.05020920502092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</row>
    <row r="29" spans="1:223" ht="15" customHeight="1">
      <c r="A29" s="129" t="s">
        <v>23</v>
      </c>
      <c r="B29" s="137">
        <f>'Tab 1'!V58</f>
        <v>6524</v>
      </c>
      <c r="C29" s="137">
        <f>'Tab 1'!W58</f>
        <v>6044</v>
      </c>
      <c r="D29" s="137">
        <f>'Tab 1'!X58</f>
        <v>5798.5</v>
      </c>
      <c r="E29" s="685">
        <v>-7.3574494175352498</v>
      </c>
      <c r="F29" s="685">
        <v>-4.0618795499669034</v>
      </c>
      <c r="G29" s="132">
        <v>28292</v>
      </c>
      <c r="H29" s="132">
        <v>28235</v>
      </c>
      <c r="I29" s="132">
        <v>30104</v>
      </c>
      <c r="J29" s="683">
        <v>-0.20147038031952497</v>
      </c>
      <c r="K29" s="683">
        <v>6.6194439525411726</v>
      </c>
      <c r="L29" s="132">
        <v>3269</v>
      </c>
      <c r="M29" s="132">
        <v>3576</v>
      </c>
      <c r="N29" s="132">
        <v>3665</v>
      </c>
      <c r="O29" s="685">
        <v>9.3912511471397835</v>
      </c>
      <c r="P29" s="685">
        <v>2.4888143176733877</v>
      </c>
      <c r="Q29" s="132">
        <v>3027</v>
      </c>
      <c r="R29" s="132">
        <v>2825</v>
      </c>
      <c r="S29" s="132">
        <v>2772</v>
      </c>
      <c r="T29" s="685">
        <v>-6.6732738685166826</v>
      </c>
      <c r="U29" s="686">
        <v>-1.8761061946902655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</row>
    <row r="30" spans="1:223" ht="15" customHeight="1">
      <c r="A30" s="129" t="s">
        <v>24</v>
      </c>
      <c r="B30" s="25">
        <f>'Tab 1'!V59</f>
        <v>143</v>
      </c>
      <c r="C30" s="25">
        <f>'Tab 1'!W59</f>
        <v>147</v>
      </c>
      <c r="D30" s="25">
        <f>'Tab 1'!X59</f>
        <v>125.5</v>
      </c>
      <c r="E30" s="685">
        <v>2.797202797202786</v>
      </c>
      <c r="F30" s="685">
        <v>-14.625850340136054</v>
      </c>
      <c r="G30" s="132">
        <v>16832</v>
      </c>
      <c r="H30" s="132">
        <v>16835</v>
      </c>
      <c r="I30" s="132">
        <v>16729</v>
      </c>
      <c r="J30" s="683">
        <v>1.782319391634981E-2</v>
      </c>
      <c r="K30" s="683">
        <v>-0.62964062964062961</v>
      </c>
      <c r="L30" s="132">
        <v>0</v>
      </c>
      <c r="M30" s="132">
        <v>0</v>
      </c>
      <c r="N30" s="132">
        <v>0</v>
      </c>
      <c r="O30" s="685"/>
      <c r="P30" s="685"/>
      <c r="Q30" s="132"/>
      <c r="R30" s="132"/>
      <c r="S30" s="132"/>
      <c r="T30" s="685"/>
      <c r="U30" s="686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</row>
    <row r="31" spans="1:223" ht="15" customHeight="1" thickBot="1">
      <c r="A31" s="17" t="s">
        <v>25</v>
      </c>
      <c r="B31" s="134">
        <f>'Tab 1'!V60</f>
        <v>353</v>
      </c>
      <c r="C31" s="134">
        <f>'Tab 1'!W60</f>
        <v>357</v>
      </c>
      <c r="D31" s="134">
        <f>'Tab 1'!X60</f>
        <v>360.7</v>
      </c>
      <c r="E31" s="687">
        <v>1.1331444759206732</v>
      </c>
      <c r="F31" s="687">
        <v>1.036414565826334</v>
      </c>
      <c r="G31" s="132">
        <v>105</v>
      </c>
      <c r="H31" s="132">
        <v>107</v>
      </c>
      <c r="I31" s="132">
        <v>107.1</v>
      </c>
      <c r="J31" s="683">
        <v>1.9047619047619047</v>
      </c>
      <c r="K31" s="683">
        <v>9.3457943925228326E-2</v>
      </c>
      <c r="L31" s="139"/>
      <c r="M31" s="139"/>
      <c r="N31" s="139"/>
      <c r="O31" s="687"/>
      <c r="P31" s="687"/>
      <c r="Q31" s="139">
        <v>8</v>
      </c>
      <c r="R31" s="139">
        <v>8</v>
      </c>
      <c r="S31" s="139">
        <v>13</v>
      </c>
      <c r="T31" s="687">
        <v>0</v>
      </c>
      <c r="U31" s="688">
        <v>62.5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</row>
    <row r="32" spans="1:223" ht="15" customHeight="1" thickTop="1" thickBot="1">
      <c r="A32" s="3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</row>
    <row r="33" spans="1:223" s="1054" customFormat="1" ht="17.25" customHeight="1" thickTop="1">
      <c r="A33" s="2315" t="s">
        <v>263</v>
      </c>
      <c r="B33" s="2327" t="s">
        <v>126</v>
      </c>
      <c r="C33" s="2327"/>
      <c r="D33" s="2327"/>
      <c r="E33" s="2327"/>
      <c r="F33" s="2327"/>
      <c r="G33" s="2327" t="s">
        <v>127</v>
      </c>
      <c r="H33" s="2327"/>
      <c r="I33" s="2327"/>
      <c r="J33" s="2327"/>
      <c r="K33" s="2327"/>
      <c r="L33" s="2327" t="s">
        <v>128</v>
      </c>
      <c r="M33" s="2327"/>
      <c r="N33" s="2327"/>
      <c r="O33" s="2327"/>
      <c r="P33" s="2327"/>
      <c r="Q33" s="2327" t="s">
        <v>129</v>
      </c>
      <c r="R33" s="2327"/>
      <c r="S33" s="2327"/>
      <c r="T33" s="2327"/>
      <c r="U33" s="2328"/>
      <c r="V33" s="1056"/>
      <c r="W33" s="1056"/>
      <c r="X33" s="1056"/>
      <c r="Y33" s="1056"/>
      <c r="Z33" s="1056"/>
      <c r="AA33" s="1056"/>
      <c r="AB33" s="1056"/>
      <c r="AC33" s="1056"/>
      <c r="AD33" s="1056"/>
      <c r="AE33" s="1056"/>
      <c r="AF33" s="1056"/>
      <c r="AG33" s="1056"/>
      <c r="AH33" s="1056"/>
      <c r="AI33" s="1056"/>
      <c r="AJ33" s="1056"/>
      <c r="AK33" s="1056"/>
      <c r="AL33" s="1056"/>
      <c r="AM33" s="1056"/>
      <c r="AN33" s="1056"/>
      <c r="AO33" s="1056"/>
      <c r="AP33" s="1056"/>
      <c r="AQ33" s="1056"/>
      <c r="AR33" s="1056"/>
      <c r="AS33" s="1056"/>
      <c r="AT33" s="1056"/>
      <c r="AU33" s="1056"/>
      <c r="AV33" s="1056"/>
      <c r="AW33" s="1056"/>
      <c r="AX33" s="1056"/>
      <c r="AY33" s="1056"/>
      <c r="AZ33" s="1056"/>
      <c r="BA33" s="1056"/>
      <c r="BB33" s="1056"/>
      <c r="BC33" s="1056"/>
      <c r="BD33" s="1056"/>
      <c r="BE33" s="1056"/>
      <c r="BF33" s="1056"/>
      <c r="BG33" s="1056"/>
      <c r="BH33" s="1056"/>
      <c r="BI33" s="1056"/>
      <c r="BJ33" s="1056"/>
      <c r="BK33" s="1056"/>
      <c r="BL33" s="1056"/>
      <c r="BM33" s="1056"/>
      <c r="BN33" s="1056"/>
      <c r="BO33" s="1056"/>
      <c r="BP33" s="1056"/>
      <c r="BQ33" s="1056"/>
      <c r="BR33" s="1056"/>
      <c r="BS33" s="1056"/>
      <c r="BT33" s="1056"/>
      <c r="BU33" s="1056"/>
      <c r="BV33" s="1056"/>
      <c r="BW33" s="1056"/>
      <c r="BX33" s="1056"/>
      <c r="BY33" s="1056"/>
      <c r="BZ33" s="1056"/>
      <c r="CA33" s="1056"/>
      <c r="CB33" s="1056"/>
      <c r="CC33" s="1056"/>
      <c r="CD33" s="1056"/>
      <c r="CE33" s="1056"/>
      <c r="CF33" s="1056"/>
      <c r="CG33" s="1056"/>
      <c r="CH33" s="1056"/>
      <c r="CI33" s="1056"/>
      <c r="CJ33" s="1056"/>
      <c r="CK33" s="1056"/>
      <c r="CL33" s="1056"/>
      <c r="CM33" s="1056"/>
      <c r="CN33" s="1056"/>
      <c r="CO33" s="1056"/>
      <c r="CP33" s="1056"/>
      <c r="CQ33" s="1056"/>
      <c r="CR33" s="1056"/>
      <c r="CS33" s="1056"/>
      <c r="CT33" s="1056"/>
      <c r="CU33" s="1056"/>
      <c r="CV33" s="1056"/>
      <c r="CW33" s="1056"/>
      <c r="CX33" s="1056"/>
      <c r="CY33" s="1056"/>
      <c r="CZ33" s="1056"/>
      <c r="DA33" s="1056"/>
      <c r="DB33" s="1056"/>
      <c r="DC33" s="1056"/>
      <c r="DD33" s="1056"/>
      <c r="DE33" s="1056"/>
      <c r="DF33" s="1056"/>
      <c r="DG33" s="1056"/>
      <c r="DH33" s="1056"/>
      <c r="DI33" s="1056"/>
      <c r="DJ33" s="1056"/>
      <c r="DK33" s="1056"/>
      <c r="DL33" s="1056"/>
      <c r="DM33" s="1056"/>
      <c r="DN33" s="1056"/>
      <c r="DO33" s="1056"/>
      <c r="DP33" s="1056"/>
      <c r="DQ33" s="1056"/>
      <c r="DR33" s="1056"/>
      <c r="DS33" s="1056"/>
      <c r="DT33" s="1056"/>
      <c r="DU33" s="1056"/>
      <c r="DV33" s="1056"/>
      <c r="DW33" s="1056"/>
      <c r="DX33" s="1056"/>
      <c r="DY33" s="1056"/>
      <c r="DZ33" s="1056"/>
      <c r="EA33" s="1056"/>
      <c r="EB33" s="1056"/>
      <c r="EC33" s="1056"/>
      <c r="ED33" s="1056"/>
      <c r="EE33" s="1056"/>
      <c r="EF33" s="1056"/>
      <c r="EG33" s="1056"/>
      <c r="EH33" s="1056"/>
      <c r="EI33" s="1056"/>
      <c r="EJ33" s="1056"/>
      <c r="EK33" s="1056"/>
      <c r="EL33" s="1056"/>
      <c r="EM33" s="1056"/>
      <c r="EN33" s="1056"/>
      <c r="EO33" s="1056"/>
      <c r="EP33" s="1056"/>
      <c r="EQ33" s="1056"/>
      <c r="ER33" s="1056"/>
      <c r="ES33" s="1056"/>
      <c r="ET33" s="1056"/>
      <c r="EU33" s="1056"/>
      <c r="EV33" s="1056"/>
      <c r="EW33" s="1056"/>
      <c r="EX33" s="1056"/>
      <c r="EY33" s="1056"/>
      <c r="EZ33" s="1056"/>
      <c r="FA33" s="1056"/>
      <c r="FB33" s="1056"/>
      <c r="FC33" s="1056"/>
      <c r="FD33" s="1056"/>
      <c r="FE33" s="1056"/>
      <c r="FF33" s="1056"/>
      <c r="FG33" s="1056"/>
      <c r="FH33" s="1056"/>
      <c r="FI33" s="1056"/>
      <c r="FJ33" s="1056"/>
      <c r="FK33" s="1056"/>
      <c r="FL33" s="1056"/>
      <c r="FM33" s="1056"/>
      <c r="FN33" s="1056"/>
      <c r="FO33" s="1056"/>
      <c r="FP33" s="1056"/>
      <c r="FQ33" s="1056"/>
      <c r="FR33" s="1056"/>
      <c r="FS33" s="1056"/>
      <c r="FT33" s="1056"/>
      <c r="FU33" s="1056"/>
      <c r="FV33" s="1056"/>
      <c r="FW33" s="1056"/>
      <c r="FX33" s="1056"/>
      <c r="FY33" s="1056"/>
      <c r="FZ33" s="1056"/>
      <c r="GA33" s="1056"/>
      <c r="GB33" s="1056"/>
      <c r="GC33" s="1056"/>
      <c r="GD33" s="1056"/>
      <c r="GE33" s="1056"/>
      <c r="GF33" s="1056"/>
      <c r="GG33" s="1056"/>
      <c r="GH33" s="1056"/>
      <c r="GI33" s="1056"/>
      <c r="GJ33" s="1056"/>
      <c r="GK33" s="1056"/>
      <c r="GL33" s="1056"/>
      <c r="GM33" s="1056"/>
      <c r="GN33" s="1056"/>
      <c r="GO33" s="1056"/>
      <c r="GP33" s="1056"/>
      <c r="GQ33" s="1056"/>
      <c r="GR33" s="1056"/>
      <c r="GS33" s="1056"/>
      <c r="GT33" s="1056"/>
      <c r="GU33" s="1056"/>
      <c r="GV33" s="1056"/>
      <c r="GW33" s="1056"/>
      <c r="GX33" s="1056"/>
      <c r="GY33" s="1056"/>
      <c r="GZ33" s="1056"/>
      <c r="HA33" s="1056"/>
      <c r="HB33" s="1056"/>
      <c r="HC33" s="1056"/>
      <c r="HD33" s="1056"/>
      <c r="HE33" s="1056"/>
      <c r="HF33" s="1056"/>
      <c r="HG33" s="1056"/>
      <c r="HH33" s="1056"/>
      <c r="HI33" s="1056"/>
      <c r="HJ33" s="1056"/>
      <c r="HK33" s="1056"/>
      <c r="HL33" s="1056"/>
      <c r="HM33" s="1056"/>
      <c r="HN33" s="1056"/>
      <c r="HO33" s="1056"/>
    </row>
    <row r="34" spans="1:223" s="1054" customFormat="1" ht="18" customHeight="1">
      <c r="A34" s="2316"/>
      <c r="B34" s="1057" t="s">
        <v>87</v>
      </c>
      <c r="C34" s="1057" t="s">
        <v>90</v>
      </c>
      <c r="D34" s="1057" t="s">
        <v>91</v>
      </c>
      <c r="E34" s="2322" t="s">
        <v>88</v>
      </c>
      <c r="F34" s="2322" t="s">
        <v>89</v>
      </c>
      <c r="G34" s="1057" t="s">
        <v>87</v>
      </c>
      <c r="H34" s="1057" t="s">
        <v>90</v>
      </c>
      <c r="I34" s="1057" t="s">
        <v>91</v>
      </c>
      <c r="J34" s="2322" t="s">
        <v>88</v>
      </c>
      <c r="K34" s="2322" t="s">
        <v>89</v>
      </c>
      <c r="L34" s="1057" t="s">
        <v>87</v>
      </c>
      <c r="M34" s="1057" t="s">
        <v>90</v>
      </c>
      <c r="N34" s="1057" t="s">
        <v>91</v>
      </c>
      <c r="O34" s="2322" t="s">
        <v>88</v>
      </c>
      <c r="P34" s="2322" t="s">
        <v>89</v>
      </c>
      <c r="Q34" s="1057" t="s">
        <v>87</v>
      </c>
      <c r="R34" s="1057" t="s">
        <v>90</v>
      </c>
      <c r="S34" s="1057" t="s">
        <v>91</v>
      </c>
      <c r="T34" s="2322" t="s">
        <v>88</v>
      </c>
      <c r="U34" s="2331" t="s">
        <v>89</v>
      </c>
      <c r="V34" s="1056"/>
      <c r="W34" s="1056"/>
      <c r="X34" s="1056"/>
      <c r="Y34" s="1056"/>
      <c r="Z34" s="1056"/>
      <c r="AA34" s="1056"/>
      <c r="AB34" s="1056"/>
      <c r="AC34" s="1056"/>
      <c r="AD34" s="1056"/>
      <c r="AE34" s="1056"/>
      <c r="AF34" s="1056"/>
      <c r="AG34" s="1056"/>
      <c r="AH34" s="1056"/>
      <c r="AI34" s="1056"/>
      <c r="AJ34" s="1056"/>
      <c r="AK34" s="1056"/>
      <c r="AL34" s="1056"/>
      <c r="AM34" s="1056"/>
      <c r="AN34" s="1056"/>
      <c r="AO34" s="1056"/>
      <c r="AP34" s="1056"/>
      <c r="AQ34" s="1056"/>
      <c r="AR34" s="1056"/>
      <c r="AS34" s="1056"/>
      <c r="AT34" s="1056"/>
      <c r="AU34" s="1056"/>
      <c r="AV34" s="1056"/>
      <c r="AW34" s="1056"/>
      <c r="AX34" s="1056"/>
      <c r="AY34" s="1056"/>
      <c r="AZ34" s="1056"/>
      <c r="BA34" s="1056"/>
      <c r="BB34" s="1056"/>
      <c r="BC34" s="1056"/>
      <c r="BD34" s="1056"/>
      <c r="BE34" s="1056"/>
      <c r="BF34" s="1056"/>
      <c r="BG34" s="1056"/>
      <c r="BH34" s="1056"/>
      <c r="BI34" s="1056"/>
      <c r="BJ34" s="1056"/>
      <c r="BK34" s="1056"/>
      <c r="BL34" s="1056"/>
      <c r="BM34" s="1056"/>
      <c r="BN34" s="1056"/>
      <c r="BO34" s="1056"/>
      <c r="BP34" s="1056"/>
      <c r="BQ34" s="1056"/>
      <c r="BR34" s="1056"/>
      <c r="BS34" s="1056"/>
      <c r="BT34" s="1056"/>
      <c r="BU34" s="1056"/>
      <c r="BV34" s="1056"/>
      <c r="BW34" s="1056"/>
      <c r="BX34" s="1056"/>
      <c r="BY34" s="1056"/>
      <c r="BZ34" s="1056"/>
      <c r="CA34" s="1056"/>
      <c r="CB34" s="1056"/>
      <c r="CC34" s="1056"/>
      <c r="CD34" s="1056"/>
      <c r="CE34" s="1056"/>
      <c r="CF34" s="1056"/>
      <c r="CG34" s="1056"/>
      <c r="CH34" s="1056"/>
      <c r="CI34" s="1056"/>
      <c r="CJ34" s="1056"/>
      <c r="CK34" s="1056"/>
      <c r="CL34" s="1056"/>
      <c r="CM34" s="1056"/>
      <c r="CN34" s="1056"/>
      <c r="CO34" s="1056"/>
      <c r="CP34" s="1056"/>
      <c r="CQ34" s="1056"/>
      <c r="CR34" s="1056"/>
      <c r="CS34" s="1056"/>
      <c r="CT34" s="1056"/>
      <c r="CU34" s="1056"/>
      <c r="CV34" s="1056"/>
      <c r="CW34" s="1056"/>
      <c r="CX34" s="1056"/>
      <c r="CY34" s="1056"/>
      <c r="CZ34" s="1056"/>
      <c r="DA34" s="1056"/>
      <c r="DB34" s="1056"/>
      <c r="DC34" s="1056"/>
      <c r="DD34" s="1056"/>
      <c r="DE34" s="1056"/>
      <c r="DF34" s="1056"/>
      <c r="DG34" s="1056"/>
      <c r="DH34" s="1056"/>
      <c r="DI34" s="1056"/>
      <c r="DJ34" s="1056"/>
      <c r="DK34" s="1056"/>
      <c r="DL34" s="1056"/>
      <c r="DM34" s="1056"/>
      <c r="DN34" s="1056"/>
      <c r="DO34" s="1056"/>
      <c r="DP34" s="1056"/>
      <c r="DQ34" s="1056"/>
      <c r="DR34" s="1056"/>
      <c r="DS34" s="1056"/>
      <c r="DT34" s="1056"/>
      <c r="DU34" s="1056"/>
      <c r="DV34" s="1056"/>
      <c r="DW34" s="1056"/>
      <c r="DX34" s="1056"/>
      <c r="DY34" s="1056"/>
      <c r="DZ34" s="1056"/>
      <c r="EA34" s="1056"/>
      <c r="EB34" s="1056"/>
      <c r="EC34" s="1056"/>
      <c r="ED34" s="1056"/>
      <c r="EE34" s="1056"/>
      <c r="EF34" s="1056"/>
      <c r="EG34" s="1056"/>
      <c r="EH34" s="1056"/>
      <c r="EI34" s="1056"/>
      <c r="EJ34" s="1056"/>
      <c r="EK34" s="1056"/>
      <c r="EL34" s="1056"/>
      <c r="EM34" s="1056"/>
      <c r="EN34" s="1056"/>
      <c r="EO34" s="1056"/>
      <c r="EP34" s="1056"/>
      <c r="EQ34" s="1056"/>
      <c r="ER34" s="1056"/>
      <c r="ES34" s="1056"/>
      <c r="ET34" s="1056"/>
      <c r="EU34" s="1056"/>
      <c r="EV34" s="1056"/>
      <c r="EW34" s="1056"/>
      <c r="EX34" s="1056"/>
      <c r="EY34" s="1056"/>
      <c r="EZ34" s="1056"/>
      <c r="FA34" s="1056"/>
      <c r="FB34" s="1056"/>
      <c r="FC34" s="1056"/>
      <c r="FD34" s="1056"/>
      <c r="FE34" s="1056"/>
      <c r="FF34" s="1056"/>
      <c r="FG34" s="1056"/>
      <c r="FH34" s="1056"/>
      <c r="FI34" s="1056"/>
      <c r="FJ34" s="1056"/>
      <c r="FK34" s="1056"/>
      <c r="FL34" s="1056"/>
      <c r="FM34" s="1056"/>
      <c r="FN34" s="1056"/>
      <c r="FO34" s="1056"/>
      <c r="FP34" s="1056"/>
      <c r="FQ34" s="1056"/>
      <c r="FR34" s="1056"/>
      <c r="FS34" s="1056"/>
      <c r="FT34" s="1056"/>
      <c r="FU34" s="1056"/>
      <c r="FV34" s="1056"/>
      <c r="FW34" s="1056"/>
      <c r="FX34" s="1056"/>
      <c r="FY34" s="1056"/>
      <c r="FZ34" s="1056"/>
      <c r="GA34" s="1056"/>
      <c r="GB34" s="1056"/>
      <c r="GC34" s="1056"/>
      <c r="GD34" s="1056"/>
      <c r="GE34" s="1056"/>
      <c r="GF34" s="1056"/>
      <c r="GG34" s="1056"/>
      <c r="GH34" s="1056"/>
      <c r="GI34" s="1056"/>
      <c r="GJ34" s="1056"/>
      <c r="GK34" s="1056"/>
      <c r="GL34" s="1056"/>
      <c r="GM34" s="1056"/>
      <c r="GN34" s="1056"/>
      <c r="GO34" s="1056"/>
      <c r="GP34" s="1056"/>
      <c r="GQ34" s="1056"/>
      <c r="GR34" s="1056"/>
      <c r="GS34" s="1056"/>
      <c r="GT34" s="1056"/>
      <c r="GU34" s="1056"/>
      <c r="GV34" s="1056"/>
      <c r="GW34" s="1056"/>
      <c r="GX34" s="1056"/>
      <c r="GY34" s="1056"/>
      <c r="GZ34" s="1056"/>
      <c r="HA34" s="1056"/>
      <c r="HB34" s="1056"/>
      <c r="HC34" s="1056"/>
      <c r="HD34" s="1056"/>
      <c r="HE34" s="1056"/>
      <c r="HF34" s="1056"/>
      <c r="HG34" s="1056"/>
      <c r="HH34" s="1056"/>
      <c r="HI34" s="1056"/>
      <c r="HJ34" s="1056"/>
      <c r="HK34" s="1056"/>
      <c r="HL34" s="1056"/>
      <c r="HM34" s="1056"/>
      <c r="HN34" s="1056"/>
      <c r="HO34" s="1056"/>
    </row>
    <row r="35" spans="1:223" s="1054" customFormat="1" ht="30.75" customHeight="1">
      <c r="A35" s="2316"/>
      <c r="B35" s="1355" t="s">
        <v>669</v>
      </c>
      <c r="C35" s="1355" t="s">
        <v>725</v>
      </c>
      <c r="D35" s="1355" t="s">
        <v>737</v>
      </c>
      <c r="E35" s="2322"/>
      <c r="F35" s="2322"/>
      <c r="G35" s="1355" t="s">
        <v>669</v>
      </c>
      <c r="H35" s="1355" t="s">
        <v>725</v>
      </c>
      <c r="I35" s="1355" t="s">
        <v>737</v>
      </c>
      <c r="J35" s="2322"/>
      <c r="K35" s="2322"/>
      <c r="L35" s="1355" t="s">
        <v>669</v>
      </c>
      <c r="M35" s="1355" t="s">
        <v>725</v>
      </c>
      <c r="N35" s="1355" t="s">
        <v>737</v>
      </c>
      <c r="O35" s="2322"/>
      <c r="P35" s="2322"/>
      <c r="Q35" s="1355" t="s">
        <v>669</v>
      </c>
      <c r="R35" s="1355" t="s">
        <v>725</v>
      </c>
      <c r="S35" s="1355" t="s">
        <v>737</v>
      </c>
      <c r="T35" s="2322"/>
      <c r="U35" s="2331"/>
      <c r="V35" s="1056"/>
      <c r="W35" s="1056"/>
      <c r="X35" s="1056"/>
      <c r="Y35" s="1056"/>
      <c r="Z35" s="1056"/>
      <c r="AA35" s="1056"/>
      <c r="AB35" s="1056"/>
      <c r="AC35" s="1056"/>
      <c r="AD35" s="1056"/>
      <c r="AE35" s="1056"/>
      <c r="AF35" s="1056"/>
      <c r="AG35" s="1056"/>
      <c r="AH35" s="1056"/>
      <c r="AI35" s="1056"/>
      <c r="AJ35" s="1056"/>
      <c r="AK35" s="1056"/>
      <c r="AL35" s="1056"/>
      <c r="AM35" s="1056"/>
      <c r="AN35" s="1056"/>
      <c r="AO35" s="1056"/>
      <c r="AP35" s="1056"/>
      <c r="AQ35" s="1056"/>
      <c r="AR35" s="1056"/>
      <c r="AS35" s="1056"/>
      <c r="AT35" s="1056"/>
      <c r="AU35" s="1056"/>
      <c r="AV35" s="1056"/>
      <c r="AW35" s="1056"/>
      <c r="AX35" s="1056"/>
      <c r="AY35" s="1056"/>
      <c r="AZ35" s="1056"/>
      <c r="BA35" s="1056"/>
      <c r="BB35" s="1056"/>
      <c r="BC35" s="1056"/>
      <c r="BD35" s="1056"/>
      <c r="BE35" s="1056"/>
      <c r="BF35" s="1056"/>
      <c r="BG35" s="1056"/>
      <c r="BH35" s="1056"/>
      <c r="BI35" s="1056"/>
      <c r="BJ35" s="1056"/>
      <c r="BK35" s="1056"/>
      <c r="BL35" s="1056"/>
      <c r="BM35" s="1056"/>
      <c r="BN35" s="1056"/>
      <c r="BO35" s="1056"/>
      <c r="BP35" s="1056"/>
      <c r="BQ35" s="1056"/>
      <c r="BR35" s="1056"/>
      <c r="BS35" s="1056"/>
      <c r="BT35" s="1056"/>
      <c r="BU35" s="1056"/>
      <c r="BV35" s="1056"/>
      <c r="BW35" s="1056"/>
      <c r="BX35" s="1056"/>
      <c r="BY35" s="1056"/>
      <c r="BZ35" s="1056"/>
      <c r="CA35" s="1056"/>
      <c r="CB35" s="1056"/>
      <c r="CC35" s="1056"/>
      <c r="CD35" s="1056"/>
      <c r="CE35" s="1056"/>
      <c r="CF35" s="1056"/>
      <c r="CG35" s="1056"/>
      <c r="CH35" s="1056"/>
      <c r="CI35" s="1056"/>
      <c r="CJ35" s="1056"/>
      <c r="CK35" s="1056"/>
      <c r="CL35" s="1056"/>
      <c r="CM35" s="1056"/>
      <c r="CN35" s="1056"/>
      <c r="CO35" s="1056"/>
      <c r="CP35" s="1056"/>
      <c r="CQ35" s="1056"/>
      <c r="CR35" s="1056"/>
      <c r="CS35" s="1056"/>
      <c r="CT35" s="1056"/>
      <c r="CU35" s="1056"/>
      <c r="CV35" s="1056"/>
      <c r="CW35" s="1056"/>
      <c r="CX35" s="1056"/>
      <c r="CY35" s="1056"/>
      <c r="CZ35" s="1056"/>
      <c r="DA35" s="1056"/>
      <c r="DB35" s="1056"/>
      <c r="DC35" s="1056"/>
      <c r="DD35" s="1056"/>
      <c r="DE35" s="1056"/>
      <c r="DF35" s="1056"/>
      <c r="DG35" s="1056"/>
      <c r="DH35" s="1056"/>
      <c r="DI35" s="1056"/>
      <c r="DJ35" s="1056"/>
      <c r="DK35" s="1056"/>
      <c r="DL35" s="1056"/>
      <c r="DM35" s="1056"/>
      <c r="DN35" s="1056"/>
      <c r="DO35" s="1056"/>
      <c r="DP35" s="1056"/>
      <c r="DQ35" s="1056"/>
      <c r="DR35" s="1056"/>
      <c r="DS35" s="1056"/>
      <c r="DT35" s="1056"/>
      <c r="DU35" s="1056"/>
      <c r="DV35" s="1056"/>
      <c r="DW35" s="1056"/>
      <c r="DX35" s="1056"/>
      <c r="DY35" s="1056"/>
      <c r="DZ35" s="1056"/>
      <c r="EA35" s="1056"/>
      <c r="EB35" s="1056"/>
      <c r="EC35" s="1056"/>
      <c r="ED35" s="1056"/>
      <c r="EE35" s="1056"/>
      <c r="EF35" s="1056"/>
      <c r="EG35" s="1056"/>
      <c r="EH35" s="1056"/>
      <c r="EI35" s="1056"/>
      <c r="EJ35" s="1056"/>
      <c r="EK35" s="1056"/>
      <c r="EL35" s="1056"/>
      <c r="EM35" s="1056"/>
      <c r="EN35" s="1056"/>
      <c r="EO35" s="1056"/>
      <c r="EP35" s="1056"/>
      <c r="EQ35" s="1056"/>
      <c r="ER35" s="1056"/>
      <c r="ES35" s="1056"/>
      <c r="ET35" s="1056"/>
      <c r="EU35" s="1056"/>
      <c r="EV35" s="1056"/>
      <c r="EW35" s="1056"/>
      <c r="EX35" s="1056"/>
      <c r="EY35" s="1056"/>
      <c r="EZ35" s="1056"/>
      <c r="FA35" s="1056"/>
      <c r="FB35" s="1056"/>
      <c r="FC35" s="1056"/>
      <c r="FD35" s="1056"/>
      <c r="FE35" s="1056"/>
      <c r="FF35" s="1056"/>
      <c r="FG35" s="1056"/>
      <c r="FH35" s="1056"/>
      <c r="FI35" s="1056"/>
      <c r="FJ35" s="1056"/>
      <c r="FK35" s="1056"/>
      <c r="FL35" s="1056"/>
      <c r="FM35" s="1056"/>
      <c r="FN35" s="1056"/>
      <c r="FO35" s="1056"/>
      <c r="FP35" s="1056"/>
      <c r="FQ35" s="1056"/>
      <c r="FR35" s="1056"/>
      <c r="FS35" s="1056"/>
      <c r="FT35" s="1056"/>
      <c r="FU35" s="1056"/>
      <c r="FV35" s="1056"/>
      <c r="FW35" s="1056"/>
      <c r="FX35" s="1056"/>
      <c r="FY35" s="1056"/>
      <c r="FZ35" s="1056"/>
      <c r="GA35" s="1056"/>
      <c r="GB35" s="1056"/>
      <c r="GC35" s="1056"/>
      <c r="GD35" s="1056"/>
      <c r="GE35" s="1056"/>
      <c r="GF35" s="1056"/>
      <c r="GG35" s="1056"/>
      <c r="GH35" s="1056"/>
      <c r="GI35" s="1056"/>
      <c r="GJ35" s="1056"/>
      <c r="GK35" s="1056"/>
      <c r="GL35" s="1056"/>
      <c r="GM35" s="1056"/>
      <c r="GN35" s="1056"/>
      <c r="GO35" s="1056"/>
      <c r="GP35" s="1056"/>
      <c r="GQ35" s="1056"/>
      <c r="GR35" s="1056"/>
      <c r="GS35" s="1056"/>
      <c r="GT35" s="1056"/>
      <c r="GU35" s="1056"/>
      <c r="GV35" s="1056"/>
      <c r="GW35" s="1056"/>
      <c r="GX35" s="1056"/>
      <c r="GY35" s="1056"/>
      <c r="GZ35" s="1056"/>
      <c r="HA35" s="1056"/>
      <c r="HB35" s="1056"/>
      <c r="HC35" s="1056"/>
      <c r="HD35" s="1056"/>
      <c r="HE35" s="1056"/>
      <c r="HF35" s="1056"/>
      <c r="HG35" s="1056"/>
      <c r="HH35" s="1056"/>
      <c r="HI35" s="1056"/>
      <c r="HJ35" s="1056"/>
      <c r="HK35" s="1056"/>
      <c r="HL35" s="1056"/>
      <c r="HM35" s="1056"/>
      <c r="HN35" s="1056"/>
      <c r="HO35" s="1056"/>
    </row>
    <row r="36" spans="1:223" s="73" customFormat="1" ht="15.75" customHeight="1">
      <c r="A36" s="128" t="s">
        <v>265</v>
      </c>
      <c r="B36" s="595">
        <f>'t1'!V38</f>
        <v>423235.55</v>
      </c>
      <c r="C36" s="595">
        <f>'t1'!W38</f>
        <v>415947.46</v>
      </c>
      <c r="D36" s="595">
        <f>'t1'!X38</f>
        <v>410041</v>
      </c>
      <c r="E36" s="689">
        <v>-1.7219938164457034</v>
      </c>
      <c r="F36" s="689">
        <v>-1.4200014588381009</v>
      </c>
      <c r="G36" s="634">
        <v>474714.1</v>
      </c>
      <c r="H36" s="634">
        <v>471435.5</v>
      </c>
      <c r="I36" s="634">
        <v>462092.78</v>
      </c>
      <c r="J36" s="683">
        <v>-0.69064727590775021</v>
      </c>
      <c r="K36" s="683">
        <v>-1.9817599650429258</v>
      </c>
      <c r="L36" s="142">
        <v>471684</v>
      </c>
      <c r="M36" s="142">
        <v>467353</v>
      </c>
      <c r="N36" s="142">
        <v>469144</v>
      </c>
      <c r="O36" s="683">
        <v>-0.91819947252821521</v>
      </c>
      <c r="P36" s="683">
        <v>0.38322210406266777</v>
      </c>
      <c r="Q36" s="144">
        <v>455056</v>
      </c>
      <c r="R36" s="144">
        <v>448402.5</v>
      </c>
      <c r="S36" s="144">
        <v>443008</v>
      </c>
      <c r="T36" s="683">
        <v>-1.4621277381245363</v>
      </c>
      <c r="U36" s="684">
        <v>-1.2030486003088754</v>
      </c>
    </row>
    <row r="37" spans="1:223" ht="15.75" customHeight="1">
      <c r="A37" s="129" t="s">
        <v>3</v>
      </c>
      <c r="B37" s="25">
        <f>'t1'!V39</f>
        <v>99445</v>
      </c>
      <c r="C37" s="25">
        <f>'t1'!W39</f>
        <v>94134</v>
      </c>
      <c r="D37" s="25">
        <f>'t1'!X39</f>
        <v>92805</v>
      </c>
      <c r="E37" s="685">
        <v>-5.3406405550806966</v>
      </c>
      <c r="F37" s="685">
        <v>-1.4118171967620725</v>
      </c>
      <c r="G37" s="132">
        <v>213102</v>
      </c>
      <c r="H37" s="132">
        <v>205908</v>
      </c>
      <c r="I37" s="132">
        <v>201872</v>
      </c>
      <c r="J37" s="685">
        <v>-3.3758481853760145</v>
      </c>
      <c r="K37" s="685">
        <v>-1.960098684849541</v>
      </c>
      <c r="L37" s="132">
        <v>147903</v>
      </c>
      <c r="M37" s="132">
        <v>140002</v>
      </c>
      <c r="N37" s="132">
        <v>141358</v>
      </c>
      <c r="O37" s="685">
        <v>-5.3420146988228794</v>
      </c>
      <c r="P37" s="685">
        <v>0.96855759203440073</v>
      </c>
      <c r="Q37" s="559">
        <v>166150</v>
      </c>
      <c r="R37" s="559">
        <v>157847</v>
      </c>
      <c r="S37" s="559">
        <v>158437</v>
      </c>
      <c r="T37" s="685">
        <v>-4.9972916039723145</v>
      </c>
      <c r="U37" s="686">
        <v>0.3737796727210565</v>
      </c>
    </row>
    <row r="38" spans="1:223" ht="15.75" customHeight="1">
      <c r="A38" s="129" t="s">
        <v>4</v>
      </c>
      <c r="B38" s="25">
        <f>'t1'!V40</f>
        <v>157450</v>
      </c>
      <c r="C38" s="25">
        <f>'t1'!W40</f>
        <v>155839</v>
      </c>
      <c r="D38" s="25">
        <f>'t1'!X40</f>
        <v>157605</v>
      </c>
      <c r="E38" s="685">
        <v>-1.0231819625277865</v>
      </c>
      <c r="F38" s="685">
        <v>1.1332208240555985</v>
      </c>
      <c r="G38" s="132">
        <v>77210</v>
      </c>
      <c r="H38" s="132">
        <v>78690</v>
      </c>
      <c r="I38" s="132">
        <v>76707</v>
      </c>
      <c r="J38" s="685">
        <v>1.9168501489444338</v>
      </c>
      <c r="K38" s="685">
        <v>-2.5200152497140635</v>
      </c>
      <c r="L38" s="132">
        <v>87030</v>
      </c>
      <c r="M38" s="132">
        <v>82616</v>
      </c>
      <c r="N38" s="132">
        <v>82176</v>
      </c>
      <c r="O38" s="685">
        <v>-5.0718143169022056</v>
      </c>
      <c r="P38" s="685">
        <v>-0.53258448726639074</v>
      </c>
      <c r="Q38" s="559">
        <v>53950</v>
      </c>
      <c r="R38" s="559">
        <v>54422</v>
      </c>
      <c r="S38" s="559">
        <v>52122</v>
      </c>
      <c r="T38" s="685">
        <v>0.87488415199258895</v>
      </c>
      <c r="U38" s="686">
        <v>-4.2262320385138281</v>
      </c>
    </row>
    <row r="39" spans="1:223" ht="15.75" customHeight="1">
      <c r="A39" s="16" t="s">
        <v>5</v>
      </c>
      <c r="B39" s="25">
        <f>'t1'!V41</f>
        <v>31790</v>
      </c>
      <c r="C39" s="25">
        <f>'t1'!W41</f>
        <v>31430</v>
      </c>
      <c r="D39" s="25">
        <f>'t1'!X41</f>
        <v>31717</v>
      </c>
      <c r="E39" s="685">
        <v>-1.132431582258576</v>
      </c>
      <c r="F39" s="685">
        <v>0.91314031180399979</v>
      </c>
      <c r="G39" s="132">
        <v>97423</v>
      </c>
      <c r="H39" s="132">
        <v>100079</v>
      </c>
      <c r="I39" s="132">
        <v>96839</v>
      </c>
      <c r="J39" s="685">
        <v>2.7262556069921828</v>
      </c>
      <c r="K39" s="685">
        <v>-3.2374424204878096</v>
      </c>
      <c r="L39" s="132">
        <v>83990</v>
      </c>
      <c r="M39" s="132">
        <v>82155</v>
      </c>
      <c r="N39" s="132">
        <v>82195</v>
      </c>
      <c r="O39" s="685">
        <v>-2.1847839028455809</v>
      </c>
      <c r="P39" s="685">
        <v>4.8688454750163146E-2</v>
      </c>
      <c r="Q39" s="559">
        <v>130087</v>
      </c>
      <c r="R39" s="559">
        <v>130128</v>
      </c>
      <c r="S39" s="559">
        <v>126648</v>
      </c>
      <c r="T39" s="685">
        <v>3.1517369145262819E-2</v>
      </c>
      <c r="U39" s="686">
        <v>-2.6742899299151617</v>
      </c>
    </row>
    <row r="40" spans="1:223" ht="15.75" customHeight="1">
      <c r="A40" s="129" t="s">
        <v>6</v>
      </c>
      <c r="B40" s="25">
        <f>'t1'!V42</f>
        <v>91828</v>
      </c>
      <c r="C40" s="25">
        <f>'t1'!W42</f>
        <v>91867</v>
      </c>
      <c r="D40" s="25">
        <f>'t1'!X42</f>
        <v>86602</v>
      </c>
      <c r="E40" s="685">
        <v>4.247070610270498E-2</v>
      </c>
      <c r="F40" s="685">
        <v>-5.7311112804380286</v>
      </c>
      <c r="G40" s="132">
        <v>6441.1</v>
      </c>
      <c r="H40" s="132">
        <v>6493</v>
      </c>
      <c r="I40" s="132">
        <v>6514</v>
      </c>
      <c r="J40" s="685">
        <v>0.80576299079349667</v>
      </c>
      <c r="K40" s="685">
        <v>0.32342522716773203</v>
      </c>
      <c r="L40" s="132">
        <v>6855</v>
      </c>
      <c r="M40" s="132">
        <v>6850</v>
      </c>
      <c r="N40" s="132">
        <v>6515</v>
      </c>
      <c r="O40" s="685">
        <v>-7.2939460247994248E-2</v>
      </c>
      <c r="P40" s="685">
        <v>-4.8905109489051171</v>
      </c>
      <c r="Q40" s="559">
        <v>10054</v>
      </c>
      <c r="R40" s="559">
        <v>10185</v>
      </c>
      <c r="S40" s="559">
        <v>10060</v>
      </c>
      <c r="T40" s="685">
        <v>1.3029639944300868</v>
      </c>
      <c r="U40" s="686">
        <v>-1.2272950417280271</v>
      </c>
    </row>
    <row r="41" spans="1:223" ht="15.75" customHeight="1">
      <c r="A41" s="129" t="s">
        <v>7</v>
      </c>
      <c r="B41" s="25">
        <f>'t1'!V43</f>
        <v>1905.5</v>
      </c>
      <c r="C41" s="25">
        <f>'t1'!W43</f>
        <v>1878.5</v>
      </c>
      <c r="D41" s="25">
        <f>'t1'!X43</f>
        <v>1849</v>
      </c>
      <c r="E41" s="685">
        <v>-1.4169509315140374</v>
      </c>
      <c r="F41" s="685">
        <v>-1.5704019164226821</v>
      </c>
      <c r="G41" s="132">
        <v>1058</v>
      </c>
      <c r="H41" s="132">
        <v>1055</v>
      </c>
      <c r="I41" s="132">
        <v>914</v>
      </c>
      <c r="J41" s="685">
        <v>-0.28355387523629361</v>
      </c>
      <c r="K41" s="685">
        <v>-13.36492890995261</v>
      </c>
      <c r="L41" s="132">
        <v>6154</v>
      </c>
      <c r="M41" s="132">
        <v>6110</v>
      </c>
      <c r="N41" s="132">
        <v>6220</v>
      </c>
      <c r="O41" s="685">
        <v>-0.71498212544686623</v>
      </c>
      <c r="P41" s="685">
        <v>1.8003273322422189</v>
      </c>
      <c r="Q41" s="559">
        <v>3665</v>
      </c>
      <c r="R41" s="559">
        <v>3650</v>
      </c>
      <c r="S41" s="559">
        <v>3595</v>
      </c>
      <c r="T41" s="685">
        <v>-0.40927694406548198</v>
      </c>
      <c r="U41" s="686">
        <v>-1.506849315068493</v>
      </c>
    </row>
    <row r="42" spans="1:223" ht="15.75" customHeight="1">
      <c r="A42" s="129" t="s">
        <v>8</v>
      </c>
      <c r="B42" s="25">
        <f>'t1'!V44</f>
        <v>1678.8</v>
      </c>
      <c r="C42" s="25">
        <f>'t1'!W44</f>
        <v>1691.96</v>
      </c>
      <c r="D42" s="25">
        <f>'t1'!X44</f>
        <v>1689</v>
      </c>
      <c r="E42" s="685">
        <v>0.78389325708840829</v>
      </c>
      <c r="F42" s="685">
        <v>-0.17494503416156704</v>
      </c>
      <c r="G42" s="132">
        <v>1044</v>
      </c>
      <c r="H42" s="132">
        <v>1044</v>
      </c>
      <c r="I42" s="132">
        <v>1039</v>
      </c>
      <c r="J42" s="685">
        <v>0</v>
      </c>
      <c r="K42" s="685">
        <v>-0.47892720306514036</v>
      </c>
      <c r="L42" s="132">
        <v>172</v>
      </c>
      <c r="M42" s="132">
        <v>169</v>
      </c>
      <c r="N42" s="132">
        <v>113</v>
      </c>
      <c r="O42" s="685">
        <v>-1.7441860465116292</v>
      </c>
      <c r="P42" s="685">
        <v>-33.136094674556219</v>
      </c>
      <c r="Q42" s="559">
        <v>130</v>
      </c>
      <c r="R42" s="559">
        <v>122</v>
      </c>
      <c r="S42" s="559">
        <v>122</v>
      </c>
      <c r="T42" s="685">
        <v>-6.1538461538461604</v>
      </c>
      <c r="U42" s="686">
        <v>0</v>
      </c>
    </row>
    <row r="43" spans="1:223" ht="15.75" customHeight="1">
      <c r="A43" s="129" t="s">
        <v>9</v>
      </c>
      <c r="B43" s="25">
        <f>'t1'!V45</f>
        <v>14252</v>
      </c>
      <c r="C43" s="25">
        <f>'t1'!W45</f>
        <v>14525</v>
      </c>
      <c r="D43" s="25">
        <f>'t1'!X45</f>
        <v>14775</v>
      </c>
      <c r="E43" s="685">
        <v>1.9155206286836943</v>
      </c>
      <c r="F43" s="685">
        <v>1.7211703958691942</v>
      </c>
      <c r="G43" s="132">
        <v>10047</v>
      </c>
      <c r="H43" s="132">
        <v>10090</v>
      </c>
      <c r="I43" s="132">
        <v>10111</v>
      </c>
      <c r="J43" s="685">
        <v>0.42798845426494836</v>
      </c>
      <c r="K43" s="685">
        <v>0.20812685827552002</v>
      </c>
      <c r="L43" s="132">
        <v>15096</v>
      </c>
      <c r="M43" s="132">
        <v>14935</v>
      </c>
      <c r="N43" s="132">
        <v>15505</v>
      </c>
      <c r="O43" s="685">
        <v>-1.0665076841547432</v>
      </c>
      <c r="P43" s="685">
        <v>3.8165383327753517</v>
      </c>
      <c r="Q43" s="559">
        <v>15052</v>
      </c>
      <c r="R43" s="559">
        <v>15123</v>
      </c>
      <c r="S43" s="559">
        <v>15118</v>
      </c>
      <c r="T43" s="685">
        <v>0.47169811320755173</v>
      </c>
      <c r="U43" s="686">
        <v>-3.3062223103883071E-2</v>
      </c>
    </row>
    <row r="44" spans="1:223" ht="15.75" customHeight="1">
      <c r="A44" s="129" t="s">
        <v>10</v>
      </c>
      <c r="B44" s="25">
        <f>'t1'!V46</f>
        <v>191.5</v>
      </c>
      <c r="C44" s="25">
        <f>'t1'!W46</f>
        <v>195.5</v>
      </c>
      <c r="D44" s="25">
        <f>'t1'!X46</f>
        <v>185.5</v>
      </c>
      <c r="E44" s="685">
        <v>2.0887728459530166</v>
      </c>
      <c r="F44" s="685">
        <v>-5.1150895140664971</v>
      </c>
      <c r="G44" s="132">
        <v>12772</v>
      </c>
      <c r="H44" s="132">
        <v>12664</v>
      </c>
      <c r="I44" s="132">
        <v>12717</v>
      </c>
      <c r="J44" s="685">
        <v>-0.84559974945193517</v>
      </c>
      <c r="K44" s="685">
        <v>0.41850915982311676</v>
      </c>
      <c r="L44" s="132">
        <v>387</v>
      </c>
      <c r="M44" s="132">
        <v>307</v>
      </c>
      <c r="N44" s="132">
        <v>312</v>
      </c>
      <c r="O44" s="685">
        <v>-20.671834625322987</v>
      </c>
      <c r="P44" s="685">
        <v>1.628664495114009</v>
      </c>
      <c r="Q44" s="559">
        <v>5598</v>
      </c>
      <c r="R44" s="559">
        <v>6018</v>
      </c>
      <c r="S44" s="559">
        <v>6168</v>
      </c>
      <c r="T44" s="685">
        <v>7.5026795284030072</v>
      </c>
      <c r="U44" s="686">
        <v>2.4925224327019038</v>
      </c>
    </row>
    <row r="45" spans="1:223" ht="15.75" customHeight="1">
      <c r="A45" s="129" t="s">
        <v>11</v>
      </c>
      <c r="B45" s="25"/>
      <c r="C45" s="25"/>
      <c r="D45" s="25"/>
      <c r="E45" s="685"/>
      <c r="F45" s="685"/>
      <c r="G45" s="132"/>
      <c r="H45" s="132"/>
      <c r="I45" s="132"/>
      <c r="J45" s="685"/>
      <c r="K45" s="685"/>
      <c r="L45" s="132"/>
      <c r="M45" s="132"/>
      <c r="N45" s="132"/>
      <c r="O45" s="685"/>
      <c r="P45" s="685"/>
      <c r="Q45" s="559"/>
      <c r="R45" s="559"/>
      <c r="S45" s="559"/>
      <c r="T45" s="685"/>
      <c r="U45" s="686"/>
    </row>
    <row r="46" spans="1:223" ht="15.75" customHeight="1">
      <c r="A46" s="129" t="s">
        <v>12</v>
      </c>
      <c r="B46" s="25">
        <f>'t1'!V48</f>
        <v>0</v>
      </c>
      <c r="C46" s="25">
        <f>'t1'!W48</f>
        <v>0</v>
      </c>
      <c r="D46" s="25">
        <f>'t1'!X48</f>
        <v>0</v>
      </c>
      <c r="E46" s="685" t="s">
        <v>818</v>
      </c>
      <c r="F46" s="685" t="s">
        <v>818</v>
      </c>
      <c r="G46" s="132"/>
      <c r="H46" s="132"/>
      <c r="I46" s="132"/>
      <c r="J46" s="685"/>
      <c r="K46" s="685"/>
      <c r="L46" s="132"/>
      <c r="M46" s="132"/>
      <c r="N46" s="132"/>
      <c r="O46" s="685"/>
      <c r="P46" s="685"/>
      <c r="Q46" s="559"/>
      <c r="R46" s="559"/>
      <c r="S46" s="559"/>
      <c r="T46" s="685"/>
      <c r="U46" s="686"/>
    </row>
    <row r="47" spans="1:223" ht="15.75" customHeight="1">
      <c r="A47" s="129" t="s">
        <v>13</v>
      </c>
      <c r="B47" s="25">
        <f>'t1'!V49</f>
        <v>3182</v>
      </c>
      <c r="C47" s="25">
        <f>'t1'!W49</f>
        <v>3201</v>
      </c>
      <c r="D47" s="25">
        <f>'t1'!X49</f>
        <v>3195</v>
      </c>
      <c r="E47" s="685">
        <v>0.59710873664361941</v>
      </c>
      <c r="F47" s="685">
        <v>-0.18744142455481949</v>
      </c>
      <c r="G47" s="132">
        <v>627</v>
      </c>
      <c r="H47" s="132">
        <v>628</v>
      </c>
      <c r="I47" s="132">
        <v>624</v>
      </c>
      <c r="J47" s="685">
        <v>0.15948963317384823</v>
      </c>
      <c r="K47" s="685">
        <v>-0.63694267515923286</v>
      </c>
      <c r="L47" s="132">
        <v>2072</v>
      </c>
      <c r="M47" s="132">
        <v>2082</v>
      </c>
      <c r="N47" s="132">
        <v>2105</v>
      </c>
      <c r="O47" s="685">
        <v>0.48262548262547966</v>
      </c>
      <c r="P47" s="685">
        <v>1.1047070124879923</v>
      </c>
      <c r="Q47" s="559">
        <v>5966</v>
      </c>
      <c r="R47" s="559">
        <v>6184</v>
      </c>
      <c r="S47" s="559">
        <v>6184</v>
      </c>
      <c r="T47" s="685">
        <v>3.6540395574924673</v>
      </c>
      <c r="U47" s="686">
        <v>0</v>
      </c>
    </row>
    <row r="48" spans="1:223" ht="15.75" customHeight="1">
      <c r="A48" s="129" t="s">
        <v>14</v>
      </c>
      <c r="B48" s="674">
        <f>'t1'!V50</f>
        <v>16687</v>
      </c>
      <c r="C48" s="25">
        <f>'t1'!W50</f>
        <v>16304.5</v>
      </c>
      <c r="D48" s="25">
        <f>'t1'!X50</f>
        <v>14849</v>
      </c>
      <c r="E48" s="685">
        <v>-2.2922035117157122</v>
      </c>
      <c r="F48" s="685">
        <v>-8.9269833481554173</v>
      </c>
      <c r="G48" s="132">
        <v>32286</v>
      </c>
      <c r="H48" s="132">
        <v>32080</v>
      </c>
      <c r="I48" s="132">
        <v>32091.190000000002</v>
      </c>
      <c r="J48" s="685">
        <v>-0.63804745090752135</v>
      </c>
      <c r="K48" s="685">
        <v>3.4881546134670316E-2</v>
      </c>
      <c r="L48" s="132">
        <v>77859</v>
      </c>
      <c r="M48" s="132">
        <v>77453</v>
      </c>
      <c r="N48" s="132">
        <v>77990</v>
      </c>
      <c r="O48" s="685">
        <v>-0.52145545152133366</v>
      </c>
      <c r="P48" s="685">
        <v>0.69332369307836927</v>
      </c>
      <c r="Q48" s="559">
        <v>34346</v>
      </c>
      <c r="R48" s="559">
        <v>34533.5</v>
      </c>
      <c r="S48" s="559">
        <v>34534</v>
      </c>
      <c r="T48" s="685">
        <v>0.5459150992837607</v>
      </c>
      <c r="U48" s="686">
        <v>1.4478694600796871E-3</v>
      </c>
    </row>
    <row r="49" spans="1:21" ht="15.75" customHeight="1">
      <c r="A49" s="129" t="s">
        <v>15</v>
      </c>
      <c r="B49" s="25">
        <f>'t1'!V51</f>
        <v>4825.75</v>
      </c>
      <c r="C49" s="25">
        <f>'t1'!W51</f>
        <v>4881</v>
      </c>
      <c r="D49" s="25">
        <f>'t1'!X51</f>
        <v>4769.5</v>
      </c>
      <c r="E49" s="685">
        <v>1.1448997565145334</v>
      </c>
      <c r="F49" s="685">
        <v>-2.2843679573857827</v>
      </c>
      <c r="G49" s="603">
        <v>22704</v>
      </c>
      <c r="H49" s="603">
        <v>22704.5</v>
      </c>
      <c r="I49" s="603">
        <v>22664.59</v>
      </c>
      <c r="J49" s="685">
        <v>2.2022551092248932E-3</v>
      </c>
      <c r="K49" s="685">
        <v>-0.17578013169195117</v>
      </c>
      <c r="L49" s="132">
        <v>44166</v>
      </c>
      <c r="M49" s="132">
        <v>54674</v>
      </c>
      <c r="N49" s="132">
        <v>54655</v>
      </c>
      <c r="O49" s="685">
        <v>23.792057238599824</v>
      </c>
      <c r="P49" s="685">
        <v>-3.4751435783007878E-2</v>
      </c>
      <c r="Q49" s="559">
        <v>30058</v>
      </c>
      <c r="R49" s="559">
        <v>30190</v>
      </c>
      <c r="S49" s="559">
        <v>30020</v>
      </c>
      <c r="T49" s="685">
        <v>0.43915097478208054</v>
      </c>
      <c r="U49" s="686">
        <v>-0.56310036435905886</v>
      </c>
    </row>
    <row r="50" spans="1:21" s="73" customFormat="1" ht="15.75" customHeight="1">
      <c r="A50" s="128" t="s">
        <v>719</v>
      </c>
      <c r="B50" s="26">
        <f>'t1'!V52</f>
        <v>16914</v>
      </c>
      <c r="C50" s="26">
        <f>'t1'!W52</f>
        <v>17574.5</v>
      </c>
      <c r="D50" s="26">
        <f>'t1'!X52</f>
        <v>18254</v>
      </c>
      <c r="E50" s="683">
        <v>3.9050490717748687</v>
      </c>
      <c r="F50" s="683">
        <v>3.8663973370508273</v>
      </c>
      <c r="G50" s="142">
        <v>17045</v>
      </c>
      <c r="H50" s="142">
        <v>17063</v>
      </c>
      <c r="I50" s="142">
        <v>17560.97</v>
      </c>
      <c r="J50" s="683">
        <v>0.10560281607510547</v>
      </c>
      <c r="K50" s="683">
        <v>2.9184199730410967</v>
      </c>
      <c r="L50" s="142">
        <v>24854</v>
      </c>
      <c r="M50" s="142">
        <v>28024</v>
      </c>
      <c r="N50" s="142">
        <v>26819</v>
      </c>
      <c r="O50" s="683">
        <v>12.754486199404511</v>
      </c>
      <c r="P50" s="683">
        <v>-4.2998858121610084</v>
      </c>
      <c r="Q50" s="144">
        <v>24901</v>
      </c>
      <c r="R50" s="144">
        <v>25391</v>
      </c>
      <c r="S50" s="144">
        <v>25515</v>
      </c>
      <c r="T50" s="683">
        <v>1.9677924581342126</v>
      </c>
      <c r="U50" s="684">
        <v>0.4883620180378756</v>
      </c>
    </row>
    <row r="51" spans="1:21" ht="15.75" customHeight="1">
      <c r="A51" s="94" t="s">
        <v>335</v>
      </c>
      <c r="B51" s="25">
        <f>'t1'!V53</f>
        <v>16914</v>
      </c>
      <c r="C51" s="25">
        <f>'t1'!W53</f>
        <v>17574.5</v>
      </c>
      <c r="D51" s="25">
        <f>'t1'!X53</f>
        <v>18254</v>
      </c>
      <c r="E51" s="685">
        <v>3.9050490717748687</v>
      </c>
      <c r="F51" s="685">
        <v>3.8663973370508273</v>
      </c>
      <c r="G51" s="132">
        <v>17045</v>
      </c>
      <c r="H51" s="132">
        <v>17063</v>
      </c>
      <c r="I51" s="132">
        <v>17560.97</v>
      </c>
      <c r="J51" s="685">
        <v>0.10560281607510547</v>
      </c>
      <c r="K51" s="685">
        <v>2.9184199730410967</v>
      </c>
      <c r="L51" s="132">
        <v>24854</v>
      </c>
      <c r="M51" s="132">
        <v>28024</v>
      </c>
      <c r="N51" s="132">
        <v>26819</v>
      </c>
      <c r="O51" s="685">
        <v>12.754486199404511</v>
      </c>
      <c r="P51" s="685">
        <v>-4.2998858121610084</v>
      </c>
      <c r="Q51" s="559">
        <v>24901</v>
      </c>
      <c r="R51" s="559">
        <v>25391</v>
      </c>
      <c r="S51" s="559">
        <v>25515</v>
      </c>
      <c r="T51" s="685">
        <v>1.9677924581342126</v>
      </c>
      <c r="U51" s="686">
        <v>0.4883620180378756</v>
      </c>
    </row>
    <row r="52" spans="1:21" s="73" customFormat="1" ht="15.75" customHeight="1">
      <c r="A52" s="128" t="s">
        <v>17</v>
      </c>
      <c r="B52" s="126">
        <f>'t1'!V54</f>
        <v>21044.13</v>
      </c>
      <c r="C52" s="126">
        <f>'t1'!W54</f>
        <v>22513.279999999999</v>
      </c>
      <c r="D52" s="126">
        <f>'t1'!X54</f>
        <v>22976.75</v>
      </c>
      <c r="E52" s="683">
        <v>6.9812817160889864</v>
      </c>
      <c r="F52" s="683">
        <v>2.0586516047417405</v>
      </c>
      <c r="G52" s="142">
        <v>16409.75</v>
      </c>
      <c r="H52" s="142">
        <v>16484.75</v>
      </c>
      <c r="I52" s="142">
        <v>17266</v>
      </c>
      <c r="J52" s="683">
        <v>0.45704535413398162</v>
      </c>
      <c r="K52" s="683">
        <v>4.739228681053703</v>
      </c>
      <c r="L52" s="142">
        <v>24527</v>
      </c>
      <c r="M52" s="142">
        <v>26957</v>
      </c>
      <c r="N52" s="142">
        <v>28077</v>
      </c>
      <c r="O52" s="683">
        <v>9.9074489338280216</v>
      </c>
      <c r="P52" s="683">
        <v>4.1547649961049018</v>
      </c>
      <c r="Q52" s="144">
        <v>20352</v>
      </c>
      <c r="R52" s="144">
        <v>20858</v>
      </c>
      <c r="S52" s="144">
        <v>20961</v>
      </c>
      <c r="T52" s="683">
        <v>2.4862421383647728</v>
      </c>
      <c r="U52" s="684">
        <v>0.49381532265798</v>
      </c>
    </row>
    <row r="53" spans="1:21" ht="15.75" customHeight="1">
      <c r="A53" s="129" t="s">
        <v>18</v>
      </c>
      <c r="B53" s="137">
        <f>'t1'!V55</f>
        <v>7646.5</v>
      </c>
      <c r="C53" s="137">
        <f>'t1'!W55</f>
        <v>7878</v>
      </c>
      <c r="D53" s="137">
        <f>'t1'!X55</f>
        <v>8244</v>
      </c>
      <c r="E53" s="691">
        <v>3.0275289348067815</v>
      </c>
      <c r="F53" s="691">
        <v>4.6458492003046388</v>
      </c>
      <c r="G53" s="132">
        <v>3101</v>
      </c>
      <c r="H53" s="132">
        <v>3119</v>
      </c>
      <c r="I53" s="132">
        <v>2994</v>
      </c>
      <c r="J53" s="685">
        <v>0.58045791680103775</v>
      </c>
      <c r="K53" s="685">
        <v>-4.0076947739660227</v>
      </c>
      <c r="L53" s="132">
        <v>1767</v>
      </c>
      <c r="M53" s="132">
        <v>1825</v>
      </c>
      <c r="N53" s="132">
        <v>1625</v>
      </c>
      <c r="O53" s="685">
        <v>3.2823995472552383</v>
      </c>
      <c r="P53" s="685">
        <v>-10.958904109589042</v>
      </c>
      <c r="Q53" s="559">
        <v>2544</v>
      </c>
      <c r="R53" s="559">
        <v>2581</v>
      </c>
      <c r="S53" s="559">
        <v>2597</v>
      </c>
      <c r="T53" s="685">
        <v>1.4544025157232596</v>
      </c>
      <c r="U53" s="686">
        <v>0.61991476172025273</v>
      </c>
    </row>
    <row r="54" spans="1:21" ht="15.75" customHeight="1">
      <c r="A54" s="129" t="s">
        <v>19</v>
      </c>
      <c r="B54" s="137">
        <f>'t1'!V56</f>
        <v>910</v>
      </c>
      <c r="C54" s="137">
        <f>'t1'!W56</f>
        <v>919</v>
      </c>
      <c r="D54" s="137">
        <f>'t1'!X56</f>
        <v>1012</v>
      </c>
      <c r="E54" s="691">
        <v>0.98901098901097839</v>
      </c>
      <c r="F54" s="691">
        <v>10.119695321001103</v>
      </c>
      <c r="G54" s="132">
        <v>3327</v>
      </c>
      <c r="H54" s="132">
        <v>3384</v>
      </c>
      <c r="I54" s="132">
        <v>3640</v>
      </c>
      <c r="J54" s="685">
        <v>1.7132551848512207</v>
      </c>
      <c r="K54" s="685">
        <v>7.5650118203309802</v>
      </c>
      <c r="L54" s="132">
        <v>5463</v>
      </c>
      <c r="M54" s="132">
        <v>3340</v>
      </c>
      <c r="N54" s="132">
        <v>3314</v>
      </c>
      <c r="O54" s="685">
        <v>-38.861431447922392</v>
      </c>
      <c r="P54" s="685">
        <v>-0.7784431137724539</v>
      </c>
      <c r="Q54" s="559">
        <v>1686</v>
      </c>
      <c r="R54" s="559">
        <v>1677</v>
      </c>
      <c r="S54" s="559">
        <v>1680</v>
      </c>
      <c r="T54" s="685">
        <v>-0.53380782918149805</v>
      </c>
      <c r="U54" s="686">
        <v>0.17889087656529057</v>
      </c>
    </row>
    <row r="55" spans="1:21" ht="15.75" customHeight="1">
      <c r="A55" s="129" t="s">
        <v>20</v>
      </c>
      <c r="B55" s="137">
        <f>'t1'!V57</f>
        <v>1061</v>
      </c>
      <c r="C55" s="137">
        <f>'t1'!W57</f>
        <v>1694</v>
      </c>
      <c r="D55" s="137">
        <f>'t1'!X57</f>
        <v>1706</v>
      </c>
      <c r="E55" s="691">
        <v>59.660697455230917</v>
      </c>
      <c r="F55" s="691">
        <v>0.70838252656434975</v>
      </c>
      <c r="G55" s="132">
        <v>1774</v>
      </c>
      <c r="H55" s="132">
        <v>1777</v>
      </c>
      <c r="I55" s="132">
        <v>1916</v>
      </c>
      <c r="J55" s="685">
        <v>0.16910935738442845</v>
      </c>
      <c r="K55" s="685">
        <v>7.822172200337647</v>
      </c>
      <c r="L55" s="132">
        <v>1272</v>
      </c>
      <c r="M55" s="132">
        <v>1296</v>
      </c>
      <c r="N55" s="132">
        <v>1319</v>
      </c>
      <c r="O55" s="685">
        <v>1.8867924528301927</v>
      </c>
      <c r="P55" s="685">
        <v>1.7746913580246826</v>
      </c>
      <c r="Q55" s="559">
        <v>1514</v>
      </c>
      <c r="R55" s="559">
        <v>1592</v>
      </c>
      <c r="S55" s="559">
        <v>1596</v>
      </c>
      <c r="T55" s="685">
        <v>5.1519154557463622</v>
      </c>
      <c r="U55" s="686">
        <v>0.25125628140702361</v>
      </c>
    </row>
    <row r="56" spans="1:21" ht="15.75" customHeight="1">
      <c r="A56" s="129" t="s">
        <v>21</v>
      </c>
      <c r="B56" s="137">
        <f>'t1'!V58</f>
        <v>1241.5</v>
      </c>
      <c r="C56" s="137">
        <f>'t1'!W58</f>
        <v>1317</v>
      </c>
      <c r="D56" s="137">
        <f>'t1'!X58</f>
        <v>1370</v>
      </c>
      <c r="E56" s="691">
        <v>6.0813532017720604</v>
      </c>
      <c r="F56" s="691">
        <v>4.0242976461655218</v>
      </c>
      <c r="G56" s="132"/>
      <c r="H56" s="132"/>
      <c r="I56" s="132"/>
      <c r="J56" s="685"/>
      <c r="K56" s="685"/>
      <c r="L56" s="132">
        <v>3383</v>
      </c>
      <c r="M56" s="132">
        <v>3534</v>
      </c>
      <c r="N56" s="132">
        <v>3565</v>
      </c>
      <c r="O56" s="685">
        <v>4.4634939402896805</v>
      </c>
      <c r="P56" s="685">
        <v>0.87719298245613686</v>
      </c>
      <c r="Q56" s="559">
        <v>188</v>
      </c>
      <c r="R56" s="559">
        <v>179</v>
      </c>
      <c r="S56" s="559">
        <v>194</v>
      </c>
      <c r="T56" s="685">
        <v>-4.7872340425531945</v>
      </c>
      <c r="U56" s="686">
        <v>8.3798882681564351</v>
      </c>
    </row>
    <row r="57" spans="1:21" ht="15.75" customHeight="1">
      <c r="A57" s="129" t="s">
        <v>22</v>
      </c>
      <c r="B57" s="137">
        <f>'t1'!V59</f>
        <v>3763.1</v>
      </c>
      <c r="C57" s="137">
        <f>'t1'!W59</f>
        <v>4056.5</v>
      </c>
      <c r="D57" s="137">
        <f>'t1'!X59</f>
        <v>4077</v>
      </c>
      <c r="E57" s="691">
        <v>7.7967633068480922</v>
      </c>
      <c r="F57" s="691">
        <v>0.50536176506841457</v>
      </c>
      <c r="G57" s="132">
        <v>1580</v>
      </c>
      <c r="H57" s="132">
        <v>1580</v>
      </c>
      <c r="I57" s="132">
        <v>1925</v>
      </c>
      <c r="J57" s="685">
        <v>0</v>
      </c>
      <c r="K57" s="685">
        <v>21.835443037974684</v>
      </c>
      <c r="L57" s="132">
        <v>2426</v>
      </c>
      <c r="M57" s="132">
        <v>1838</v>
      </c>
      <c r="N57" s="132">
        <v>1897</v>
      </c>
      <c r="O57" s="685">
        <v>-24.237427864798022</v>
      </c>
      <c r="P57" s="685">
        <v>3.2100108813928045</v>
      </c>
      <c r="Q57" s="559">
        <v>1504</v>
      </c>
      <c r="R57" s="559">
        <v>1514</v>
      </c>
      <c r="S57" s="559">
        <v>1575</v>
      </c>
      <c r="T57" s="685">
        <v>0.66489361702126359</v>
      </c>
      <c r="U57" s="686">
        <v>4.0290620871862473</v>
      </c>
    </row>
    <row r="58" spans="1:21" ht="15.75" customHeight="1">
      <c r="A58" s="129" t="s">
        <v>23</v>
      </c>
      <c r="B58" s="137">
        <f>'t1'!V60</f>
        <v>5774.5</v>
      </c>
      <c r="C58" s="137">
        <f>'t1'!W60</f>
        <v>5894</v>
      </c>
      <c r="D58" s="137">
        <f>'t1'!X60</f>
        <v>5792.25</v>
      </c>
      <c r="E58" s="691">
        <v>2.0694432418391244</v>
      </c>
      <c r="F58" s="691">
        <v>-1.7263318629114366</v>
      </c>
      <c r="G58" s="132">
        <v>6168.75</v>
      </c>
      <c r="H58" s="132">
        <v>6165.75</v>
      </c>
      <c r="I58" s="132">
        <v>6318</v>
      </c>
      <c r="J58" s="685">
        <v>-4.8632218844986141E-2</v>
      </c>
      <c r="K58" s="685">
        <v>2.469285974942224</v>
      </c>
      <c r="L58" s="132">
        <v>10216</v>
      </c>
      <c r="M58" s="132">
        <v>15124</v>
      </c>
      <c r="N58" s="132">
        <v>16357</v>
      </c>
      <c r="O58" s="685">
        <v>48.042286609240421</v>
      </c>
      <c r="P58" s="685">
        <v>8.152605130917749</v>
      </c>
      <c r="Q58" s="559">
        <v>11381</v>
      </c>
      <c r="R58" s="559">
        <v>11517</v>
      </c>
      <c r="S58" s="559">
        <v>11521</v>
      </c>
      <c r="T58" s="685">
        <v>1.1949740796063537</v>
      </c>
      <c r="U58" s="686">
        <v>3.4731266822959128E-2</v>
      </c>
    </row>
    <row r="59" spans="1:21" ht="15.75" customHeight="1">
      <c r="A59" s="129" t="s">
        <v>24</v>
      </c>
      <c r="B59" s="137">
        <f>'t1'!V61</f>
        <v>9</v>
      </c>
      <c r="C59" s="137">
        <f>'t1'!W61</f>
        <v>21</v>
      </c>
      <c r="D59" s="137">
        <f>'t1'!X61</f>
        <v>28</v>
      </c>
      <c r="E59" s="1863">
        <v>133.33333333333334</v>
      </c>
      <c r="F59" s="1863">
        <v>33.333333333333314</v>
      </c>
      <c r="G59" s="132">
        <v>0</v>
      </c>
      <c r="H59" s="132"/>
      <c r="I59" s="132"/>
      <c r="J59" s="685"/>
      <c r="K59" s="685"/>
      <c r="L59" s="132">
        <v>0</v>
      </c>
      <c r="M59" s="132">
        <v>0</v>
      </c>
      <c r="N59" s="132">
        <v>0</v>
      </c>
      <c r="O59" s="685"/>
      <c r="P59" s="685"/>
      <c r="Q59" s="1862">
        <v>1535</v>
      </c>
      <c r="R59" s="1862">
        <v>1798</v>
      </c>
      <c r="S59" s="1862">
        <v>1798</v>
      </c>
      <c r="T59" s="685">
        <v>0</v>
      </c>
      <c r="U59" s="686">
        <v>0</v>
      </c>
    </row>
    <row r="60" spans="1:21" ht="15.75" customHeight="1" thickBot="1">
      <c r="A60" s="17" t="s">
        <v>25</v>
      </c>
      <c r="B60" s="138">
        <f>'t1'!V62</f>
        <v>638.53</v>
      </c>
      <c r="C60" s="138">
        <f>'t1'!W62</f>
        <v>733.78</v>
      </c>
      <c r="D60" s="138">
        <f>'t1'!X62</f>
        <v>747.5</v>
      </c>
      <c r="E60" s="687">
        <v>14.91707515700125</v>
      </c>
      <c r="F60" s="687">
        <v>1.8697702308593875</v>
      </c>
      <c r="G60" s="139">
        <v>459</v>
      </c>
      <c r="H60" s="139">
        <v>459</v>
      </c>
      <c r="I60" s="139">
        <v>473</v>
      </c>
      <c r="J60" s="687">
        <v>0</v>
      </c>
      <c r="K60" s="687">
        <v>3.0501089324618675</v>
      </c>
      <c r="L60" s="139">
        <v>0</v>
      </c>
      <c r="M60" s="139">
        <v>0</v>
      </c>
      <c r="N60" s="139">
        <v>0</v>
      </c>
      <c r="O60" s="687"/>
      <c r="P60" s="687"/>
      <c r="Q60" s="114">
        <v>0</v>
      </c>
      <c r="R60" s="114">
        <v>0</v>
      </c>
      <c r="S60" s="114">
        <v>0</v>
      </c>
      <c r="T60" s="687"/>
      <c r="U60" s="688"/>
    </row>
    <row r="61" spans="1:21" ht="15.75" thickTop="1">
      <c r="A61" s="2330" t="s">
        <v>206</v>
      </c>
      <c r="B61" s="2330"/>
      <c r="C61" s="2330"/>
      <c r="T61" s="49"/>
      <c r="U61" s="49"/>
    </row>
    <row r="62" spans="1:21" ht="15">
      <c r="A62" s="2329" t="s">
        <v>815</v>
      </c>
      <c r="B62" s="2329"/>
      <c r="C62" s="2329"/>
      <c r="D62" s="2329"/>
      <c r="E62" s="2329"/>
    </row>
    <row r="63" spans="1:21">
      <c r="D63">
        <v>3004185.5</v>
      </c>
      <c r="E63">
        <f>D7/D63*100</f>
        <v>10.559101626713796</v>
      </c>
      <c r="F63">
        <f>I7/D63*100</f>
        <v>24.118773624331784</v>
      </c>
      <c r="G63">
        <f>N7/D63*100</f>
        <v>19.483816828221826</v>
      </c>
      <c r="H63">
        <f>S7/D63*100</f>
        <v>15.552002364700849</v>
      </c>
      <c r="I63">
        <f>D36/D63*100</f>
        <v>13.648990716452097</v>
      </c>
      <c r="J63">
        <f>I36/D63*100</f>
        <v>15.381632725409267</v>
      </c>
      <c r="K63">
        <f>N36/D63*100</f>
        <v>15.616345928039395</v>
      </c>
      <c r="L63">
        <f>S36/D63*100</f>
        <v>14.746359703819886</v>
      </c>
      <c r="M63">
        <f>SUM(E63:L63)</f>
        <v>129.10702351768887</v>
      </c>
    </row>
  </sheetData>
  <mergeCells count="31">
    <mergeCell ref="A62:E62"/>
    <mergeCell ref="A61:C61"/>
    <mergeCell ref="A33:A35"/>
    <mergeCell ref="A4:A6"/>
    <mergeCell ref="U5:U6"/>
    <mergeCell ref="P5:P6"/>
    <mergeCell ref="L33:P33"/>
    <mergeCell ref="O34:O35"/>
    <mergeCell ref="P34:P35"/>
    <mergeCell ref="B33:F33"/>
    <mergeCell ref="E5:E6"/>
    <mergeCell ref="G4:K4"/>
    <mergeCell ref="Q33:U33"/>
    <mergeCell ref="T34:T35"/>
    <mergeCell ref="E34:E35"/>
    <mergeCell ref="U34:U35"/>
    <mergeCell ref="F5:F6"/>
    <mergeCell ref="S3:U3"/>
    <mergeCell ref="A2:U2"/>
    <mergeCell ref="A1:U1"/>
    <mergeCell ref="K34:K35"/>
    <mergeCell ref="K5:K6"/>
    <mergeCell ref="L4:P4"/>
    <mergeCell ref="O5:O6"/>
    <mergeCell ref="Q4:U4"/>
    <mergeCell ref="T5:T6"/>
    <mergeCell ref="J5:J6"/>
    <mergeCell ref="F34:F35"/>
    <mergeCell ref="G33:K33"/>
    <mergeCell ref="J34:J35"/>
    <mergeCell ref="B4:F4"/>
  </mergeCells>
  <phoneticPr fontId="0" type="noConversion"/>
  <printOptions horizontalCentered="1"/>
  <pageMargins left="0.39370078740157483" right="0.39370078740157483" top="0.78740157480314965" bottom="0" header="0" footer="0"/>
  <pageSetup paperSize="9" scale="5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32"/>
  <sheetViews>
    <sheetView view="pageBreakPreview" zoomScale="55" zoomScaleSheetLayoutView="55" workbookViewId="0">
      <selection activeCell="B9" sqref="B9"/>
    </sheetView>
  </sheetViews>
  <sheetFormatPr defaultColWidth="11.7109375" defaultRowHeight="12.75"/>
  <cols>
    <col min="1" max="1" width="28.28515625" customWidth="1"/>
    <col min="2" max="2" width="12.28515625" customWidth="1"/>
    <col min="3" max="4" width="12.5703125" bestFit="1" customWidth="1"/>
    <col min="5" max="5" width="13.42578125" style="838" customWidth="1"/>
    <col min="6" max="6" width="12.42578125" style="838" customWidth="1"/>
    <col min="7" max="7" width="12.28515625" customWidth="1"/>
    <col min="8" max="8" width="11.42578125" bestFit="1" customWidth="1"/>
    <col min="9" max="9" width="10.7109375" customWidth="1"/>
    <col min="10" max="10" width="13.140625" style="102" customWidth="1"/>
    <col min="11" max="11" width="12.42578125" style="102" customWidth="1"/>
    <col min="12" max="14" width="10.7109375" customWidth="1"/>
    <col min="15" max="15" width="13.140625" customWidth="1"/>
    <col min="16" max="16" width="12.42578125" customWidth="1"/>
    <col min="17" max="19" width="10.7109375" customWidth="1"/>
    <col min="20" max="20" width="13.85546875" style="102" customWidth="1"/>
    <col min="21" max="21" width="12.42578125" style="102" customWidth="1"/>
    <col min="22" max="22" width="12.7109375" bestFit="1" customWidth="1"/>
    <col min="23" max="23" width="11.7109375" bestFit="1" customWidth="1"/>
    <col min="24" max="24" width="12.7109375" bestFit="1" customWidth="1"/>
    <col min="25" max="25" width="14" style="102" customWidth="1"/>
    <col min="26" max="26" width="12.42578125" style="102" customWidth="1"/>
    <col min="27" max="27" width="11" customWidth="1"/>
    <col min="28" max="28" width="11.5703125" customWidth="1"/>
    <col min="29" max="253" width="8.7109375" customWidth="1"/>
    <col min="254" max="254" width="27.42578125" customWidth="1"/>
    <col min="255" max="255" width="11.7109375" bestFit="1" customWidth="1"/>
  </cols>
  <sheetData>
    <row r="1" spans="1:51" s="1895" customFormat="1" ht="33">
      <c r="A1" s="2394" t="s">
        <v>307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  <c r="X1" s="2394"/>
      <c r="Y1" s="2394"/>
      <c r="Z1" s="2394"/>
      <c r="AA1" s="1922"/>
      <c r="AB1" s="1922"/>
      <c r="AC1" s="1922"/>
    </row>
    <row r="2" spans="1:51" s="1894" customFormat="1" ht="34.5">
      <c r="A2" s="2393" t="s">
        <v>825</v>
      </c>
      <c r="B2" s="2393"/>
      <c r="C2" s="2393"/>
      <c r="D2" s="2393"/>
      <c r="E2" s="2393"/>
      <c r="F2" s="2393"/>
      <c r="G2" s="2393"/>
      <c r="H2" s="2393"/>
      <c r="I2" s="2393"/>
      <c r="J2" s="2393"/>
      <c r="K2" s="2393"/>
      <c r="L2" s="2393"/>
      <c r="M2" s="2393"/>
      <c r="N2" s="2393"/>
      <c r="O2" s="2393"/>
      <c r="P2" s="2393"/>
      <c r="Q2" s="2393"/>
      <c r="R2" s="2393"/>
      <c r="S2" s="2393"/>
      <c r="T2" s="2393"/>
      <c r="U2" s="2393"/>
      <c r="V2" s="2393"/>
      <c r="W2" s="2393"/>
      <c r="X2" s="2393"/>
      <c r="Y2" s="2393"/>
      <c r="Z2" s="2393"/>
      <c r="AA2" s="1924"/>
      <c r="AB2" s="1924"/>
      <c r="AC2" s="1924"/>
    </row>
    <row r="3" spans="1:51" ht="18.75" thickBot="1">
      <c r="A3" s="9"/>
      <c r="B3" s="9"/>
      <c r="C3" s="9"/>
      <c r="D3" s="9"/>
      <c r="E3" s="876"/>
      <c r="F3" s="876"/>
      <c r="G3" s="9"/>
      <c r="H3" s="9"/>
      <c r="I3" s="9"/>
      <c r="J3" s="9"/>
      <c r="K3" s="9"/>
      <c r="L3" s="9"/>
      <c r="M3" s="9"/>
      <c r="N3" s="9"/>
      <c r="O3" s="9"/>
      <c r="P3" s="303"/>
      <c r="Q3" s="9"/>
      <c r="R3" s="9"/>
      <c r="S3" s="9"/>
      <c r="T3" s="9"/>
      <c r="U3" s="9"/>
      <c r="V3" s="9"/>
      <c r="W3" s="9"/>
      <c r="X3" s="9"/>
      <c r="Y3" s="2471" t="s">
        <v>322</v>
      </c>
      <c r="Z3" s="2471"/>
      <c r="AA3" s="9"/>
      <c r="AB3" s="9"/>
      <c r="AC3" s="34"/>
    </row>
    <row r="4" spans="1:51" s="1054" customFormat="1" ht="31.5" customHeight="1" thickTop="1">
      <c r="A4" s="2338" t="s">
        <v>81</v>
      </c>
      <c r="B4" s="2454" t="s">
        <v>221</v>
      </c>
      <c r="C4" s="2454"/>
      <c r="D4" s="2454"/>
      <c r="E4" s="2454"/>
      <c r="F4" s="2454"/>
      <c r="G4" s="2454" t="s">
        <v>224</v>
      </c>
      <c r="H4" s="2454"/>
      <c r="I4" s="2454"/>
      <c r="J4" s="2454"/>
      <c r="K4" s="2454"/>
      <c r="L4" s="2454" t="s">
        <v>225</v>
      </c>
      <c r="M4" s="2454"/>
      <c r="N4" s="2454"/>
      <c r="O4" s="2454"/>
      <c r="P4" s="2454"/>
      <c r="Q4" s="2454" t="s">
        <v>413</v>
      </c>
      <c r="R4" s="2454"/>
      <c r="S4" s="2454"/>
      <c r="T4" s="2454"/>
      <c r="U4" s="2454"/>
      <c r="V4" s="2454" t="s">
        <v>404</v>
      </c>
      <c r="W4" s="2454"/>
      <c r="X4" s="2454"/>
      <c r="Y4" s="2454"/>
      <c r="Z4" s="2455"/>
      <c r="AA4" s="1187"/>
      <c r="AB4" s="1187"/>
      <c r="AC4" s="1188"/>
      <c r="AD4" s="1058"/>
      <c r="AE4" s="1058"/>
      <c r="AF4" s="1058"/>
      <c r="AG4" s="1058"/>
      <c r="AH4" s="1058"/>
      <c r="AI4" s="1058"/>
      <c r="AJ4" s="1058"/>
      <c r="AK4" s="1058"/>
      <c r="AL4" s="1058"/>
      <c r="AM4" s="1058"/>
      <c r="AN4" s="1058"/>
      <c r="AO4" s="1058"/>
      <c r="AP4" s="1058"/>
      <c r="AQ4" s="1058"/>
      <c r="AR4" s="1058"/>
      <c r="AS4" s="1058"/>
      <c r="AT4" s="1058"/>
      <c r="AU4" s="1058"/>
      <c r="AV4" s="1058"/>
      <c r="AW4" s="1058"/>
      <c r="AX4" s="1058"/>
      <c r="AY4" s="1058"/>
    </row>
    <row r="5" spans="1:51" s="1054" customFormat="1" ht="31.5" customHeight="1">
      <c r="A5" s="2339"/>
      <c r="B5" s="1877" t="s">
        <v>87</v>
      </c>
      <c r="C5" s="1877" t="s">
        <v>90</v>
      </c>
      <c r="D5" s="1877" t="s">
        <v>91</v>
      </c>
      <c r="E5" s="2342" t="s">
        <v>340</v>
      </c>
      <c r="F5" s="2342"/>
      <c r="G5" s="1877" t="s">
        <v>87</v>
      </c>
      <c r="H5" s="1877" t="s">
        <v>90</v>
      </c>
      <c r="I5" s="1877" t="s">
        <v>91</v>
      </c>
      <c r="J5" s="2358" t="s">
        <v>340</v>
      </c>
      <c r="K5" s="2358"/>
      <c r="L5" s="1877" t="s">
        <v>87</v>
      </c>
      <c r="M5" s="1877" t="s">
        <v>90</v>
      </c>
      <c r="N5" s="1877" t="s">
        <v>91</v>
      </c>
      <c r="O5" s="2358" t="s">
        <v>340</v>
      </c>
      <c r="P5" s="2358"/>
      <c r="Q5" s="1877" t="s">
        <v>87</v>
      </c>
      <c r="R5" s="1877" t="s">
        <v>90</v>
      </c>
      <c r="S5" s="1877" t="s">
        <v>91</v>
      </c>
      <c r="T5" s="2358" t="s">
        <v>340</v>
      </c>
      <c r="U5" s="2358"/>
      <c r="V5" s="1877" t="s">
        <v>87</v>
      </c>
      <c r="W5" s="1877" t="s">
        <v>90</v>
      </c>
      <c r="X5" s="1877" t="s">
        <v>91</v>
      </c>
      <c r="Y5" s="2358" t="s">
        <v>340</v>
      </c>
      <c r="Z5" s="2359"/>
      <c r="AA5" s="1187"/>
      <c r="AB5" s="1187"/>
      <c r="AC5" s="1058"/>
      <c r="AD5" s="1058"/>
      <c r="AE5" s="1058"/>
      <c r="AF5" s="1058"/>
      <c r="AG5" s="1058"/>
      <c r="AH5" s="1058"/>
      <c r="AI5" s="1058"/>
      <c r="AJ5" s="1058"/>
      <c r="AK5" s="1058"/>
      <c r="AL5" s="1058"/>
      <c r="AM5" s="1058"/>
      <c r="AN5" s="1058"/>
      <c r="AO5" s="1058"/>
      <c r="AP5" s="1058"/>
      <c r="AQ5" s="1058"/>
      <c r="AR5" s="1058"/>
      <c r="AS5" s="1058"/>
      <c r="AT5" s="1058"/>
      <c r="AU5" s="1058"/>
      <c r="AV5" s="1058"/>
      <c r="AW5" s="1058"/>
      <c r="AX5" s="1058"/>
      <c r="AY5" s="1058"/>
    </row>
    <row r="6" spans="1:51" s="1191" customFormat="1" ht="31.5" customHeight="1">
      <c r="A6" s="2339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232" t="str">
        <f t="shared" si="2"/>
        <v>cf=j=@)&amp;%÷&amp;^</v>
      </c>
      <c r="V6" s="1232" t="str">
        <f>B6</f>
        <v xml:space="preserve">@)&amp;$
c;f/ d;fGt </v>
      </c>
      <c r="W6" s="1232" t="str">
        <f t="shared" ref="W6:Z6" si="3">C6</f>
        <v xml:space="preserve">@)&amp;%
c;f/ d;fGt </v>
      </c>
      <c r="X6" s="1232" t="str">
        <f t="shared" si="3"/>
        <v xml:space="preserve">@)&amp;^
c;f/ d;fGt </v>
      </c>
      <c r="Y6" s="1232" t="str">
        <f t="shared" si="3"/>
        <v>cf=j=@)&amp;$÷&amp;%</v>
      </c>
      <c r="Z6" s="1308" t="str">
        <f t="shared" si="3"/>
        <v>cf=j=@)&amp;%÷&amp;^</v>
      </c>
      <c r="AA6" s="1189"/>
      <c r="AB6" s="1189"/>
      <c r="AC6" s="1190"/>
      <c r="AD6" s="1190"/>
      <c r="AE6" s="1190"/>
      <c r="AF6" s="1190"/>
      <c r="AG6" s="1190"/>
      <c r="AH6" s="1190"/>
      <c r="AI6" s="1190"/>
      <c r="AJ6" s="1190"/>
      <c r="AK6" s="1190"/>
      <c r="AL6" s="1190"/>
      <c r="AM6" s="1190"/>
      <c r="AN6" s="1190"/>
      <c r="AO6" s="1190"/>
      <c r="AP6" s="1190"/>
      <c r="AQ6" s="1190"/>
      <c r="AR6" s="1190"/>
      <c r="AS6" s="1190"/>
      <c r="AT6" s="1190"/>
      <c r="AU6" s="1190"/>
      <c r="AV6" s="1190"/>
      <c r="AW6" s="1190"/>
      <c r="AX6" s="1190"/>
      <c r="AY6" s="1190"/>
    </row>
    <row r="7" spans="1:51" s="136" customFormat="1" ht="18.75" customHeight="1">
      <c r="A7" s="185" t="s">
        <v>311</v>
      </c>
      <c r="B7" s="84">
        <v>1754.09736269</v>
      </c>
      <c r="C7" s="84">
        <v>2463.4158369800002</v>
      </c>
      <c r="D7" s="84">
        <v>4110.7358299200005</v>
      </c>
      <c r="E7" s="892">
        <v>40.437805185581226</v>
      </c>
      <c r="F7" s="892">
        <v>66.871373002112222</v>
      </c>
      <c r="G7" s="83">
        <v>14.39030829</v>
      </c>
      <c r="H7" s="83">
        <v>86.940891260000001</v>
      </c>
      <c r="I7" s="83">
        <v>128.66298967</v>
      </c>
      <c r="J7" s="892">
        <v>504.16281227565003</v>
      </c>
      <c r="K7" s="892">
        <v>47.98903922577523</v>
      </c>
      <c r="L7" s="84">
        <v>23.21951095</v>
      </c>
      <c r="M7" s="84">
        <v>39.347505630000001</v>
      </c>
      <c r="N7" s="84">
        <v>60.29145604</v>
      </c>
      <c r="O7" s="84">
        <v>69.458804342302471</v>
      </c>
      <c r="P7" s="84">
        <v>53.228152775284315</v>
      </c>
      <c r="Q7" s="84">
        <v>0</v>
      </c>
      <c r="R7" s="84">
        <v>0</v>
      </c>
      <c r="S7" s="84">
        <v>13.36</v>
      </c>
      <c r="T7" s="892"/>
      <c r="U7" s="892"/>
      <c r="V7" s="84">
        <v>17.386930020000001</v>
      </c>
      <c r="W7" s="84">
        <v>31.279060869999999</v>
      </c>
      <c r="X7" s="84">
        <v>34.448253109999996</v>
      </c>
      <c r="Y7" s="892"/>
      <c r="Z7" s="898"/>
      <c r="AA7" s="331"/>
      <c r="AB7" s="331"/>
    </row>
    <row r="8" spans="1:51" s="136" customFormat="1" ht="29.25" customHeight="1">
      <c r="A8" s="304" t="s">
        <v>367</v>
      </c>
      <c r="B8" s="84">
        <v>146020.31055879974</v>
      </c>
      <c r="C8" s="84">
        <v>178341.74226985706</v>
      </c>
      <c r="D8" s="84">
        <v>233958.37042200894</v>
      </c>
      <c r="E8" s="892">
        <v>22.134887665536127</v>
      </c>
      <c r="F8" s="892">
        <v>31.185423807285559</v>
      </c>
      <c r="G8" s="83">
        <v>7513.2856719639985</v>
      </c>
      <c r="H8" s="83">
        <v>10401.949266440004</v>
      </c>
      <c r="I8" s="83">
        <v>10768.790322972487</v>
      </c>
      <c r="J8" s="892">
        <v>38.447407972987378</v>
      </c>
      <c r="K8" s="892">
        <v>3.5266568518655248</v>
      </c>
      <c r="L8" s="84">
        <v>2237.5192720200002</v>
      </c>
      <c r="M8" s="84">
        <v>2419.2707385900003</v>
      </c>
      <c r="N8" s="84">
        <v>2935.7886484086157</v>
      </c>
      <c r="O8" s="84">
        <v>8.1229006088478144</v>
      </c>
      <c r="P8" s="84">
        <v>21.350149099875139</v>
      </c>
      <c r="Q8" s="84">
        <v>162.74493378</v>
      </c>
      <c r="R8" s="84">
        <v>145.35254458</v>
      </c>
      <c r="S8" s="84">
        <v>168.61558750999998</v>
      </c>
      <c r="T8" s="892">
        <v>-10.686900535724931</v>
      </c>
      <c r="U8" s="892">
        <v>16.004565312027495</v>
      </c>
      <c r="V8" s="84">
        <v>63.193479870000004</v>
      </c>
      <c r="W8" s="84">
        <v>106.68159575999999</v>
      </c>
      <c r="X8" s="84">
        <v>161.70973879000002</v>
      </c>
      <c r="Y8" s="892">
        <v>68.817409611660281</v>
      </c>
      <c r="Z8" s="898">
        <v>51.58166470793708</v>
      </c>
      <c r="AA8" s="331"/>
      <c r="AB8" s="331"/>
    </row>
    <row r="9" spans="1:51" s="136" customFormat="1" ht="18.75" customHeight="1">
      <c r="A9" s="185" t="s">
        <v>83</v>
      </c>
      <c r="B9" s="84">
        <v>87591.325738638276</v>
      </c>
      <c r="C9" s="84">
        <v>102979.16709823829</v>
      </c>
      <c r="D9" s="84">
        <v>122966.97475021001</v>
      </c>
      <c r="E9" s="892">
        <v>17.567768531687065</v>
      </c>
      <c r="F9" s="892">
        <v>19.409564298479992</v>
      </c>
      <c r="G9" s="83">
        <v>12342.717957949999</v>
      </c>
      <c r="H9" s="83">
        <v>14240.914739960001</v>
      </c>
      <c r="I9" s="83">
        <v>16609.606453749999</v>
      </c>
      <c r="J9" s="892">
        <v>15.379082536576675</v>
      </c>
      <c r="K9" s="892">
        <v>16.633002563686802</v>
      </c>
      <c r="L9" s="84">
        <v>4428.6702239899996</v>
      </c>
      <c r="M9" s="84">
        <v>5104.4319570600001</v>
      </c>
      <c r="N9" s="84">
        <v>6305.2739109999993</v>
      </c>
      <c r="O9" s="84">
        <v>15.258795505012216</v>
      </c>
      <c r="P9" s="84">
        <v>23.525476762974591</v>
      </c>
      <c r="Q9" s="84">
        <v>477.26098317999998</v>
      </c>
      <c r="R9" s="84">
        <v>726.63921581999989</v>
      </c>
      <c r="S9" s="84">
        <v>978.20425415999989</v>
      </c>
      <c r="T9" s="892">
        <v>52.251963061884396</v>
      </c>
      <c r="U9" s="892">
        <v>34.620349805386297</v>
      </c>
      <c r="V9" s="84">
        <v>503.51593355499995</v>
      </c>
      <c r="W9" s="84">
        <v>690.61197333500002</v>
      </c>
      <c r="X9" s="84">
        <v>950.7331232099998</v>
      </c>
      <c r="Y9" s="892">
        <v>37.157918411645113</v>
      </c>
      <c r="Z9" s="898">
        <v>37.665311335229489</v>
      </c>
      <c r="AA9" s="331"/>
      <c r="AB9" s="331"/>
    </row>
    <row r="10" spans="1:51" s="136" customFormat="1" ht="18.75" customHeight="1">
      <c r="A10" s="185" t="s">
        <v>368</v>
      </c>
      <c r="B10" s="84">
        <v>59013.04055872999</v>
      </c>
      <c r="C10" s="84">
        <v>82699.154399054009</v>
      </c>
      <c r="D10" s="84">
        <v>113657.5401936025</v>
      </c>
      <c r="E10" s="892">
        <v>40.137084305546864</v>
      </c>
      <c r="F10" s="892">
        <v>37.434948421797429</v>
      </c>
      <c r="G10" s="83">
        <v>414.67717161000007</v>
      </c>
      <c r="H10" s="83">
        <v>532.63207678000015</v>
      </c>
      <c r="I10" s="83">
        <v>556.27843732999997</v>
      </c>
      <c r="J10" s="892">
        <v>28.444996070566333</v>
      </c>
      <c r="K10" s="892">
        <v>4.4395299458779789</v>
      </c>
      <c r="L10" s="84">
        <v>133.59647852000001</v>
      </c>
      <c r="M10" s="84">
        <v>125.80544007000002</v>
      </c>
      <c r="N10" s="84">
        <v>677.05784934000008</v>
      </c>
      <c r="O10" s="84">
        <v>-5.8317693222981433</v>
      </c>
      <c r="P10" s="84">
        <v>438.17851514471477</v>
      </c>
      <c r="Q10" s="84">
        <v>6.2360631199999998</v>
      </c>
      <c r="R10" s="84">
        <v>0</v>
      </c>
      <c r="S10" s="84">
        <v>0</v>
      </c>
      <c r="T10" s="892"/>
      <c r="U10" s="892"/>
      <c r="V10" s="84">
        <v>3.8584789499999999</v>
      </c>
      <c r="W10" s="84">
        <v>4.8770751299999997</v>
      </c>
      <c r="X10" s="84">
        <v>4.1956713099999998</v>
      </c>
      <c r="Y10" s="892">
        <v>26.39890467719151</v>
      </c>
      <c r="Z10" s="898">
        <v>-13.971567011722456</v>
      </c>
      <c r="AA10" s="331"/>
      <c r="AB10" s="331"/>
    </row>
    <row r="11" spans="1:51" s="136" customFormat="1" ht="18.75" customHeight="1">
      <c r="A11" s="185" t="s">
        <v>84</v>
      </c>
      <c r="B11" s="84">
        <v>12522.640804918497</v>
      </c>
      <c r="C11" s="84">
        <v>15387.926615793003</v>
      </c>
      <c r="D11" s="84">
        <v>17026.426159660503</v>
      </c>
      <c r="E11" s="892">
        <v>22.880843230360099</v>
      </c>
      <c r="F11" s="892">
        <v>10.647955275442158</v>
      </c>
      <c r="G11" s="83">
        <v>676.56616522000024</v>
      </c>
      <c r="H11" s="83">
        <v>732.95874128000003</v>
      </c>
      <c r="I11" s="83">
        <v>1014.2151462500001</v>
      </c>
      <c r="J11" s="892">
        <v>8.3351162028125572</v>
      </c>
      <c r="K11" s="892">
        <v>38.372747213414613</v>
      </c>
      <c r="L11" s="84">
        <v>97.330085969999999</v>
      </c>
      <c r="M11" s="84">
        <v>164.81417676999999</v>
      </c>
      <c r="N11" s="84">
        <v>192.76252447000002</v>
      </c>
      <c r="O11" s="84">
        <v>69.335283255375515</v>
      </c>
      <c r="P11" s="84">
        <v>16.957490094436636</v>
      </c>
      <c r="Q11" s="84">
        <v>1.0065773600000001</v>
      </c>
      <c r="R11" s="84">
        <v>2.85965837</v>
      </c>
      <c r="S11" s="84">
        <v>5.5078662999999999</v>
      </c>
      <c r="T11" s="892"/>
      <c r="U11" s="892">
        <v>92.605744720478611</v>
      </c>
      <c r="V11" s="84">
        <v>11.061105920000001</v>
      </c>
      <c r="W11" s="84">
        <v>28.3848755</v>
      </c>
      <c r="X11" s="84">
        <v>49.187094989999999</v>
      </c>
      <c r="Y11" s="892">
        <v>156.61878391993554</v>
      </c>
      <c r="Z11" s="898">
        <v>73.286280540494175</v>
      </c>
      <c r="AA11" s="331"/>
      <c r="AB11" s="331"/>
    </row>
    <row r="12" spans="1:51" s="136" customFormat="1" ht="18.75" customHeight="1">
      <c r="A12" s="185" t="s">
        <v>369</v>
      </c>
      <c r="B12" s="84">
        <v>36963.116797357994</v>
      </c>
      <c r="C12" s="84">
        <v>50742.611857993026</v>
      </c>
      <c r="D12" s="84">
        <v>68507.625823268012</v>
      </c>
      <c r="E12" s="892">
        <v>37.279039903961632</v>
      </c>
      <c r="F12" s="892">
        <v>35.0100503596301</v>
      </c>
      <c r="G12" s="83">
        <v>2407.9161569000003</v>
      </c>
      <c r="H12" s="83">
        <v>2817.400844598501</v>
      </c>
      <c r="I12" s="83">
        <v>5843.9535946870001</v>
      </c>
      <c r="J12" s="892">
        <v>17.005770177051332</v>
      </c>
      <c r="K12" s="892">
        <v>107.42357644603473</v>
      </c>
      <c r="L12" s="84">
        <v>355.54895284000003</v>
      </c>
      <c r="M12" s="84">
        <v>611.18257831000005</v>
      </c>
      <c r="N12" s="84">
        <v>971.72626659000014</v>
      </c>
      <c r="O12" s="84">
        <v>71.898292324611987</v>
      </c>
      <c r="P12" s="84">
        <v>58.991159282869404</v>
      </c>
      <c r="Q12" s="84">
        <v>90.005348999999995</v>
      </c>
      <c r="R12" s="84">
        <v>113.80617332</v>
      </c>
      <c r="S12" s="84">
        <v>131.41230308000002</v>
      </c>
      <c r="T12" s="892">
        <v>26.443788713046374</v>
      </c>
      <c r="U12" s="892">
        <v>15.470276564431302</v>
      </c>
      <c r="V12" s="84">
        <v>76.079282090000007</v>
      </c>
      <c r="W12" s="84">
        <v>99.060622710000004</v>
      </c>
      <c r="X12" s="84">
        <v>164.29008157999999</v>
      </c>
      <c r="Y12" s="892">
        <v>30.207094479169257</v>
      </c>
      <c r="Z12" s="898">
        <v>65.848020217840997</v>
      </c>
      <c r="AA12" s="331"/>
      <c r="AB12" s="331"/>
    </row>
    <row r="13" spans="1:51" s="73" customFormat="1" ht="18.75" customHeight="1" thickBot="1">
      <c r="A13" s="312" t="s">
        <v>82</v>
      </c>
      <c r="B13" s="882">
        <v>343864.53182113444</v>
      </c>
      <c r="C13" s="882">
        <v>432614.01807791542</v>
      </c>
      <c r="D13" s="882">
        <v>560227.67317867</v>
      </c>
      <c r="E13" s="897">
        <v>25.809433088884305</v>
      </c>
      <c r="F13" s="897">
        <v>29.498270922365464</v>
      </c>
      <c r="G13" s="882">
        <v>23369.553431933997</v>
      </c>
      <c r="H13" s="882">
        <v>28812.796560318504</v>
      </c>
      <c r="I13" s="882">
        <v>34921.506944659486</v>
      </c>
      <c r="J13" s="897">
        <v>23.292028853860899</v>
      </c>
      <c r="K13" s="897">
        <v>21.201379642384339</v>
      </c>
      <c r="L13" s="882">
        <v>7275.8845242900006</v>
      </c>
      <c r="M13" s="882">
        <v>8464.8523964300002</v>
      </c>
      <c r="N13" s="882">
        <v>11142.900655848614</v>
      </c>
      <c r="O13" s="882">
        <v>16.34121415988281</v>
      </c>
      <c r="P13" s="882">
        <v>31.637270610271514</v>
      </c>
      <c r="Q13" s="882">
        <v>737.25390644000004</v>
      </c>
      <c r="R13" s="882">
        <v>988.65759208999987</v>
      </c>
      <c r="S13" s="882">
        <v>1297.1000110499999</v>
      </c>
      <c r="T13" s="897">
        <v>34.100014045901816</v>
      </c>
      <c r="U13" s="897">
        <v>31.198103512052114</v>
      </c>
      <c r="V13" s="882">
        <v>675.09521040499999</v>
      </c>
      <c r="W13" s="882">
        <v>960.895203305</v>
      </c>
      <c r="X13" s="882">
        <v>1364.5639629900002</v>
      </c>
      <c r="Y13" s="897">
        <v>42.334768266026373</v>
      </c>
      <c r="Z13" s="899">
        <v>42.009654985952807</v>
      </c>
      <c r="AA13" s="77"/>
      <c r="AB13" s="77"/>
    </row>
    <row r="14" spans="1:51" ht="16.5" thickTop="1" thickBot="1">
      <c r="A14" s="2"/>
      <c r="S14" s="7"/>
      <c r="T14" s="542"/>
      <c r="U14" s="542"/>
      <c r="V14" s="7"/>
      <c r="W14" s="7"/>
      <c r="X14" s="7"/>
      <c r="Y14" s="542"/>
      <c r="Z14" s="542"/>
      <c r="AA14" s="7"/>
      <c r="AB14" s="145"/>
    </row>
    <row r="15" spans="1:51" s="1072" customFormat="1" ht="31.5" customHeight="1" thickTop="1">
      <c r="A15" s="2465" t="s">
        <v>81</v>
      </c>
      <c r="B15" s="2454" t="s">
        <v>226</v>
      </c>
      <c r="C15" s="2454"/>
      <c r="D15" s="2454"/>
      <c r="E15" s="2454"/>
      <c r="F15" s="2454"/>
      <c r="G15" s="2454" t="s">
        <v>227</v>
      </c>
      <c r="H15" s="2454"/>
      <c r="I15" s="2454"/>
      <c r="J15" s="2454"/>
      <c r="K15" s="2454"/>
      <c r="L15" s="2454" t="s">
        <v>228</v>
      </c>
      <c r="M15" s="2454"/>
      <c r="N15" s="2454"/>
      <c r="O15" s="2454"/>
      <c r="P15" s="2454"/>
      <c r="Q15" s="2454" t="s">
        <v>405</v>
      </c>
      <c r="R15" s="2454"/>
      <c r="S15" s="2454"/>
      <c r="T15" s="2454"/>
      <c r="U15" s="2454"/>
      <c r="V15" s="2454" t="s">
        <v>82</v>
      </c>
      <c r="W15" s="2454"/>
      <c r="X15" s="2454"/>
      <c r="Y15" s="2454"/>
      <c r="Z15" s="2455"/>
      <c r="AA15" s="1192"/>
      <c r="AB15" s="1193"/>
    </row>
    <row r="16" spans="1:51" s="1054" customFormat="1" ht="31.5" customHeight="1">
      <c r="A16" s="2466"/>
      <c r="B16" s="2354" t="s">
        <v>90</v>
      </c>
      <c r="C16" s="2354"/>
      <c r="D16" s="1877" t="s">
        <v>91</v>
      </c>
      <c r="E16" s="2467" t="s">
        <v>352</v>
      </c>
      <c r="F16" s="2467"/>
      <c r="G16" s="2354" t="s">
        <v>90</v>
      </c>
      <c r="H16" s="2354"/>
      <c r="I16" s="1877" t="s">
        <v>91</v>
      </c>
      <c r="J16" s="2354" t="s">
        <v>222</v>
      </c>
      <c r="K16" s="2354"/>
      <c r="L16" s="2354" t="s">
        <v>90</v>
      </c>
      <c r="M16" s="2354"/>
      <c r="N16" s="1877" t="s">
        <v>91</v>
      </c>
      <c r="O16" s="2354" t="s">
        <v>352</v>
      </c>
      <c r="P16" s="2354"/>
      <c r="Q16" s="2354" t="s">
        <v>90</v>
      </c>
      <c r="R16" s="2354"/>
      <c r="S16" s="1877" t="s">
        <v>91</v>
      </c>
      <c r="T16" s="2354" t="s">
        <v>222</v>
      </c>
      <c r="U16" s="2354"/>
      <c r="V16" s="2354" t="s">
        <v>90</v>
      </c>
      <c r="W16" s="2354"/>
      <c r="X16" s="1877" t="s">
        <v>91</v>
      </c>
      <c r="Y16" s="2354" t="s">
        <v>352</v>
      </c>
      <c r="Z16" s="2355"/>
      <c r="AA16" s="1187"/>
      <c r="AB16" s="1187"/>
    </row>
    <row r="17" spans="1:26" s="1054" customFormat="1" ht="31.5" customHeight="1">
      <c r="A17" s="2466"/>
      <c r="B17" s="1232" t="str">
        <f>B6</f>
        <v xml:space="preserve">@)&amp;$
c;f/ d;fGt </v>
      </c>
      <c r="C17" s="1232" t="str">
        <f t="shared" ref="C17:F17" si="4">C6</f>
        <v xml:space="preserve">@)&amp;%
c;f/ d;fGt </v>
      </c>
      <c r="D17" s="1232" t="str">
        <f t="shared" si="4"/>
        <v xml:space="preserve">@)&amp;^
c;f/ d;fGt </v>
      </c>
      <c r="E17" s="1232" t="str">
        <f t="shared" si="4"/>
        <v>cf=j=@)&amp;$÷&amp;%</v>
      </c>
      <c r="F17" s="1232" t="str">
        <f t="shared" si="4"/>
        <v>cf=j=@)&amp;%÷&amp;^</v>
      </c>
      <c r="G17" s="1232" t="str">
        <f>B6</f>
        <v xml:space="preserve">@)&amp;$
c;f/ d;fGt </v>
      </c>
      <c r="H17" s="1232" t="str">
        <f t="shared" ref="H17:K17" si="5">C6</f>
        <v xml:space="preserve">@)&amp;%
c;f/ d;fGt </v>
      </c>
      <c r="I17" s="1232" t="str">
        <f t="shared" si="5"/>
        <v xml:space="preserve">@)&amp;^
c;f/ d;fGt </v>
      </c>
      <c r="J17" s="1232" t="str">
        <f t="shared" si="5"/>
        <v>cf=j=@)&amp;$÷&amp;%</v>
      </c>
      <c r="K17" s="1232" t="str">
        <f t="shared" si="5"/>
        <v>cf=j=@)&amp;%÷&amp;^</v>
      </c>
      <c r="L17" s="1232" t="str">
        <f>B6</f>
        <v xml:space="preserve">@)&amp;$
c;f/ d;fGt </v>
      </c>
      <c r="M17" s="1232" t="str">
        <f t="shared" ref="M17:P17" si="6">C6</f>
        <v xml:space="preserve">@)&amp;%
c;f/ d;fGt </v>
      </c>
      <c r="N17" s="1232" t="str">
        <f t="shared" si="6"/>
        <v xml:space="preserve">@)&amp;^
c;f/ d;fGt </v>
      </c>
      <c r="O17" s="1232" t="str">
        <f t="shared" si="6"/>
        <v>cf=j=@)&amp;$÷&amp;%</v>
      </c>
      <c r="P17" s="1232" t="str">
        <f t="shared" si="6"/>
        <v>cf=j=@)&amp;%÷&amp;^</v>
      </c>
      <c r="Q17" s="1232" t="str">
        <f>B6</f>
        <v xml:space="preserve">@)&amp;$
c;f/ d;fGt </v>
      </c>
      <c r="R17" s="1232" t="str">
        <f t="shared" ref="R17:U17" si="7">C6</f>
        <v xml:space="preserve">@)&amp;%
c;f/ d;fGt </v>
      </c>
      <c r="S17" s="1232" t="str">
        <f t="shared" si="7"/>
        <v xml:space="preserve">@)&amp;^
c;f/ d;fGt </v>
      </c>
      <c r="T17" s="1232" t="str">
        <f t="shared" si="7"/>
        <v>cf=j=@)&amp;$÷&amp;%</v>
      </c>
      <c r="U17" s="1232" t="str">
        <f t="shared" si="7"/>
        <v>cf=j=@)&amp;%÷&amp;^</v>
      </c>
      <c r="V17" s="1232" t="str">
        <f>B6</f>
        <v xml:space="preserve">@)&amp;$
c;f/ d;fGt </v>
      </c>
      <c r="W17" s="1232" t="str">
        <f t="shared" ref="W17:Z17" si="8">C6</f>
        <v xml:space="preserve">@)&amp;%
c;f/ d;fGt </v>
      </c>
      <c r="X17" s="1232" t="str">
        <f t="shared" si="8"/>
        <v xml:space="preserve">@)&amp;^
c;f/ d;fGt </v>
      </c>
      <c r="Y17" s="1232" t="str">
        <f t="shared" si="8"/>
        <v>cf=j=@)&amp;$÷&amp;%</v>
      </c>
      <c r="Z17" s="1308" t="str">
        <f t="shared" si="8"/>
        <v>cf=j=@)&amp;%÷&amp;^</v>
      </c>
    </row>
    <row r="18" spans="1:26" s="136" customFormat="1" ht="18.75" customHeight="1">
      <c r="A18" s="185" t="s">
        <v>311</v>
      </c>
      <c r="B18" s="84">
        <v>108.53107612000002</v>
      </c>
      <c r="C18" s="84">
        <v>126.99955589999999</v>
      </c>
      <c r="D18" s="84">
        <v>283.67788543</v>
      </c>
      <c r="E18" s="892"/>
      <c r="F18" s="892">
        <v>123.36919481306629</v>
      </c>
      <c r="G18" s="84">
        <v>7.7885997300000005</v>
      </c>
      <c r="H18" s="84">
        <v>27.704556219999997</v>
      </c>
      <c r="I18" s="84">
        <v>130.60656349000001</v>
      </c>
      <c r="J18" s="892">
        <v>255.70650926235226</v>
      </c>
      <c r="K18" s="892">
        <v>371.42629700639196</v>
      </c>
      <c r="L18" s="83">
        <v>0</v>
      </c>
      <c r="M18" s="83">
        <v>0</v>
      </c>
      <c r="N18" s="83">
        <v>4.7399964299999997</v>
      </c>
      <c r="O18" s="892"/>
      <c r="P18" s="892"/>
      <c r="Q18" s="84">
        <v>0.3</v>
      </c>
      <c r="R18" s="84">
        <v>6.2795889999999993E-2</v>
      </c>
      <c r="S18" s="84">
        <v>7.8999999999999995</v>
      </c>
      <c r="T18" s="892">
        <v>-79.068036666666671</v>
      </c>
      <c r="U18" s="892">
        <v>12480.441172184996</v>
      </c>
      <c r="V18" s="84">
        <v>1925.7137877999999</v>
      </c>
      <c r="W18" s="84">
        <v>2775.7502027500004</v>
      </c>
      <c r="X18" s="84">
        <v>4774.42297409</v>
      </c>
      <c r="Y18" s="892">
        <v>44.141368272650254</v>
      </c>
      <c r="Z18" s="898">
        <v>72.004778000551624</v>
      </c>
    </row>
    <row r="19" spans="1:26" s="136" customFormat="1" ht="29.25" customHeight="1">
      <c r="A19" s="304" t="s">
        <v>367</v>
      </c>
      <c r="B19" s="84">
        <v>1903.3400354699997</v>
      </c>
      <c r="C19" s="84">
        <v>2046.3961935500006</v>
      </c>
      <c r="D19" s="84">
        <v>2026.1890622999999</v>
      </c>
      <c r="E19" s="892">
        <v>7.5160588972046298</v>
      </c>
      <c r="F19" s="892">
        <v>-0.98744961086670457</v>
      </c>
      <c r="G19" s="84">
        <v>384.90803098000004</v>
      </c>
      <c r="H19" s="84">
        <v>567.94605272000001</v>
      </c>
      <c r="I19" s="84">
        <v>430.25718086000001</v>
      </c>
      <c r="J19" s="892">
        <v>47.553702964828688</v>
      </c>
      <c r="K19" s="892">
        <v>-24.24330113759612</v>
      </c>
      <c r="L19" s="83">
        <v>642.91313316999992</v>
      </c>
      <c r="M19" s="83">
        <v>587.40897223000002</v>
      </c>
      <c r="N19" s="83">
        <v>631.05984253999998</v>
      </c>
      <c r="O19" s="892">
        <v>-8.6332286706178394</v>
      </c>
      <c r="P19" s="892">
        <v>7.4310867510733942</v>
      </c>
      <c r="Q19" s="84">
        <v>83.839306109999995</v>
      </c>
      <c r="R19" s="84">
        <v>108.36949254999998</v>
      </c>
      <c r="S19" s="84">
        <v>31.44753176</v>
      </c>
      <c r="T19" s="892">
        <v>29.258575217470849</v>
      </c>
      <c r="U19" s="892">
        <v>-70.981194965464468</v>
      </c>
      <c r="V19" s="84">
        <v>159012.05442216372</v>
      </c>
      <c r="W19" s="84">
        <v>194725.11712627709</v>
      </c>
      <c r="X19" s="84">
        <v>251112.22833715004</v>
      </c>
      <c r="Y19" s="892">
        <v>22.45934299376961</v>
      </c>
      <c r="Z19" s="898">
        <v>28.957287094251171</v>
      </c>
    </row>
    <row r="20" spans="1:26" s="136" customFormat="1" ht="18.75" customHeight="1">
      <c r="A20" s="185" t="s">
        <v>83</v>
      </c>
      <c r="B20" s="84">
        <v>2683.6079565000005</v>
      </c>
      <c r="C20" s="84">
        <v>3196.9177340799993</v>
      </c>
      <c r="D20" s="84">
        <v>3878.5005007200002</v>
      </c>
      <c r="E20" s="892">
        <v>19.127599332708229</v>
      </c>
      <c r="F20" s="892">
        <v>21.319997051351876</v>
      </c>
      <c r="G20" s="84">
        <v>1240.58167832</v>
      </c>
      <c r="H20" s="84">
        <v>1998.2229610599998</v>
      </c>
      <c r="I20" s="84">
        <v>2546.75502409</v>
      </c>
      <c r="J20" s="892">
        <v>61.071455106930159</v>
      </c>
      <c r="K20" s="892">
        <v>27.450993894045723</v>
      </c>
      <c r="L20" s="83">
        <v>473.77397845000002</v>
      </c>
      <c r="M20" s="83">
        <v>877.28777948999993</v>
      </c>
      <c r="N20" s="83">
        <v>1545.9562867299999</v>
      </c>
      <c r="O20" s="892">
        <v>85.170106294173564</v>
      </c>
      <c r="P20" s="892">
        <v>76.21997283818564</v>
      </c>
      <c r="Q20" s="84">
        <v>133.94075449000005</v>
      </c>
      <c r="R20" s="84">
        <v>279.64181098999995</v>
      </c>
      <c r="S20" s="84">
        <v>206.5615215</v>
      </c>
      <c r="T20" s="892">
        <v>108.78022679115031</v>
      </c>
      <c r="U20" s="892">
        <v>-26.133534621048966</v>
      </c>
      <c r="V20" s="84">
        <v>109875.39520507326</v>
      </c>
      <c r="W20" s="84">
        <v>130093.83527003331</v>
      </c>
      <c r="X20" s="84">
        <v>155988.56582536999</v>
      </c>
      <c r="Y20" s="892">
        <v>18.401244452612914</v>
      </c>
      <c r="Z20" s="898">
        <v>19.904656128853063</v>
      </c>
    </row>
    <row r="21" spans="1:26" s="136" customFormat="1" ht="18.75" customHeight="1">
      <c r="A21" s="185" t="s">
        <v>368</v>
      </c>
      <c r="B21" s="84">
        <v>67.091956740000015</v>
      </c>
      <c r="C21" s="84">
        <v>147.24175666000005</v>
      </c>
      <c r="D21" s="84">
        <v>92.265665830000003</v>
      </c>
      <c r="E21" s="892">
        <v>119.46260597317618</v>
      </c>
      <c r="F21" s="892">
        <v>-37.337296210712047</v>
      </c>
      <c r="G21" s="84">
        <v>8.1362260000000006</v>
      </c>
      <c r="H21" s="84">
        <v>11.710652140000001</v>
      </c>
      <c r="I21" s="84">
        <v>243.53794710000003</v>
      </c>
      <c r="J21" s="892">
        <v>43.932237624667749</v>
      </c>
      <c r="K21" s="892">
        <v>1979.6275407084204</v>
      </c>
      <c r="L21" s="83">
        <v>9.8845309700000001</v>
      </c>
      <c r="M21" s="83">
        <v>3.0541689999999999</v>
      </c>
      <c r="N21" s="83">
        <v>3.6007564100000002</v>
      </c>
      <c r="O21" s="892"/>
      <c r="P21" s="892"/>
      <c r="Q21" s="84">
        <v>1.2830756800000001</v>
      </c>
      <c r="R21" s="84">
        <v>4.5</v>
      </c>
      <c r="S21" s="84">
        <v>0</v>
      </c>
      <c r="T21" s="892">
        <v>250.71976424648625</v>
      </c>
      <c r="U21" s="892">
        <v>-100</v>
      </c>
      <c r="V21" s="84">
        <v>59657.804540319987</v>
      </c>
      <c r="W21" s="84">
        <v>83528.975568834023</v>
      </c>
      <c r="X21" s="84">
        <v>115234.47652092249</v>
      </c>
      <c r="Y21" s="892">
        <v>40.013492304063249</v>
      </c>
      <c r="Z21" s="898">
        <v>37.95748808862237</v>
      </c>
    </row>
    <row r="22" spans="1:26" s="136" customFormat="1" ht="18.75" customHeight="1">
      <c r="A22" s="185" t="s">
        <v>84</v>
      </c>
      <c r="B22" s="84">
        <v>33.941104349999996</v>
      </c>
      <c r="C22" s="84">
        <v>41.95022419</v>
      </c>
      <c r="D22" s="84">
        <v>59.167277810000002</v>
      </c>
      <c r="E22" s="892">
        <v>23.5971103279673</v>
      </c>
      <c r="F22" s="892">
        <v>41.041624812351216</v>
      </c>
      <c r="G22" s="84">
        <v>15.957532779999998</v>
      </c>
      <c r="H22" s="84">
        <v>62.064689499999993</v>
      </c>
      <c r="I22" s="84">
        <v>222.30361794999999</v>
      </c>
      <c r="J22" s="892">
        <v>288.93662545244666</v>
      </c>
      <c r="K22" s="892">
        <v>258.18050447187045</v>
      </c>
      <c r="L22" s="83">
        <v>5.2132282400000003</v>
      </c>
      <c r="M22" s="83">
        <v>13.51240454</v>
      </c>
      <c r="N22" s="83">
        <v>36.213767630000007</v>
      </c>
      <c r="O22" s="892">
        <v>159.19457038773351</v>
      </c>
      <c r="P22" s="892">
        <v>168.0038739426314</v>
      </c>
      <c r="Q22" s="84">
        <v>2.5771058</v>
      </c>
      <c r="R22" s="84">
        <v>1.0053121599999999</v>
      </c>
      <c r="S22" s="84">
        <v>61.72</v>
      </c>
      <c r="T22" s="892">
        <v>-60.990652382218848</v>
      </c>
      <c r="U22" s="892">
        <v>6039.3865960996636</v>
      </c>
      <c r="V22" s="84">
        <v>13366.293710558495</v>
      </c>
      <c r="W22" s="84">
        <v>16435.476698103004</v>
      </c>
      <c r="X22" s="84">
        <v>18667.503455060505</v>
      </c>
      <c r="Y22" s="892">
        <v>22.962109422450112</v>
      </c>
      <c r="Z22" s="898">
        <v>13.580541641454928</v>
      </c>
    </row>
    <row r="23" spans="1:26" s="136" customFormat="1" ht="18.75" customHeight="1">
      <c r="A23" s="185" t="s">
        <v>369</v>
      </c>
      <c r="B23" s="84">
        <v>365.37612996000001</v>
      </c>
      <c r="C23" s="84">
        <v>433.40610291000007</v>
      </c>
      <c r="D23" s="84">
        <v>574.80208790999995</v>
      </c>
      <c r="E23" s="892">
        <v>18.619161836720906</v>
      </c>
      <c r="F23" s="892">
        <v>32.624364089621935</v>
      </c>
      <c r="G23" s="84">
        <v>327.79929655999996</v>
      </c>
      <c r="H23" s="84">
        <v>457.12176255000003</v>
      </c>
      <c r="I23" s="84">
        <v>613.30986465000001</v>
      </c>
      <c r="J23" s="892">
        <v>39.451721631845885</v>
      </c>
      <c r="K23" s="892">
        <v>34.167723984245043</v>
      </c>
      <c r="L23" s="83">
        <v>132.17191047</v>
      </c>
      <c r="M23" s="83">
        <v>137.18828209</v>
      </c>
      <c r="N23" s="83">
        <v>200.05935742</v>
      </c>
      <c r="O23" s="892">
        <v>3.7953386632317887</v>
      </c>
      <c r="P23" s="892">
        <v>45.828313010548897</v>
      </c>
      <c r="Q23" s="84">
        <v>100.30945954000001</v>
      </c>
      <c r="R23" s="84">
        <v>66.246859779999994</v>
      </c>
      <c r="S23" s="84">
        <v>138.82770250999999</v>
      </c>
      <c r="T23" s="892">
        <v>-33.957514990315545</v>
      </c>
      <c r="U23" s="892">
        <v>109.56118217683769</v>
      </c>
      <c r="V23" s="84">
        <v>40818.323334717999</v>
      </c>
      <c r="W23" s="84">
        <v>55478.025084261528</v>
      </c>
      <c r="X23" s="84">
        <v>77146.007081695003</v>
      </c>
      <c r="Y23" s="892">
        <v>35.91451228736463</v>
      </c>
      <c r="Z23" s="898">
        <v>39.056873355754021</v>
      </c>
    </row>
    <row r="24" spans="1:26" s="73" customFormat="1" ht="18.75" customHeight="1" thickBot="1">
      <c r="A24" s="312" t="s">
        <v>82</v>
      </c>
      <c r="B24" s="882">
        <v>5161.8882591400006</v>
      </c>
      <c r="C24" s="882">
        <v>5992.9115672899998</v>
      </c>
      <c r="D24" s="882">
        <v>6914.6024800000014</v>
      </c>
      <c r="E24" s="897">
        <v>16.099211498399484</v>
      </c>
      <c r="F24" s="897">
        <v>15.379684855366406</v>
      </c>
      <c r="G24" s="882">
        <v>1985.17136437</v>
      </c>
      <c r="H24" s="882">
        <v>3124.7706741899997</v>
      </c>
      <c r="I24" s="882">
        <v>4186.7701981400005</v>
      </c>
      <c r="J24" s="897">
        <v>57.40558877050168</v>
      </c>
      <c r="K24" s="897">
        <v>33.986478838972431</v>
      </c>
      <c r="L24" s="882">
        <v>1263.9567813000001</v>
      </c>
      <c r="M24" s="882">
        <v>1618.4516073500001</v>
      </c>
      <c r="N24" s="882">
        <v>2421.6300071599999</v>
      </c>
      <c r="O24" s="897">
        <v>28.046435708458034</v>
      </c>
      <c r="P24" s="897">
        <v>49.626346327716135</v>
      </c>
      <c r="Q24" s="882">
        <v>322.24970162</v>
      </c>
      <c r="R24" s="882">
        <v>459.82627136999997</v>
      </c>
      <c r="S24" s="882">
        <v>446.45675576999997</v>
      </c>
      <c r="T24" s="897">
        <v>42.692535961517081</v>
      </c>
      <c r="U24" s="897">
        <v>-2.9075145185087052</v>
      </c>
      <c r="V24" s="882">
        <v>384655.58500063344</v>
      </c>
      <c r="W24" s="882">
        <v>483037.17995025899</v>
      </c>
      <c r="X24" s="882">
        <v>622923.204194288</v>
      </c>
      <c r="Y24" s="897">
        <v>25.57654140117674</v>
      </c>
      <c r="Z24" s="899">
        <v>28.959680548489843</v>
      </c>
    </row>
    <row r="25" spans="1:26" s="136" customFormat="1" ht="15.75" thickTop="1">
      <c r="A25" s="2329" t="s">
        <v>429</v>
      </c>
      <c r="B25" s="2329"/>
      <c r="C25" s="2329"/>
      <c r="D25" s="2329"/>
      <c r="E25" s="2329"/>
      <c r="F25" s="2329"/>
      <c r="G25" s="2329"/>
      <c r="H25" s="2329"/>
      <c r="I25" s="2329"/>
      <c r="J25" s="2329"/>
      <c r="K25" s="2329"/>
      <c r="L25" s="2329"/>
      <c r="M25" s="2329"/>
      <c r="N25" s="2329"/>
      <c r="O25" s="2329"/>
      <c r="P25" s="2329"/>
      <c r="T25" s="845"/>
      <c r="U25" s="845"/>
      <c r="Y25" s="845"/>
      <c r="Z25" s="845"/>
    </row>
    <row r="26" spans="1:26">
      <c r="A26" s="2463" t="s">
        <v>330</v>
      </c>
      <c r="B26" s="2464"/>
      <c r="C26" s="2464"/>
      <c r="D26" s="2464"/>
      <c r="E26" s="2464"/>
      <c r="F26" s="2464"/>
    </row>
    <row r="27" spans="1:26" ht="14.25">
      <c r="A27" s="2462" t="s">
        <v>532</v>
      </c>
      <c r="B27" s="2462"/>
      <c r="C27" s="2462"/>
      <c r="D27" s="2462"/>
      <c r="E27" s="2462"/>
      <c r="F27" s="2462"/>
      <c r="G27" s="2462"/>
      <c r="H27" s="2462"/>
      <c r="I27" s="2462"/>
      <c r="J27" s="2462"/>
      <c r="K27" s="2462"/>
      <c r="L27" s="2462"/>
      <c r="M27" s="2462"/>
      <c r="N27" s="2462"/>
      <c r="O27" s="2462"/>
      <c r="P27" s="2462"/>
    </row>
    <row r="32" spans="1:26">
      <c r="V32" s="49"/>
      <c r="W32" s="49"/>
      <c r="X32" s="49"/>
    </row>
  </sheetData>
  <mergeCells count="33">
    <mergeCell ref="A25:P25"/>
    <mergeCell ref="A26:F26"/>
    <mergeCell ref="A15:A17"/>
    <mergeCell ref="B15:F15"/>
    <mergeCell ref="G15:K15"/>
    <mergeCell ref="L15:P15"/>
    <mergeCell ref="E16:F16"/>
    <mergeCell ref="J16:K16"/>
    <mergeCell ref="B16:C16"/>
    <mergeCell ref="Q15:U15"/>
    <mergeCell ref="V15:Z15"/>
    <mergeCell ref="T16:U16"/>
    <mergeCell ref="G16:H16"/>
    <mergeCell ref="V16:W16"/>
    <mergeCell ref="O16:P16"/>
    <mergeCell ref="L16:M16"/>
    <mergeCell ref="Q16:R16"/>
    <mergeCell ref="A27:P27"/>
    <mergeCell ref="A2:Z2"/>
    <mergeCell ref="A1:Z1"/>
    <mergeCell ref="Y3:Z3"/>
    <mergeCell ref="A4:A6"/>
    <mergeCell ref="B4:F4"/>
    <mergeCell ref="G4:K4"/>
    <mergeCell ref="L4:P4"/>
    <mergeCell ref="Q4:U4"/>
    <mergeCell ref="V4:Z4"/>
    <mergeCell ref="Y5:Z5"/>
    <mergeCell ref="E5:F5"/>
    <mergeCell ref="J5:K5"/>
    <mergeCell ref="O5:P5"/>
    <mergeCell ref="T5:U5"/>
    <mergeCell ref="Y16:Z16"/>
  </mergeCells>
  <printOptions horizontalCentered="1"/>
  <pageMargins left="0.39370078740157483" right="0.39370078740157483" top="0.78740157480314965" bottom="0" header="0" footer="0"/>
  <pageSetup paperSize="9" scale="42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P21"/>
  <sheetViews>
    <sheetView view="pageBreakPreview" zoomScale="40" zoomScaleSheetLayoutView="40" workbookViewId="0">
      <pane xSplit="1" topLeftCell="B1" activePane="topRight" state="frozen"/>
      <selection pane="topRight" activeCell="D6" sqref="D6"/>
    </sheetView>
  </sheetViews>
  <sheetFormatPr defaultColWidth="8.7109375" defaultRowHeight="12.75"/>
  <cols>
    <col min="1" max="1" width="26.5703125" customWidth="1"/>
    <col min="2" max="4" width="13" customWidth="1"/>
    <col min="5" max="6" width="13" style="842" customWidth="1"/>
    <col min="7" max="9" width="13" customWidth="1"/>
    <col min="10" max="11" width="13" style="838" customWidth="1"/>
    <col min="12" max="14" width="13" customWidth="1"/>
    <col min="15" max="16" width="13" style="838" customWidth="1"/>
    <col min="17" max="19" width="13" customWidth="1"/>
    <col min="20" max="21" width="13" style="838" customWidth="1"/>
    <col min="22" max="24" width="13" customWidth="1"/>
    <col min="25" max="26" width="13" style="301" customWidth="1"/>
  </cols>
  <sheetData>
    <row r="1" spans="1:198" s="1895" customFormat="1" ht="33">
      <c r="A1" s="2394" t="s">
        <v>308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  <c r="X1" s="2394"/>
      <c r="Y1" s="2394"/>
      <c r="Z1" s="2394"/>
    </row>
    <row r="2" spans="1:198" s="1894" customFormat="1" ht="35.25" thickBot="1">
      <c r="A2" s="2472" t="s">
        <v>92</v>
      </c>
      <c r="B2" s="2472"/>
      <c r="C2" s="2472"/>
      <c r="D2" s="2472"/>
      <c r="E2" s="2472"/>
      <c r="F2" s="2472"/>
      <c r="G2" s="2472"/>
      <c r="H2" s="2472"/>
      <c r="I2" s="2472"/>
      <c r="J2" s="2472"/>
      <c r="K2" s="2472"/>
      <c r="L2" s="2472"/>
      <c r="M2" s="2472"/>
      <c r="N2" s="2472"/>
      <c r="O2" s="2472"/>
      <c r="P2" s="2472"/>
      <c r="Q2" s="2472"/>
      <c r="R2" s="2472"/>
      <c r="S2" s="2472"/>
      <c r="T2" s="2472"/>
      <c r="U2" s="2472"/>
      <c r="V2" s="2472"/>
      <c r="W2" s="2472"/>
      <c r="X2" s="2472"/>
      <c r="Y2" s="2472"/>
      <c r="Z2" s="2472"/>
    </row>
    <row r="3" spans="1:198" s="1054" customFormat="1" ht="17.25" customHeight="1" thickTop="1">
      <c r="A3" s="2315" t="s">
        <v>81</v>
      </c>
      <c r="B3" s="2454" t="s">
        <v>221</v>
      </c>
      <c r="C3" s="2454"/>
      <c r="D3" s="2454"/>
      <c r="E3" s="2454"/>
      <c r="F3" s="2454"/>
      <c r="G3" s="2454" t="s">
        <v>224</v>
      </c>
      <c r="H3" s="2454"/>
      <c r="I3" s="2454"/>
      <c r="J3" s="2454"/>
      <c r="K3" s="2454"/>
      <c r="L3" s="2454" t="s">
        <v>225</v>
      </c>
      <c r="M3" s="2454"/>
      <c r="N3" s="2454"/>
      <c r="O3" s="2454"/>
      <c r="P3" s="2454"/>
      <c r="Q3" s="2454" t="s">
        <v>413</v>
      </c>
      <c r="R3" s="2454"/>
      <c r="S3" s="2454"/>
      <c r="T3" s="2454"/>
      <c r="U3" s="2454"/>
      <c r="V3" s="2454" t="s">
        <v>404</v>
      </c>
      <c r="W3" s="2454"/>
      <c r="X3" s="2454"/>
      <c r="Y3" s="2454"/>
      <c r="Z3" s="2455"/>
      <c r="AA3" s="1055"/>
      <c r="AB3" s="1055"/>
      <c r="AC3" s="1055"/>
      <c r="AD3" s="1055"/>
      <c r="AE3" s="1055"/>
      <c r="AF3" s="1055"/>
      <c r="AG3" s="1055"/>
      <c r="AH3" s="1055"/>
      <c r="AI3" s="1055"/>
      <c r="AJ3" s="1055"/>
      <c r="AK3" s="1055"/>
      <c r="AL3" s="1055"/>
      <c r="AM3" s="1055"/>
      <c r="AN3" s="1055"/>
      <c r="AO3" s="1055"/>
      <c r="AP3" s="1055"/>
      <c r="AQ3" s="1055"/>
      <c r="AR3" s="1056"/>
      <c r="AS3" s="1056"/>
      <c r="AT3" s="1056"/>
      <c r="AU3" s="1056"/>
      <c r="AV3" s="1056"/>
      <c r="AW3" s="1056"/>
      <c r="AX3" s="1056"/>
      <c r="AY3" s="1056"/>
      <c r="AZ3" s="1056"/>
      <c r="BA3" s="1056"/>
      <c r="BB3" s="1056"/>
      <c r="BC3" s="1056"/>
      <c r="BD3" s="1056"/>
      <c r="BE3" s="1056"/>
      <c r="BF3" s="1056"/>
      <c r="BG3" s="1056"/>
      <c r="BH3" s="1056"/>
      <c r="BI3" s="1056"/>
      <c r="BJ3" s="1056"/>
      <c r="BK3" s="1056"/>
      <c r="BL3" s="1056"/>
      <c r="BM3" s="1056"/>
      <c r="BN3" s="1056"/>
      <c r="BO3" s="1056"/>
      <c r="BP3" s="1056"/>
      <c r="BQ3" s="1056"/>
      <c r="BR3" s="1056"/>
      <c r="BS3" s="1056"/>
      <c r="BT3" s="1056"/>
      <c r="BU3" s="1056"/>
      <c r="BV3" s="1056"/>
      <c r="BW3" s="1056"/>
      <c r="BX3" s="1056"/>
      <c r="BY3" s="1056"/>
      <c r="BZ3" s="1056"/>
      <c r="CA3" s="1056"/>
      <c r="CB3" s="1056"/>
      <c r="CC3" s="1056"/>
      <c r="CD3" s="1056"/>
      <c r="CE3" s="1056"/>
      <c r="CF3" s="1056"/>
      <c r="CG3" s="1056"/>
      <c r="CH3" s="1056"/>
      <c r="CI3" s="1056"/>
      <c r="CJ3" s="1056"/>
      <c r="CK3" s="1056"/>
      <c r="CL3" s="1056"/>
      <c r="CM3" s="1056"/>
      <c r="CN3" s="1056"/>
      <c r="CO3" s="1056"/>
      <c r="CP3" s="1056"/>
      <c r="CQ3" s="1056"/>
      <c r="CR3" s="1056"/>
      <c r="CS3" s="1056"/>
      <c r="CT3" s="1056"/>
      <c r="CU3" s="1056"/>
      <c r="CV3" s="1056"/>
      <c r="CW3" s="1056"/>
      <c r="CX3" s="1056"/>
      <c r="CY3" s="1056"/>
      <c r="CZ3" s="1056"/>
      <c r="DA3" s="1056"/>
      <c r="DB3" s="1056"/>
      <c r="DC3" s="1056"/>
      <c r="DD3" s="1056"/>
      <c r="DE3" s="1056"/>
      <c r="DF3" s="1056"/>
      <c r="DG3" s="1056"/>
      <c r="DH3" s="1056"/>
      <c r="DI3" s="1056"/>
      <c r="DJ3" s="1056"/>
      <c r="DK3" s="1056"/>
      <c r="DL3" s="1056"/>
      <c r="DM3" s="1056"/>
      <c r="DN3" s="1056"/>
      <c r="DO3" s="1056"/>
      <c r="DP3" s="1056"/>
      <c r="DQ3" s="1056"/>
      <c r="DR3" s="1056"/>
      <c r="DS3" s="1056"/>
      <c r="DT3" s="1056"/>
      <c r="DU3" s="1056"/>
      <c r="DV3" s="1056"/>
      <c r="DW3" s="1056"/>
      <c r="DX3" s="1056"/>
      <c r="DY3" s="1056"/>
      <c r="DZ3" s="1056"/>
      <c r="EA3" s="1056"/>
      <c r="EB3" s="1056"/>
      <c r="EC3" s="1056"/>
      <c r="ED3" s="1056"/>
      <c r="EE3" s="1056"/>
      <c r="EF3" s="1056"/>
      <c r="EG3" s="1056"/>
      <c r="EH3" s="1056"/>
      <c r="EI3" s="1056"/>
      <c r="EJ3" s="1056"/>
      <c r="EK3" s="1056"/>
      <c r="EL3" s="1056"/>
      <c r="EM3" s="1056"/>
      <c r="EN3" s="1056"/>
      <c r="EO3" s="1056"/>
      <c r="EP3" s="1056"/>
      <c r="EQ3" s="1056"/>
      <c r="ER3" s="1056"/>
      <c r="ES3" s="1056"/>
      <c r="ET3" s="1056"/>
      <c r="EU3" s="1056"/>
      <c r="EV3" s="1056"/>
      <c r="EW3" s="1056"/>
      <c r="EX3" s="1056"/>
      <c r="EY3" s="1056"/>
      <c r="EZ3" s="1056"/>
      <c r="FA3" s="1056"/>
      <c r="FB3" s="1056"/>
      <c r="FC3" s="1056"/>
      <c r="FD3" s="1056"/>
      <c r="FE3" s="1056"/>
      <c r="FF3" s="1056"/>
      <c r="FG3" s="1056"/>
      <c r="FH3" s="1056"/>
      <c r="FI3" s="1056"/>
      <c r="FJ3" s="1056"/>
      <c r="FK3" s="1056"/>
      <c r="FL3" s="1056"/>
      <c r="FM3" s="1056"/>
      <c r="FN3" s="1056"/>
      <c r="FO3" s="1056"/>
      <c r="FP3" s="1056"/>
      <c r="FQ3" s="1056"/>
      <c r="FR3" s="1056"/>
      <c r="FS3" s="1056"/>
      <c r="FT3" s="1056"/>
      <c r="FU3" s="1056"/>
      <c r="FV3" s="1056"/>
      <c r="FW3" s="1056"/>
      <c r="FX3" s="1056"/>
      <c r="FY3" s="1056"/>
      <c r="FZ3" s="1056"/>
      <c r="GA3" s="1056"/>
      <c r="GB3" s="1056"/>
      <c r="GC3" s="1056"/>
      <c r="GD3" s="1056"/>
      <c r="GE3" s="1056"/>
      <c r="GF3" s="1056"/>
      <c r="GG3" s="1056"/>
      <c r="GH3" s="1056"/>
      <c r="GI3" s="1056"/>
      <c r="GJ3" s="1056"/>
      <c r="GK3" s="1056"/>
      <c r="GL3" s="1056"/>
      <c r="GM3" s="1056"/>
      <c r="GN3" s="1056"/>
      <c r="GO3" s="1056"/>
      <c r="GP3" s="1056"/>
    </row>
    <row r="4" spans="1:198" s="1054" customFormat="1" ht="17.25" customHeight="1">
      <c r="A4" s="2316"/>
      <c r="B4" s="1060" t="s">
        <v>87</v>
      </c>
      <c r="C4" s="1060" t="s">
        <v>90</v>
      </c>
      <c r="D4" s="1060" t="s">
        <v>91</v>
      </c>
      <c r="E4" s="2322" t="s">
        <v>88</v>
      </c>
      <c r="F4" s="2322" t="s">
        <v>89</v>
      </c>
      <c r="G4" s="1060" t="s">
        <v>87</v>
      </c>
      <c r="H4" s="1060" t="s">
        <v>90</v>
      </c>
      <c r="I4" s="1060" t="s">
        <v>91</v>
      </c>
      <c r="J4" s="2322" t="s">
        <v>88</v>
      </c>
      <c r="K4" s="2322" t="s">
        <v>89</v>
      </c>
      <c r="L4" s="1060" t="s">
        <v>87</v>
      </c>
      <c r="M4" s="1060" t="s">
        <v>90</v>
      </c>
      <c r="N4" s="1060" t="s">
        <v>91</v>
      </c>
      <c r="O4" s="2322" t="s">
        <v>88</v>
      </c>
      <c r="P4" s="2322" t="s">
        <v>89</v>
      </c>
      <c r="Q4" s="1060" t="s">
        <v>87</v>
      </c>
      <c r="R4" s="1060" t="s">
        <v>90</v>
      </c>
      <c r="S4" s="1060" t="s">
        <v>91</v>
      </c>
      <c r="T4" s="2322" t="s">
        <v>88</v>
      </c>
      <c r="U4" s="2322" t="s">
        <v>89</v>
      </c>
      <c r="V4" s="1060" t="s">
        <v>87</v>
      </c>
      <c r="W4" s="1060" t="s">
        <v>90</v>
      </c>
      <c r="X4" s="1060" t="s">
        <v>91</v>
      </c>
      <c r="Y4" s="2342" t="s">
        <v>88</v>
      </c>
      <c r="Z4" s="2345" t="s">
        <v>89</v>
      </c>
      <c r="AA4" s="1055"/>
      <c r="AB4" s="1055"/>
      <c r="AC4" s="1055"/>
      <c r="AD4" s="1055"/>
      <c r="AE4" s="1055"/>
      <c r="AF4" s="1055"/>
      <c r="AG4" s="1055"/>
      <c r="AH4" s="1055"/>
      <c r="AI4" s="1055"/>
      <c r="AJ4" s="1055"/>
      <c r="AK4" s="1055"/>
      <c r="AL4" s="1055"/>
      <c r="AM4" s="1055"/>
      <c r="AN4" s="1055"/>
      <c r="AO4" s="1055"/>
      <c r="AP4" s="1055"/>
      <c r="AQ4" s="1055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</row>
    <row r="5" spans="1:198" s="1054" customFormat="1" ht="33.75" customHeight="1">
      <c r="A5" s="2316"/>
      <c r="B5" s="1359" t="s">
        <v>669</v>
      </c>
      <c r="C5" s="1359" t="s">
        <v>725</v>
      </c>
      <c r="D5" s="1346" t="s">
        <v>737</v>
      </c>
      <c r="E5" s="2322"/>
      <c r="F5" s="2322"/>
      <c r="G5" s="1346" t="str">
        <f>B5</f>
        <v xml:space="preserve">cf=j= @)&amp;#÷&amp;$
-;fpg–c;f/_                </v>
      </c>
      <c r="H5" s="1359" t="str">
        <f t="shared" ref="H5:I5" si="0">C5</f>
        <v xml:space="preserve">cf=j= @)&amp;$÷&amp;%
-;fpg–c;f/_                </v>
      </c>
      <c r="I5" s="1359" t="str">
        <f t="shared" si="0"/>
        <v xml:space="preserve">cf=j= @)&amp;%÷&amp;^
-;fpg–c;f/_                </v>
      </c>
      <c r="J5" s="2322"/>
      <c r="K5" s="2322"/>
      <c r="L5" s="1346" t="str">
        <f>B5</f>
        <v xml:space="preserve">cf=j= @)&amp;#÷&amp;$
-;fpg–c;f/_                </v>
      </c>
      <c r="M5" s="1359" t="str">
        <f t="shared" ref="M5:N5" si="1">C5</f>
        <v xml:space="preserve">cf=j= @)&amp;$÷&amp;%
-;fpg–c;f/_                </v>
      </c>
      <c r="N5" s="1359" t="str">
        <f t="shared" si="1"/>
        <v xml:space="preserve">cf=j= @)&amp;%÷&amp;^
-;fpg–c;f/_                </v>
      </c>
      <c r="O5" s="2322"/>
      <c r="P5" s="2322"/>
      <c r="Q5" s="1346" t="str">
        <f>B5</f>
        <v xml:space="preserve">cf=j= @)&amp;#÷&amp;$
-;fpg–c;f/_                </v>
      </c>
      <c r="R5" s="1359" t="str">
        <f t="shared" ref="R5:S5" si="2">C5</f>
        <v xml:space="preserve">cf=j= @)&amp;$÷&amp;%
-;fpg–c;f/_                </v>
      </c>
      <c r="S5" s="1359" t="str">
        <f t="shared" si="2"/>
        <v xml:space="preserve">cf=j= @)&amp;%÷&amp;^
-;fpg–c;f/_                </v>
      </c>
      <c r="T5" s="2322"/>
      <c r="U5" s="2322"/>
      <c r="V5" s="1346" t="str">
        <f>B5</f>
        <v xml:space="preserve">cf=j= @)&amp;#÷&amp;$
-;fpg–c;f/_                </v>
      </c>
      <c r="W5" s="1359" t="str">
        <f t="shared" ref="W5:X5" si="3">C5</f>
        <v xml:space="preserve">cf=j= @)&amp;$÷&amp;%
-;fpg–c;f/_                </v>
      </c>
      <c r="X5" s="1359" t="str">
        <f t="shared" si="3"/>
        <v xml:space="preserve">cf=j= @)&amp;%÷&amp;^
-;fpg–c;f/_                </v>
      </c>
      <c r="Y5" s="2342"/>
      <c r="Z5" s="2345"/>
      <c r="AA5" s="1055"/>
      <c r="AB5" s="1055"/>
      <c r="AC5" s="1055"/>
      <c r="AD5" s="1055"/>
      <c r="AE5" s="1055"/>
      <c r="AF5" s="1055"/>
      <c r="AG5" s="1055"/>
      <c r="AH5" s="1055"/>
      <c r="AI5" s="1055"/>
      <c r="AJ5" s="1055"/>
      <c r="AK5" s="1055"/>
      <c r="AL5" s="1055"/>
      <c r="AM5" s="1055"/>
      <c r="AN5" s="1055"/>
      <c r="AO5" s="1055"/>
      <c r="AP5" s="1055"/>
      <c r="AQ5" s="1055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  <c r="GG5" s="1056"/>
      <c r="GH5" s="1056"/>
      <c r="GI5" s="1056"/>
      <c r="GJ5" s="1056"/>
      <c r="GK5" s="1056"/>
      <c r="GL5" s="1056"/>
      <c r="GM5" s="1056"/>
      <c r="GN5" s="1056"/>
      <c r="GO5" s="1056"/>
      <c r="GP5" s="1056"/>
    </row>
    <row r="6" spans="1:198" ht="19.5" customHeight="1">
      <c r="A6" s="130" t="s">
        <v>735</v>
      </c>
      <c r="B6" s="29">
        <v>599</v>
      </c>
      <c r="C6" s="29">
        <v>614</v>
      </c>
      <c r="D6" s="29">
        <v>660</v>
      </c>
      <c r="E6" s="711">
        <v>2.5041736227044993</v>
      </c>
      <c r="F6" s="711">
        <v>7.4918566775244386</v>
      </c>
      <c r="G6" s="615"/>
      <c r="H6" s="615"/>
      <c r="I6" s="615"/>
      <c r="J6" s="711"/>
      <c r="K6" s="711"/>
      <c r="L6" s="140"/>
      <c r="M6" s="140"/>
      <c r="N6" s="28"/>
      <c r="O6" s="691"/>
      <c r="P6" s="691"/>
      <c r="Q6" s="28"/>
      <c r="R6" s="28"/>
      <c r="S6" s="28"/>
      <c r="T6" s="782"/>
      <c r="U6" s="782"/>
      <c r="V6" s="28">
        <v>40</v>
      </c>
      <c r="W6" s="28">
        <v>50</v>
      </c>
      <c r="X6" s="28">
        <v>55</v>
      </c>
      <c r="Y6" s="713">
        <v>25</v>
      </c>
      <c r="Z6" s="714">
        <v>10.000000000000014</v>
      </c>
    </row>
    <row r="7" spans="1:198" ht="19.5" customHeight="1">
      <c r="A7" s="130" t="s">
        <v>736</v>
      </c>
      <c r="B7" s="90">
        <v>23211</v>
      </c>
      <c r="C7" s="90">
        <v>23845</v>
      </c>
      <c r="D7" s="90">
        <v>29503</v>
      </c>
      <c r="E7" s="711">
        <v>2.7314635302227259</v>
      </c>
      <c r="F7" s="711">
        <v>23.728244915076544</v>
      </c>
      <c r="G7" s="25"/>
      <c r="H7" s="25"/>
      <c r="I7" s="25"/>
      <c r="J7" s="711"/>
      <c r="K7" s="711"/>
      <c r="L7" s="132"/>
      <c r="M7" s="132"/>
      <c r="N7" s="25"/>
      <c r="O7" s="691"/>
      <c r="P7" s="691"/>
      <c r="Q7" s="25"/>
      <c r="R7" s="25"/>
      <c r="S7" s="25"/>
      <c r="T7" s="782"/>
      <c r="U7" s="782"/>
      <c r="V7" s="28">
        <v>1200</v>
      </c>
      <c r="W7" s="28">
        <v>1500</v>
      </c>
      <c r="X7" s="28">
        <v>1625</v>
      </c>
      <c r="Y7" s="713">
        <v>25</v>
      </c>
      <c r="Z7" s="714">
        <v>8.3333333333333286</v>
      </c>
    </row>
    <row r="8" spans="1:198" s="73" customFormat="1" ht="19.5" customHeight="1">
      <c r="A8" s="115" t="s">
        <v>93</v>
      </c>
      <c r="B8" s="142"/>
      <c r="C8" s="142"/>
      <c r="D8" s="142"/>
      <c r="E8" s="900"/>
      <c r="F8" s="900"/>
      <c r="G8" s="26"/>
      <c r="H8" s="26"/>
      <c r="I8" s="26"/>
      <c r="J8" s="683"/>
      <c r="K8" s="683"/>
      <c r="L8" s="143"/>
      <c r="M8" s="143"/>
      <c r="N8" s="143"/>
      <c r="O8" s="689"/>
      <c r="P8" s="689"/>
      <c r="Q8" s="26"/>
      <c r="R8" s="26"/>
      <c r="S8" s="26"/>
      <c r="T8" s="689"/>
      <c r="U8" s="689"/>
      <c r="V8" s="26"/>
      <c r="W8" s="26"/>
      <c r="X8" s="26"/>
      <c r="Y8" s="675"/>
      <c r="Z8" s="702"/>
    </row>
    <row r="9" spans="1:198" ht="19.5" customHeight="1">
      <c r="A9" s="130" t="s">
        <v>94</v>
      </c>
      <c r="B9" s="132"/>
      <c r="C9" s="132"/>
      <c r="D9" s="132"/>
      <c r="E9" s="711"/>
      <c r="F9" s="711"/>
      <c r="G9" s="25"/>
      <c r="H9" s="25"/>
      <c r="I9" s="25"/>
      <c r="J9" s="711"/>
      <c r="K9" s="711"/>
      <c r="L9" s="591"/>
      <c r="M9" s="28"/>
      <c r="N9" s="28"/>
      <c r="O9" s="691"/>
      <c r="P9" s="691"/>
      <c r="Q9" s="25"/>
      <c r="R9" s="25"/>
      <c r="S9" s="25"/>
      <c r="T9" s="691"/>
      <c r="U9" s="691"/>
      <c r="V9" s="25"/>
      <c r="W9" s="25"/>
      <c r="X9" s="25"/>
      <c r="Y9" s="674"/>
      <c r="Z9" s="703"/>
    </row>
    <row r="10" spans="1:198" ht="19.5" customHeight="1" thickBot="1">
      <c r="A10" s="131" t="s">
        <v>95</v>
      </c>
      <c r="B10" s="139"/>
      <c r="C10" s="139"/>
      <c r="D10" s="139"/>
      <c r="E10" s="784"/>
      <c r="F10" s="784"/>
      <c r="G10" s="134"/>
      <c r="H10" s="134"/>
      <c r="I10" s="134"/>
      <c r="J10" s="784"/>
      <c r="K10" s="784"/>
      <c r="L10" s="116"/>
      <c r="M10" s="86"/>
      <c r="N10" s="86"/>
      <c r="O10" s="693"/>
      <c r="P10" s="693"/>
      <c r="Q10" s="134"/>
      <c r="R10" s="134"/>
      <c r="S10" s="134"/>
      <c r="T10" s="693"/>
      <c r="U10" s="693"/>
      <c r="V10" s="134"/>
      <c r="W10" s="134"/>
      <c r="X10" s="134"/>
      <c r="Y10" s="704"/>
      <c r="Z10" s="705"/>
    </row>
    <row r="11" spans="1:198" ht="23.25" customHeight="1" thickTop="1" thickBot="1"/>
    <row r="12" spans="1:198" s="1054" customFormat="1" ht="17.25" customHeight="1" thickTop="1">
      <c r="A12" s="2315" t="s">
        <v>81</v>
      </c>
      <c r="B12" s="2454" t="s">
        <v>226</v>
      </c>
      <c r="C12" s="2454"/>
      <c r="D12" s="2454"/>
      <c r="E12" s="2454"/>
      <c r="F12" s="2454"/>
      <c r="G12" s="2454" t="s">
        <v>227</v>
      </c>
      <c r="H12" s="2454"/>
      <c r="I12" s="2454"/>
      <c r="J12" s="2454"/>
      <c r="K12" s="2454"/>
      <c r="L12" s="2454" t="s">
        <v>228</v>
      </c>
      <c r="M12" s="2454"/>
      <c r="N12" s="2454"/>
      <c r="O12" s="2454"/>
      <c r="P12" s="2454"/>
      <c r="Q12" s="2454" t="s">
        <v>405</v>
      </c>
      <c r="R12" s="2454"/>
      <c r="S12" s="2454"/>
      <c r="T12" s="2454"/>
      <c r="U12" s="2454"/>
      <c r="V12" s="2454" t="s">
        <v>82</v>
      </c>
      <c r="W12" s="2454"/>
      <c r="X12" s="2454"/>
      <c r="Y12" s="2454"/>
      <c r="Z12" s="2455"/>
      <c r="AA12" s="1056"/>
      <c r="AB12" s="1056"/>
      <c r="AC12" s="1056"/>
      <c r="AD12" s="1056"/>
      <c r="AE12" s="1056"/>
      <c r="AF12" s="1056"/>
      <c r="AG12" s="1056"/>
      <c r="AH12" s="1056"/>
      <c r="AI12" s="1056"/>
      <c r="AJ12" s="1056"/>
      <c r="AK12" s="1056"/>
      <c r="AL12" s="1056"/>
      <c r="AM12" s="1056"/>
      <c r="AN12" s="1056"/>
      <c r="AO12" s="1056"/>
      <c r="AP12" s="1056"/>
      <c r="AQ12" s="1056"/>
      <c r="AR12" s="1056"/>
      <c r="AS12" s="1056"/>
      <c r="AT12" s="1056"/>
      <c r="AU12" s="1056"/>
      <c r="AV12" s="1056"/>
      <c r="AW12" s="1056"/>
      <c r="AX12" s="1056"/>
      <c r="AY12" s="1056"/>
      <c r="AZ12" s="1056"/>
      <c r="BA12" s="1056"/>
      <c r="BB12" s="1056"/>
      <c r="BC12" s="1056"/>
      <c r="BD12" s="1056"/>
      <c r="BE12" s="1056"/>
      <c r="BF12" s="1056"/>
      <c r="BG12" s="1056"/>
      <c r="BH12" s="1056"/>
      <c r="BI12" s="1056"/>
      <c r="BJ12" s="1056"/>
      <c r="BK12" s="1056"/>
      <c r="BL12" s="1056"/>
      <c r="BM12" s="1056"/>
      <c r="BN12" s="1056"/>
      <c r="BO12" s="1056"/>
      <c r="BP12" s="1056"/>
      <c r="BQ12" s="1056"/>
      <c r="BR12" s="1056"/>
      <c r="BS12" s="1056"/>
      <c r="BT12" s="1056"/>
      <c r="BU12" s="1056"/>
      <c r="BV12" s="1056"/>
      <c r="BW12" s="1056"/>
      <c r="BX12" s="1056"/>
      <c r="BY12" s="1056"/>
      <c r="BZ12" s="1056"/>
      <c r="CA12" s="1056"/>
      <c r="CB12" s="1056"/>
      <c r="CC12" s="1056"/>
      <c r="CD12" s="1056"/>
      <c r="CE12" s="1056"/>
      <c r="CF12" s="1056"/>
      <c r="CG12" s="1056"/>
      <c r="CH12" s="1056"/>
      <c r="CI12" s="1056"/>
      <c r="CJ12" s="1056"/>
      <c r="CK12" s="1056"/>
      <c r="CL12" s="1056"/>
      <c r="CM12" s="1056"/>
      <c r="CN12" s="1056"/>
      <c r="CO12" s="1056"/>
      <c r="CP12" s="1056"/>
      <c r="CQ12" s="1056"/>
      <c r="CR12" s="1056"/>
      <c r="CS12" s="1056"/>
      <c r="CT12" s="1056"/>
      <c r="CU12" s="1056"/>
      <c r="CV12" s="1056"/>
      <c r="CW12" s="1056"/>
      <c r="CX12" s="1056"/>
      <c r="CY12" s="1056"/>
      <c r="CZ12" s="1056"/>
      <c r="DA12" s="1056"/>
      <c r="DB12" s="1056"/>
      <c r="DC12" s="1056"/>
      <c r="DD12" s="1056"/>
      <c r="DE12" s="1056"/>
      <c r="DF12" s="1056"/>
      <c r="DG12" s="1056"/>
      <c r="DH12" s="1056"/>
      <c r="DI12" s="1056"/>
      <c r="DJ12" s="1056"/>
      <c r="DK12" s="1056"/>
      <c r="DL12" s="1056"/>
      <c r="DM12" s="1056"/>
      <c r="DN12" s="1056"/>
      <c r="DO12" s="1056"/>
      <c r="DP12" s="1056"/>
      <c r="DQ12" s="1056"/>
      <c r="DR12" s="1056"/>
      <c r="DS12" s="1056"/>
      <c r="DT12" s="1056"/>
      <c r="DU12" s="1056"/>
      <c r="DV12" s="1056"/>
      <c r="DW12" s="1056"/>
      <c r="DX12" s="1056"/>
      <c r="DY12" s="1056"/>
      <c r="DZ12" s="1056"/>
      <c r="EA12" s="1056"/>
      <c r="EB12" s="1056"/>
      <c r="EC12" s="1056"/>
      <c r="ED12" s="1056"/>
      <c r="EE12" s="1056"/>
      <c r="EF12" s="1056"/>
      <c r="EG12" s="1056"/>
      <c r="EH12" s="1056"/>
      <c r="EI12" s="1056"/>
      <c r="EJ12" s="1056"/>
      <c r="EK12" s="1056"/>
      <c r="EL12" s="1056"/>
      <c r="EM12" s="1056"/>
      <c r="EN12" s="1056"/>
      <c r="EO12" s="1056"/>
      <c r="EP12" s="1056"/>
      <c r="EQ12" s="1056"/>
      <c r="ER12" s="1056"/>
      <c r="ES12" s="1056"/>
      <c r="ET12" s="1056"/>
      <c r="EU12" s="1056"/>
      <c r="EV12" s="1056"/>
      <c r="EW12" s="1056"/>
      <c r="EX12" s="1056"/>
      <c r="EY12" s="1056"/>
      <c r="EZ12" s="1056"/>
      <c r="FA12" s="1056"/>
      <c r="FB12" s="1056"/>
      <c r="FC12" s="1056"/>
      <c r="FD12" s="1056"/>
      <c r="FE12" s="1056"/>
      <c r="FF12" s="1056"/>
      <c r="FG12" s="1056"/>
      <c r="FH12" s="1056"/>
      <c r="FI12" s="1056"/>
      <c r="FJ12" s="1056"/>
      <c r="FK12" s="1056"/>
      <c r="FL12" s="1056"/>
      <c r="FM12" s="1056"/>
      <c r="FN12" s="1056"/>
      <c r="FO12" s="1056"/>
      <c r="FP12" s="1056"/>
      <c r="FQ12" s="1056"/>
      <c r="FR12" s="1056"/>
      <c r="FS12" s="1056"/>
      <c r="FT12" s="1056"/>
      <c r="FU12" s="1056"/>
      <c r="FV12" s="1056"/>
      <c r="FW12" s="1056"/>
      <c r="FX12" s="1056"/>
      <c r="FY12" s="1056"/>
      <c r="FZ12" s="1056"/>
      <c r="GA12" s="1056"/>
      <c r="GB12" s="1056"/>
      <c r="GC12" s="1056"/>
      <c r="GD12" s="1056"/>
      <c r="GE12" s="1056"/>
      <c r="GF12" s="1056"/>
      <c r="GG12" s="1056"/>
      <c r="GH12" s="1056"/>
      <c r="GI12" s="1056"/>
      <c r="GJ12" s="1056"/>
      <c r="GK12" s="1056"/>
      <c r="GL12" s="1056"/>
      <c r="GM12" s="1056"/>
      <c r="GN12" s="1056"/>
      <c r="GO12" s="1056"/>
      <c r="GP12" s="1056"/>
    </row>
    <row r="13" spans="1:198" s="1054" customFormat="1" ht="17.25" customHeight="1">
      <c r="A13" s="2316"/>
      <c r="B13" s="1060" t="s">
        <v>87</v>
      </c>
      <c r="C13" s="1060" t="s">
        <v>90</v>
      </c>
      <c r="D13" s="1060" t="s">
        <v>91</v>
      </c>
      <c r="E13" s="2322" t="s">
        <v>88</v>
      </c>
      <c r="F13" s="2322" t="s">
        <v>89</v>
      </c>
      <c r="G13" s="1060" t="s">
        <v>87</v>
      </c>
      <c r="H13" s="1060" t="s">
        <v>90</v>
      </c>
      <c r="I13" s="1060" t="s">
        <v>91</v>
      </c>
      <c r="J13" s="2322" t="s">
        <v>88</v>
      </c>
      <c r="K13" s="2322" t="s">
        <v>89</v>
      </c>
      <c r="L13" s="1060" t="s">
        <v>87</v>
      </c>
      <c r="M13" s="1060" t="s">
        <v>90</v>
      </c>
      <c r="N13" s="1060" t="s">
        <v>91</v>
      </c>
      <c r="O13" s="2322" t="s">
        <v>88</v>
      </c>
      <c r="P13" s="2322" t="s">
        <v>89</v>
      </c>
      <c r="Q13" s="1060" t="s">
        <v>87</v>
      </c>
      <c r="R13" s="1060" t="s">
        <v>90</v>
      </c>
      <c r="S13" s="1060" t="s">
        <v>91</v>
      </c>
      <c r="T13" s="2322" t="s">
        <v>88</v>
      </c>
      <c r="U13" s="2322" t="s">
        <v>89</v>
      </c>
      <c r="V13" s="1060" t="s">
        <v>87</v>
      </c>
      <c r="W13" s="1060" t="s">
        <v>90</v>
      </c>
      <c r="X13" s="1060" t="s">
        <v>91</v>
      </c>
      <c r="Y13" s="2342" t="s">
        <v>88</v>
      </c>
      <c r="Z13" s="2345" t="s">
        <v>89</v>
      </c>
      <c r="AA13" s="1056"/>
      <c r="AB13" s="1056"/>
      <c r="AC13" s="1056"/>
      <c r="AD13" s="1056"/>
      <c r="AE13" s="1056"/>
      <c r="AF13" s="1056"/>
      <c r="AG13" s="1056"/>
      <c r="AH13" s="1056"/>
      <c r="AI13" s="1056"/>
      <c r="AJ13" s="1056"/>
      <c r="AK13" s="1056"/>
      <c r="AL13" s="1056"/>
      <c r="AM13" s="1056"/>
      <c r="AN13" s="1056"/>
      <c r="AO13" s="1056"/>
      <c r="AP13" s="1056"/>
      <c r="AQ13" s="1056"/>
      <c r="AR13" s="1056"/>
      <c r="AS13" s="1056"/>
      <c r="AT13" s="1056"/>
      <c r="AU13" s="1056"/>
      <c r="AV13" s="1056"/>
      <c r="AW13" s="1056"/>
      <c r="AX13" s="1056"/>
      <c r="AY13" s="1056"/>
      <c r="AZ13" s="1056"/>
      <c r="BA13" s="1056"/>
      <c r="BB13" s="1056"/>
      <c r="BC13" s="1056"/>
      <c r="BD13" s="1056"/>
      <c r="BE13" s="1056"/>
      <c r="BF13" s="1056"/>
      <c r="BG13" s="1056"/>
      <c r="BH13" s="1056"/>
      <c r="BI13" s="1056"/>
      <c r="BJ13" s="1056"/>
      <c r="BK13" s="1056"/>
      <c r="BL13" s="1056"/>
      <c r="BM13" s="1056"/>
      <c r="BN13" s="1056"/>
      <c r="BO13" s="1056"/>
      <c r="BP13" s="1056"/>
      <c r="BQ13" s="1056"/>
      <c r="BR13" s="1056"/>
      <c r="BS13" s="1056"/>
      <c r="BT13" s="1056"/>
      <c r="BU13" s="1056"/>
      <c r="BV13" s="1056"/>
      <c r="BW13" s="1056"/>
      <c r="BX13" s="1056"/>
      <c r="BY13" s="1056"/>
      <c r="BZ13" s="1056"/>
      <c r="CA13" s="1056"/>
      <c r="CB13" s="1056"/>
      <c r="CC13" s="1056"/>
      <c r="CD13" s="1056"/>
      <c r="CE13" s="1056"/>
      <c r="CF13" s="1056"/>
      <c r="CG13" s="1056"/>
      <c r="CH13" s="1056"/>
      <c r="CI13" s="1056"/>
      <c r="CJ13" s="1056"/>
      <c r="CK13" s="1056"/>
      <c r="CL13" s="1056"/>
      <c r="CM13" s="1056"/>
      <c r="CN13" s="1056"/>
      <c r="CO13" s="1056"/>
      <c r="CP13" s="1056"/>
      <c r="CQ13" s="1056"/>
      <c r="CR13" s="1056"/>
      <c r="CS13" s="1056"/>
      <c r="CT13" s="1056"/>
      <c r="CU13" s="1056"/>
      <c r="CV13" s="1056"/>
      <c r="CW13" s="1056"/>
      <c r="CX13" s="1056"/>
      <c r="CY13" s="1056"/>
      <c r="CZ13" s="1056"/>
      <c r="DA13" s="1056"/>
      <c r="DB13" s="1056"/>
      <c r="DC13" s="1056"/>
      <c r="DD13" s="1056"/>
      <c r="DE13" s="1056"/>
      <c r="DF13" s="1056"/>
      <c r="DG13" s="1056"/>
      <c r="DH13" s="1056"/>
      <c r="DI13" s="1056"/>
      <c r="DJ13" s="1056"/>
      <c r="DK13" s="1056"/>
      <c r="DL13" s="1056"/>
      <c r="DM13" s="1056"/>
      <c r="DN13" s="1056"/>
      <c r="DO13" s="1056"/>
      <c r="DP13" s="1056"/>
      <c r="DQ13" s="1056"/>
      <c r="DR13" s="1056"/>
      <c r="DS13" s="1056"/>
      <c r="DT13" s="1056"/>
      <c r="DU13" s="1056"/>
      <c r="DV13" s="1056"/>
      <c r="DW13" s="1056"/>
      <c r="DX13" s="1056"/>
      <c r="DY13" s="1056"/>
      <c r="DZ13" s="1056"/>
      <c r="EA13" s="1056"/>
      <c r="EB13" s="1056"/>
      <c r="EC13" s="1056"/>
      <c r="ED13" s="1056"/>
      <c r="EE13" s="1056"/>
      <c r="EF13" s="1056"/>
      <c r="EG13" s="1056"/>
      <c r="EH13" s="1056"/>
      <c r="EI13" s="1056"/>
      <c r="EJ13" s="1056"/>
      <c r="EK13" s="1056"/>
      <c r="EL13" s="1056"/>
      <c r="EM13" s="1056"/>
      <c r="EN13" s="1056"/>
      <c r="EO13" s="1056"/>
      <c r="EP13" s="1056"/>
      <c r="EQ13" s="1056"/>
      <c r="ER13" s="1056"/>
      <c r="ES13" s="1056"/>
      <c r="ET13" s="1056"/>
      <c r="EU13" s="1056"/>
      <c r="EV13" s="1056"/>
      <c r="EW13" s="1056"/>
      <c r="EX13" s="1056"/>
      <c r="EY13" s="1056"/>
      <c r="EZ13" s="1056"/>
      <c r="FA13" s="1056"/>
      <c r="FB13" s="1056"/>
      <c r="FC13" s="1056"/>
      <c r="FD13" s="1056"/>
      <c r="FE13" s="1056"/>
      <c r="FF13" s="1056"/>
      <c r="FG13" s="1056"/>
      <c r="FH13" s="1056"/>
      <c r="FI13" s="1056"/>
      <c r="FJ13" s="1056"/>
      <c r="FK13" s="1056"/>
      <c r="FL13" s="1056"/>
      <c r="FM13" s="1056"/>
      <c r="FN13" s="1056"/>
      <c r="FO13" s="1056"/>
      <c r="FP13" s="1056"/>
      <c r="FQ13" s="1056"/>
      <c r="FR13" s="1056"/>
      <c r="FS13" s="1056"/>
      <c r="FT13" s="1056"/>
      <c r="FU13" s="1056"/>
      <c r="FV13" s="1056"/>
      <c r="FW13" s="1056"/>
      <c r="FX13" s="1056"/>
      <c r="FY13" s="1056"/>
      <c r="FZ13" s="1056"/>
      <c r="GA13" s="1056"/>
      <c r="GB13" s="1056"/>
      <c r="GC13" s="1056"/>
      <c r="GD13" s="1056"/>
      <c r="GE13" s="1056"/>
      <c r="GF13" s="1056"/>
      <c r="GG13" s="1056"/>
      <c r="GH13" s="1056"/>
      <c r="GI13" s="1056"/>
      <c r="GJ13" s="1056"/>
      <c r="GK13" s="1056"/>
      <c r="GL13" s="1056"/>
      <c r="GM13" s="1056"/>
      <c r="GN13" s="1056"/>
      <c r="GO13" s="1056"/>
      <c r="GP13" s="1056"/>
    </row>
    <row r="14" spans="1:198" s="1054" customFormat="1" ht="33.75" customHeight="1">
      <c r="A14" s="2316"/>
      <c r="B14" s="1346" t="str">
        <f>B5</f>
        <v xml:space="preserve">cf=j= @)&amp;#÷&amp;$
-;fpg–c;f/_                </v>
      </c>
      <c r="C14" s="1359" t="str">
        <f t="shared" ref="C14:D14" si="4">C5</f>
        <v xml:space="preserve">cf=j= @)&amp;$÷&amp;%
-;fpg–c;f/_                </v>
      </c>
      <c r="D14" s="1359" t="str">
        <f t="shared" si="4"/>
        <v xml:space="preserve">cf=j= @)&amp;%÷&amp;^
-;fpg–c;f/_                </v>
      </c>
      <c r="E14" s="2322"/>
      <c r="F14" s="2322"/>
      <c r="G14" s="1346" t="str">
        <f>B5</f>
        <v xml:space="preserve">cf=j= @)&amp;#÷&amp;$
-;fpg–c;f/_                </v>
      </c>
      <c r="H14" s="1359" t="str">
        <f t="shared" ref="H14:I14" si="5">C5</f>
        <v xml:space="preserve">cf=j= @)&amp;$÷&amp;%
-;fpg–c;f/_                </v>
      </c>
      <c r="I14" s="1359" t="str">
        <f t="shared" si="5"/>
        <v xml:space="preserve">cf=j= @)&amp;%÷&amp;^
-;fpg–c;f/_                </v>
      </c>
      <c r="J14" s="2322"/>
      <c r="K14" s="2322"/>
      <c r="L14" s="1346" t="str">
        <f>B5</f>
        <v xml:space="preserve">cf=j= @)&amp;#÷&amp;$
-;fpg–c;f/_                </v>
      </c>
      <c r="M14" s="1359" t="str">
        <f t="shared" ref="M14:N14" si="6">C5</f>
        <v xml:space="preserve">cf=j= @)&amp;$÷&amp;%
-;fpg–c;f/_                </v>
      </c>
      <c r="N14" s="1359" t="str">
        <f t="shared" si="6"/>
        <v xml:space="preserve">cf=j= @)&amp;%÷&amp;^
-;fpg–c;f/_                </v>
      </c>
      <c r="O14" s="2322"/>
      <c r="P14" s="2322"/>
      <c r="Q14" s="1346" t="str">
        <f>B5</f>
        <v xml:space="preserve">cf=j= @)&amp;#÷&amp;$
-;fpg–c;f/_                </v>
      </c>
      <c r="R14" s="1359" t="str">
        <f t="shared" ref="R14:S14" si="7">C5</f>
        <v xml:space="preserve">cf=j= @)&amp;$÷&amp;%
-;fpg–c;f/_                </v>
      </c>
      <c r="S14" s="1359" t="str">
        <f t="shared" si="7"/>
        <v xml:space="preserve">cf=j= @)&amp;%÷&amp;^
-;fpg–c;f/_                </v>
      </c>
      <c r="T14" s="2322"/>
      <c r="U14" s="2322"/>
      <c r="V14" s="1346" t="str">
        <f>B5</f>
        <v xml:space="preserve">cf=j= @)&amp;#÷&amp;$
-;fpg–c;f/_                </v>
      </c>
      <c r="W14" s="1359" t="str">
        <f t="shared" ref="W14:X14" si="8">C5</f>
        <v xml:space="preserve">cf=j= @)&amp;$÷&amp;%
-;fpg–c;f/_                </v>
      </c>
      <c r="X14" s="1359" t="str">
        <f t="shared" si="8"/>
        <v xml:space="preserve">cf=j= @)&amp;%÷&amp;^
-;fpg–c;f/_                </v>
      </c>
      <c r="Y14" s="2342"/>
      <c r="Z14" s="2345"/>
    </row>
    <row r="15" spans="1:198" ht="19.5" customHeight="1">
      <c r="A15" s="130" t="s">
        <v>735</v>
      </c>
      <c r="B15" s="591">
        <v>28</v>
      </c>
      <c r="C15" s="28">
        <v>28</v>
      </c>
      <c r="D15" s="28">
        <v>46</v>
      </c>
      <c r="E15" s="782">
        <v>0</v>
      </c>
      <c r="F15" s="782">
        <v>64.285714285714278</v>
      </c>
      <c r="G15" s="28">
        <v>74</v>
      </c>
      <c r="H15" s="28">
        <v>77</v>
      </c>
      <c r="I15" s="28">
        <v>81</v>
      </c>
      <c r="J15" s="782">
        <v>4.0540540540540633</v>
      </c>
      <c r="K15" s="782">
        <v>5.1948051948051983</v>
      </c>
      <c r="L15" s="28">
        <v>9</v>
      </c>
      <c r="M15" s="28">
        <v>13</v>
      </c>
      <c r="N15" s="28">
        <v>14</v>
      </c>
      <c r="O15" s="782">
        <v>44.444444444444429</v>
      </c>
      <c r="P15" s="782">
        <v>7.6923076923076934</v>
      </c>
      <c r="Q15" s="28"/>
      <c r="R15" s="28"/>
      <c r="S15" s="28"/>
      <c r="T15" s="782"/>
      <c r="U15" s="782"/>
      <c r="V15" s="28">
        <v>750</v>
      </c>
      <c r="W15" s="28">
        <v>782</v>
      </c>
      <c r="X15" s="28">
        <v>856</v>
      </c>
      <c r="Y15" s="674">
        <v>4.2666666666666657</v>
      </c>
      <c r="Z15" s="703">
        <v>9.4629156010230133</v>
      </c>
    </row>
    <row r="16" spans="1:198" ht="19.5" customHeight="1">
      <c r="A16" s="130" t="s">
        <v>736</v>
      </c>
      <c r="B16" s="591">
        <v>818</v>
      </c>
      <c r="C16" s="28">
        <v>818</v>
      </c>
      <c r="D16" s="28">
        <v>4324</v>
      </c>
      <c r="E16" s="782">
        <v>0</v>
      </c>
      <c r="F16" s="782">
        <v>428.60635696821521</v>
      </c>
      <c r="G16" s="25">
        <v>1930</v>
      </c>
      <c r="H16" s="25">
        <v>2030</v>
      </c>
      <c r="I16" s="25">
        <v>2110</v>
      </c>
      <c r="J16" s="782">
        <v>5.1813471502590573</v>
      </c>
      <c r="K16" s="782">
        <v>3.9408866995073879</v>
      </c>
      <c r="L16" s="28">
        <v>212</v>
      </c>
      <c r="M16" s="28">
        <v>312</v>
      </c>
      <c r="N16" s="28">
        <v>337</v>
      </c>
      <c r="O16" s="782">
        <v>47.169811320754718</v>
      </c>
      <c r="P16" s="782">
        <v>8.012820512820511</v>
      </c>
      <c r="Q16" s="28"/>
      <c r="R16" s="28"/>
      <c r="S16" s="28"/>
      <c r="T16" s="782"/>
      <c r="U16" s="782"/>
      <c r="V16" s="28">
        <v>27371</v>
      </c>
      <c r="W16" s="28">
        <v>28505</v>
      </c>
      <c r="X16" s="28">
        <v>37899</v>
      </c>
      <c r="Y16" s="674">
        <v>4.1430711336816444</v>
      </c>
      <c r="Z16" s="703">
        <v>32.955621820733199</v>
      </c>
    </row>
    <row r="17" spans="1:26" ht="18" customHeight="1">
      <c r="A17" s="313" t="s">
        <v>93</v>
      </c>
      <c r="B17" s="25"/>
      <c r="C17" s="25"/>
      <c r="D17" s="25"/>
      <c r="E17" s="691"/>
      <c r="F17" s="782"/>
      <c r="G17" s="25"/>
      <c r="H17" s="25"/>
      <c r="I17" s="25"/>
      <c r="J17" s="782"/>
      <c r="K17" s="782"/>
      <c r="L17" s="28"/>
      <c r="M17" s="28"/>
      <c r="N17" s="28"/>
      <c r="O17" s="782"/>
      <c r="P17" s="782"/>
      <c r="Q17" s="28"/>
      <c r="R17" s="28"/>
      <c r="S17" s="28"/>
      <c r="T17" s="782"/>
      <c r="U17" s="782"/>
      <c r="V17" s="28"/>
      <c r="W17" s="28"/>
      <c r="X17" s="28"/>
      <c r="Y17" s="674"/>
      <c r="Z17" s="703"/>
    </row>
    <row r="18" spans="1:26" ht="19.5" customHeight="1">
      <c r="A18" s="130" t="s">
        <v>94</v>
      </c>
      <c r="B18" s="25"/>
      <c r="C18" s="25"/>
      <c r="D18" s="25"/>
      <c r="E18" s="691"/>
      <c r="F18" s="782"/>
      <c r="G18" s="25"/>
      <c r="H18" s="25"/>
      <c r="I18" s="25"/>
      <c r="J18" s="691"/>
      <c r="K18" s="691"/>
      <c r="L18" s="28"/>
      <c r="M18" s="28"/>
      <c r="N18" s="28"/>
      <c r="O18" s="782"/>
      <c r="P18" s="782"/>
      <c r="Q18" s="28"/>
      <c r="R18" s="28"/>
      <c r="S18" s="28"/>
      <c r="T18" s="782"/>
      <c r="U18" s="782"/>
      <c r="V18" s="28"/>
      <c r="W18" s="28"/>
      <c r="X18" s="28"/>
      <c r="Y18" s="674"/>
      <c r="Z18" s="703"/>
    </row>
    <row r="19" spans="1:26" ht="19.5" customHeight="1" thickBot="1">
      <c r="A19" s="131" t="s">
        <v>95</v>
      </c>
      <c r="B19" s="134"/>
      <c r="C19" s="134"/>
      <c r="D19" s="134"/>
      <c r="E19" s="291"/>
      <c r="F19" s="901"/>
      <c r="G19" s="134"/>
      <c r="H19" s="134"/>
      <c r="I19" s="134"/>
      <c r="J19" s="693"/>
      <c r="K19" s="693"/>
      <c r="L19" s="86"/>
      <c r="M19" s="86"/>
      <c r="N19" s="86"/>
      <c r="O19" s="848"/>
      <c r="P19" s="848"/>
      <c r="Q19" s="86"/>
      <c r="R19" s="86"/>
      <c r="S19" s="86"/>
      <c r="T19" s="848"/>
      <c r="U19" s="848"/>
      <c r="V19" s="86"/>
      <c r="W19" s="86"/>
      <c r="X19" s="86"/>
      <c r="Y19" s="704"/>
      <c r="Z19" s="705"/>
    </row>
    <row r="20" spans="1:26" ht="21" customHeight="1" thickTop="1">
      <c r="A20" s="2330" t="s">
        <v>654</v>
      </c>
      <c r="B20" s="2330"/>
      <c r="C20" s="2330"/>
      <c r="D20" s="2330"/>
      <c r="E20" s="2330"/>
      <c r="F20" s="2330"/>
      <c r="G20" s="2330"/>
      <c r="H20" s="2330"/>
      <c r="I20" s="2330"/>
      <c r="J20" s="2330"/>
      <c r="K20" s="2330"/>
      <c r="L20" s="2330"/>
      <c r="M20" s="2330"/>
      <c r="N20" s="2330"/>
      <c r="O20" s="2330"/>
      <c r="P20" s="2330"/>
    </row>
    <row r="21" spans="1:26" ht="21" customHeight="1">
      <c r="A21" s="2312"/>
      <c r="B21" s="2329"/>
      <c r="C21" s="2329"/>
      <c r="D21" s="2329"/>
      <c r="E21" s="2329"/>
      <c r="F21" s="2329"/>
      <c r="G21" s="2329"/>
      <c r="H21" s="2329"/>
      <c r="I21" s="2329"/>
      <c r="J21" s="2329"/>
      <c r="K21" s="2329"/>
      <c r="L21" s="2329"/>
      <c r="M21" s="2329"/>
      <c r="N21" s="2329"/>
      <c r="O21" s="2329"/>
      <c r="P21" s="2329"/>
    </row>
  </sheetData>
  <mergeCells count="36">
    <mergeCell ref="Q12:U12"/>
    <mergeCell ref="T4:T5"/>
    <mergeCell ref="U4:U5"/>
    <mergeCell ref="U13:U14"/>
    <mergeCell ref="Y13:Y14"/>
    <mergeCell ref="Y4:Y5"/>
    <mergeCell ref="Z13:Z14"/>
    <mergeCell ref="J13:J14"/>
    <mergeCell ref="K13:K14"/>
    <mergeCell ref="A20:P20"/>
    <mergeCell ref="A21:P21"/>
    <mergeCell ref="P4:P5"/>
    <mergeCell ref="A12:A14"/>
    <mergeCell ref="B12:F12"/>
    <mergeCell ref="G12:K12"/>
    <mergeCell ref="L12:P12"/>
    <mergeCell ref="E13:E14"/>
    <mergeCell ref="F13:F14"/>
    <mergeCell ref="A3:A5"/>
    <mergeCell ref="B3:F3"/>
    <mergeCell ref="Z4:Z5"/>
    <mergeCell ref="O13:O14"/>
    <mergeCell ref="P13:P14"/>
    <mergeCell ref="A1:Z1"/>
    <mergeCell ref="A2:Z2"/>
    <mergeCell ref="G3:K3"/>
    <mergeCell ref="L3:P3"/>
    <mergeCell ref="E4:E5"/>
    <mergeCell ref="F4:F5"/>
    <mergeCell ref="J4:J5"/>
    <mergeCell ref="K4:K5"/>
    <mergeCell ref="Q3:U3"/>
    <mergeCell ref="V3:Z3"/>
    <mergeCell ref="V12:Z12"/>
    <mergeCell ref="T13:T14"/>
    <mergeCell ref="O4:O5"/>
  </mergeCells>
  <printOptions horizontalCentered="1"/>
  <pageMargins left="0.39370078740157483" right="0.39370078740157483" top="0.78740157480314965" bottom="0" header="0" footer="0"/>
  <pageSetup paperSize="9" scale="4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P17"/>
  <sheetViews>
    <sheetView view="pageBreakPreview" topLeftCell="F1" zoomScale="55" zoomScaleSheetLayoutView="55" workbookViewId="0">
      <selection activeCell="O15" sqref="O15"/>
    </sheetView>
  </sheetViews>
  <sheetFormatPr defaultColWidth="8.7109375" defaultRowHeight="12.75"/>
  <cols>
    <col min="1" max="1" width="22.85546875" customWidth="1"/>
    <col min="2" max="2" width="13.85546875" customWidth="1"/>
    <col min="3" max="4" width="13.42578125" customWidth="1"/>
    <col min="5" max="6" width="12.7109375" style="838" customWidth="1"/>
    <col min="7" max="7" width="13.7109375" customWidth="1"/>
    <col min="8" max="8" width="13.140625" customWidth="1"/>
    <col min="9" max="9" width="13" customWidth="1"/>
    <col min="10" max="10" width="14" style="838" customWidth="1"/>
    <col min="11" max="11" width="15.7109375" style="838" customWidth="1"/>
    <col min="12" max="12" width="13.140625" customWidth="1"/>
    <col min="13" max="13" width="13" customWidth="1"/>
    <col min="14" max="14" width="13.42578125" customWidth="1"/>
    <col min="15" max="16" width="12.7109375" style="838" customWidth="1"/>
    <col min="17" max="17" width="13.28515625" customWidth="1"/>
    <col min="18" max="18" width="16.28515625" bestFit="1" customWidth="1"/>
    <col min="19" max="19" width="13.28515625" customWidth="1"/>
    <col min="20" max="21" width="12.7109375" style="838" customWidth="1"/>
    <col min="22" max="22" width="13.7109375" customWidth="1"/>
    <col min="23" max="24" width="13.140625" customWidth="1"/>
    <col min="25" max="26" width="12.7109375" style="838" customWidth="1"/>
  </cols>
  <sheetData>
    <row r="1" spans="1:198" s="1895" customFormat="1" ht="33">
      <c r="A1" s="2394" t="s">
        <v>309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  <c r="X1" s="2394"/>
      <c r="Y1" s="2394"/>
      <c r="Z1" s="2394"/>
    </row>
    <row r="2" spans="1:198" s="1894" customFormat="1" ht="35.25" thickBot="1">
      <c r="A2" s="2473" t="s">
        <v>416</v>
      </c>
      <c r="B2" s="2473"/>
      <c r="C2" s="2473"/>
      <c r="D2" s="2473"/>
      <c r="E2" s="2473"/>
      <c r="F2" s="2473"/>
      <c r="G2" s="2473"/>
      <c r="H2" s="2473"/>
      <c r="I2" s="2473"/>
      <c r="J2" s="2473"/>
      <c r="K2" s="2473"/>
      <c r="L2" s="2473"/>
      <c r="M2" s="2473"/>
      <c r="N2" s="2473"/>
      <c r="O2" s="2473"/>
      <c r="P2" s="2473"/>
      <c r="Q2" s="2473"/>
      <c r="R2" s="2473"/>
      <c r="S2" s="2473"/>
      <c r="T2" s="2473"/>
      <c r="U2" s="2473"/>
      <c r="V2" s="2473"/>
      <c r="W2" s="2473"/>
      <c r="X2" s="2473"/>
      <c r="Y2" s="2473"/>
      <c r="Z2" s="2473"/>
    </row>
    <row r="3" spans="1:198" s="1054" customFormat="1" ht="18.75" customHeight="1" thickTop="1">
      <c r="A3" s="2315" t="s">
        <v>81</v>
      </c>
      <c r="B3" s="2454" t="s">
        <v>221</v>
      </c>
      <c r="C3" s="2454"/>
      <c r="D3" s="2454"/>
      <c r="E3" s="2454"/>
      <c r="F3" s="2454"/>
      <c r="G3" s="2454" t="s">
        <v>224</v>
      </c>
      <c r="H3" s="2454"/>
      <c r="I3" s="2454"/>
      <c r="J3" s="2454"/>
      <c r="K3" s="2454"/>
      <c r="L3" s="2454" t="s">
        <v>225</v>
      </c>
      <c r="M3" s="2454"/>
      <c r="N3" s="2454"/>
      <c r="O3" s="2454"/>
      <c r="P3" s="2454"/>
      <c r="Q3" s="2454" t="s">
        <v>413</v>
      </c>
      <c r="R3" s="2454"/>
      <c r="S3" s="2454"/>
      <c r="T3" s="2454"/>
      <c r="U3" s="2454"/>
      <c r="V3" s="2454" t="s">
        <v>404</v>
      </c>
      <c r="W3" s="2454"/>
      <c r="X3" s="2454"/>
      <c r="Y3" s="2454"/>
      <c r="Z3" s="2455"/>
      <c r="AA3" s="1055"/>
      <c r="AB3" s="1055"/>
      <c r="AC3" s="1055"/>
      <c r="AD3" s="1055"/>
      <c r="AE3" s="1055"/>
      <c r="AF3" s="1055"/>
      <c r="AG3" s="1055"/>
      <c r="AH3" s="1055"/>
      <c r="AI3" s="1055"/>
      <c r="AJ3" s="1055"/>
      <c r="AK3" s="1055"/>
      <c r="AL3" s="1055"/>
      <c r="AM3" s="1055"/>
      <c r="AN3" s="1055"/>
      <c r="AO3" s="1055"/>
      <c r="AP3" s="1055"/>
      <c r="AQ3" s="1055"/>
      <c r="AR3" s="1056"/>
      <c r="AS3" s="1056"/>
      <c r="AT3" s="1056"/>
      <c r="AU3" s="1056"/>
      <c r="AV3" s="1056"/>
      <c r="AW3" s="1056"/>
      <c r="AX3" s="1056"/>
      <c r="AY3" s="1056"/>
      <c r="AZ3" s="1056"/>
      <c r="BA3" s="1056"/>
      <c r="BB3" s="1056"/>
      <c r="BC3" s="1056"/>
      <c r="BD3" s="1056"/>
      <c r="BE3" s="1056"/>
      <c r="BF3" s="1056"/>
      <c r="BG3" s="1056"/>
      <c r="BH3" s="1056"/>
      <c r="BI3" s="1056"/>
      <c r="BJ3" s="1056"/>
      <c r="BK3" s="1056"/>
      <c r="BL3" s="1056"/>
      <c r="BM3" s="1056"/>
      <c r="BN3" s="1056"/>
      <c r="BO3" s="1056"/>
      <c r="BP3" s="1056"/>
      <c r="BQ3" s="1056"/>
      <c r="BR3" s="1056"/>
      <c r="BS3" s="1056"/>
      <c r="BT3" s="1056"/>
      <c r="BU3" s="1056"/>
      <c r="BV3" s="1056"/>
      <c r="BW3" s="1056"/>
      <c r="BX3" s="1056"/>
      <c r="BY3" s="1056"/>
      <c r="BZ3" s="1056"/>
      <c r="CA3" s="1056"/>
      <c r="CB3" s="1056"/>
      <c r="CC3" s="1056"/>
      <c r="CD3" s="1056"/>
      <c r="CE3" s="1056"/>
      <c r="CF3" s="1056"/>
      <c r="CG3" s="1056"/>
      <c r="CH3" s="1056"/>
      <c r="CI3" s="1056"/>
      <c r="CJ3" s="1056"/>
      <c r="CK3" s="1056"/>
      <c r="CL3" s="1056"/>
      <c r="CM3" s="1056"/>
      <c r="CN3" s="1056"/>
      <c r="CO3" s="1056"/>
      <c r="CP3" s="1056"/>
      <c r="CQ3" s="1056"/>
      <c r="CR3" s="1056"/>
      <c r="CS3" s="1056"/>
      <c r="CT3" s="1056"/>
      <c r="CU3" s="1056"/>
      <c r="CV3" s="1056"/>
      <c r="CW3" s="1056"/>
      <c r="CX3" s="1056"/>
      <c r="CY3" s="1056"/>
      <c r="CZ3" s="1056"/>
      <c r="DA3" s="1056"/>
      <c r="DB3" s="1056"/>
      <c r="DC3" s="1056"/>
      <c r="DD3" s="1056"/>
      <c r="DE3" s="1056"/>
      <c r="DF3" s="1056"/>
      <c r="DG3" s="1056"/>
      <c r="DH3" s="1056"/>
      <c r="DI3" s="1056"/>
      <c r="DJ3" s="1056"/>
      <c r="DK3" s="1056"/>
      <c r="DL3" s="1056"/>
      <c r="DM3" s="1056"/>
      <c r="DN3" s="1056"/>
      <c r="DO3" s="1056"/>
      <c r="DP3" s="1056"/>
      <c r="DQ3" s="1056"/>
      <c r="DR3" s="1056"/>
      <c r="DS3" s="1056"/>
      <c r="DT3" s="1056"/>
      <c r="DU3" s="1056"/>
      <c r="DV3" s="1056"/>
      <c r="DW3" s="1056"/>
      <c r="DX3" s="1056"/>
      <c r="DY3" s="1056"/>
      <c r="DZ3" s="1056"/>
      <c r="EA3" s="1056"/>
      <c r="EB3" s="1056"/>
      <c r="EC3" s="1056"/>
      <c r="ED3" s="1056"/>
      <c r="EE3" s="1056"/>
      <c r="EF3" s="1056"/>
      <c r="EG3" s="1056"/>
      <c r="EH3" s="1056"/>
      <c r="EI3" s="1056"/>
      <c r="EJ3" s="1056"/>
      <c r="EK3" s="1056"/>
      <c r="EL3" s="1056"/>
      <c r="EM3" s="1056"/>
      <c r="EN3" s="1056"/>
      <c r="EO3" s="1056"/>
      <c r="EP3" s="1056"/>
      <c r="EQ3" s="1056"/>
      <c r="ER3" s="1056"/>
      <c r="ES3" s="1056"/>
      <c r="ET3" s="1056"/>
      <c r="EU3" s="1056"/>
      <c r="EV3" s="1056"/>
      <c r="EW3" s="1056"/>
      <c r="EX3" s="1056"/>
      <c r="EY3" s="1056"/>
      <c r="EZ3" s="1056"/>
      <c r="FA3" s="1056"/>
      <c r="FB3" s="1056"/>
      <c r="FC3" s="1056"/>
      <c r="FD3" s="1056"/>
      <c r="FE3" s="1056"/>
      <c r="FF3" s="1056"/>
      <c r="FG3" s="1056"/>
      <c r="FH3" s="1056"/>
      <c r="FI3" s="1056"/>
      <c r="FJ3" s="1056"/>
      <c r="FK3" s="1056"/>
      <c r="FL3" s="1056"/>
      <c r="FM3" s="1056"/>
      <c r="FN3" s="1056"/>
      <c r="FO3" s="1056"/>
      <c r="FP3" s="1056"/>
      <c r="FQ3" s="1056"/>
      <c r="FR3" s="1056"/>
      <c r="FS3" s="1056"/>
      <c r="FT3" s="1056"/>
      <c r="FU3" s="1056"/>
      <c r="FV3" s="1056"/>
      <c r="FW3" s="1056"/>
      <c r="FX3" s="1056"/>
      <c r="FY3" s="1056"/>
      <c r="FZ3" s="1056"/>
      <c r="GA3" s="1056"/>
      <c r="GB3" s="1056"/>
      <c r="GC3" s="1056"/>
      <c r="GD3" s="1056"/>
      <c r="GE3" s="1056"/>
      <c r="GF3" s="1056"/>
      <c r="GG3" s="1056"/>
      <c r="GH3" s="1056"/>
      <c r="GI3" s="1056"/>
      <c r="GJ3" s="1056"/>
      <c r="GK3" s="1056"/>
      <c r="GL3" s="1056"/>
      <c r="GM3" s="1056"/>
      <c r="GN3" s="1056"/>
      <c r="GO3" s="1056"/>
      <c r="GP3" s="1056"/>
    </row>
    <row r="4" spans="1:198" s="1054" customFormat="1" ht="18.75" customHeight="1">
      <c r="A4" s="2316"/>
      <c r="B4" s="1060" t="s">
        <v>87</v>
      </c>
      <c r="C4" s="1060" t="s">
        <v>90</v>
      </c>
      <c r="D4" s="1060" t="s">
        <v>91</v>
      </c>
      <c r="E4" s="2322" t="s">
        <v>88</v>
      </c>
      <c r="F4" s="2322" t="s">
        <v>89</v>
      </c>
      <c r="G4" s="1060" t="s">
        <v>87</v>
      </c>
      <c r="H4" s="1060" t="s">
        <v>90</v>
      </c>
      <c r="I4" s="1060" t="s">
        <v>91</v>
      </c>
      <c r="J4" s="2322" t="s">
        <v>88</v>
      </c>
      <c r="K4" s="2322" t="s">
        <v>89</v>
      </c>
      <c r="L4" s="1060" t="s">
        <v>87</v>
      </c>
      <c r="M4" s="1060" t="s">
        <v>90</v>
      </c>
      <c r="N4" s="1060" t="s">
        <v>91</v>
      </c>
      <c r="O4" s="2322" t="s">
        <v>88</v>
      </c>
      <c r="P4" s="2322" t="s">
        <v>89</v>
      </c>
      <c r="Q4" s="1060" t="s">
        <v>87</v>
      </c>
      <c r="R4" s="1060" t="s">
        <v>90</v>
      </c>
      <c r="S4" s="1060" t="s">
        <v>91</v>
      </c>
      <c r="T4" s="2322" t="s">
        <v>88</v>
      </c>
      <c r="U4" s="2322" t="s">
        <v>89</v>
      </c>
      <c r="V4" s="1060" t="s">
        <v>87</v>
      </c>
      <c r="W4" s="1060" t="s">
        <v>90</v>
      </c>
      <c r="X4" s="1060" t="s">
        <v>91</v>
      </c>
      <c r="Y4" s="2342" t="s">
        <v>88</v>
      </c>
      <c r="Z4" s="2345" t="s">
        <v>89</v>
      </c>
      <c r="AA4" s="1055"/>
      <c r="AB4" s="1055"/>
      <c r="AC4" s="1055"/>
      <c r="AD4" s="1055"/>
      <c r="AE4" s="1055"/>
      <c r="AF4" s="1055"/>
      <c r="AG4" s="1055"/>
      <c r="AH4" s="1055"/>
      <c r="AI4" s="1055"/>
      <c r="AJ4" s="1055"/>
      <c r="AK4" s="1055"/>
      <c r="AL4" s="1055"/>
      <c r="AM4" s="1055"/>
      <c r="AN4" s="1055"/>
      <c r="AO4" s="1055"/>
      <c r="AP4" s="1055"/>
      <c r="AQ4" s="1055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</row>
    <row r="5" spans="1:198" s="1054" customFormat="1" ht="32.25" customHeight="1">
      <c r="A5" s="2316"/>
      <c r="B5" s="1359" t="s">
        <v>669</v>
      </c>
      <c r="C5" s="1359" t="s">
        <v>725</v>
      </c>
      <c r="D5" s="1344" t="s">
        <v>737</v>
      </c>
      <c r="E5" s="2322"/>
      <c r="F5" s="2322"/>
      <c r="G5" s="1344" t="str">
        <f>B5</f>
        <v xml:space="preserve">cf=j= @)&amp;#÷&amp;$
-;fpg–c;f/_                </v>
      </c>
      <c r="H5" s="1359" t="str">
        <f t="shared" ref="H5:I5" si="0">C5</f>
        <v xml:space="preserve">cf=j= @)&amp;$÷&amp;%
-;fpg–c;f/_                </v>
      </c>
      <c r="I5" s="1359" t="str">
        <f t="shared" si="0"/>
        <v xml:space="preserve">cf=j= @)&amp;%÷&amp;^
-;fpg–c;f/_                </v>
      </c>
      <c r="J5" s="2322"/>
      <c r="K5" s="2322"/>
      <c r="L5" s="1344" t="str">
        <f>B5</f>
        <v xml:space="preserve">cf=j= @)&amp;#÷&amp;$
-;fpg–c;f/_                </v>
      </c>
      <c r="M5" s="1359" t="str">
        <f t="shared" ref="M5:N5" si="1">C5</f>
        <v xml:space="preserve">cf=j= @)&amp;$÷&amp;%
-;fpg–c;f/_                </v>
      </c>
      <c r="N5" s="1359" t="str">
        <f t="shared" si="1"/>
        <v xml:space="preserve">cf=j= @)&amp;%÷&amp;^
-;fpg–c;f/_                </v>
      </c>
      <c r="O5" s="2322"/>
      <c r="P5" s="2322"/>
      <c r="Q5" s="1344" t="str">
        <f>B5</f>
        <v xml:space="preserve">cf=j= @)&amp;#÷&amp;$
-;fpg–c;f/_                </v>
      </c>
      <c r="R5" s="1359" t="str">
        <f t="shared" ref="R5:S5" si="2">C5</f>
        <v xml:space="preserve">cf=j= @)&amp;$÷&amp;%
-;fpg–c;f/_                </v>
      </c>
      <c r="S5" s="1359" t="str">
        <f t="shared" si="2"/>
        <v xml:space="preserve">cf=j= @)&amp;%÷&amp;^
-;fpg–c;f/_                </v>
      </c>
      <c r="T5" s="2322"/>
      <c r="U5" s="2322"/>
      <c r="V5" s="1344" t="str">
        <f>B5</f>
        <v xml:space="preserve">cf=j= @)&amp;#÷&amp;$
-;fpg–c;f/_                </v>
      </c>
      <c r="W5" s="1359" t="str">
        <f t="shared" ref="W5:X5" si="3">C5</f>
        <v xml:space="preserve">cf=j= @)&amp;$÷&amp;%
-;fpg–c;f/_                </v>
      </c>
      <c r="X5" s="1359" t="str">
        <f t="shared" si="3"/>
        <v xml:space="preserve">cf=j= @)&amp;%÷&amp;^
-;fpg–c;f/_                </v>
      </c>
      <c r="Y5" s="2342"/>
      <c r="Z5" s="2345"/>
      <c r="AA5" s="1055"/>
      <c r="AB5" s="1055"/>
      <c r="AC5" s="1055"/>
      <c r="AD5" s="1055"/>
      <c r="AE5" s="1055"/>
      <c r="AF5" s="1055"/>
      <c r="AG5" s="1055"/>
      <c r="AH5" s="1055"/>
      <c r="AI5" s="1055"/>
      <c r="AJ5" s="1055"/>
      <c r="AK5" s="1055"/>
      <c r="AL5" s="1055"/>
      <c r="AM5" s="1055"/>
      <c r="AN5" s="1055"/>
      <c r="AO5" s="1055"/>
      <c r="AP5" s="1055"/>
      <c r="AQ5" s="1055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  <c r="GG5" s="1056"/>
      <c r="GH5" s="1056"/>
      <c r="GI5" s="1056"/>
      <c r="GJ5" s="1056"/>
      <c r="GK5" s="1056"/>
      <c r="GL5" s="1056"/>
      <c r="GM5" s="1056"/>
      <c r="GN5" s="1056"/>
      <c r="GO5" s="1056"/>
      <c r="GP5" s="1056"/>
    </row>
    <row r="6" spans="1:198" ht="19.5" customHeight="1">
      <c r="A6" s="98" t="s">
        <v>373</v>
      </c>
      <c r="B6" s="616">
        <v>50787</v>
      </c>
      <c r="C6" s="746">
        <v>50493</v>
      </c>
      <c r="D6" s="746">
        <v>42038</v>
      </c>
      <c r="E6" s="691">
        <v>-0.57888829818654131</v>
      </c>
      <c r="F6" s="691">
        <v>-16.744895332026218</v>
      </c>
      <c r="G6" s="616">
        <v>23711</v>
      </c>
      <c r="H6" s="616">
        <v>18011</v>
      </c>
      <c r="I6" s="616">
        <v>17037</v>
      </c>
      <c r="J6" s="691">
        <v>-24.039475348994131</v>
      </c>
      <c r="K6" s="691">
        <v>-5.4078063405696497</v>
      </c>
      <c r="L6" s="566">
        <v>26135</v>
      </c>
      <c r="M6" s="566">
        <v>18452</v>
      </c>
      <c r="N6" s="566">
        <v>16007</v>
      </c>
      <c r="O6" s="691">
        <v>-29.39735986225368</v>
      </c>
      <c r="P6" s="691">
        <v>-13.250596141339685</v>
      </c>
      <c r="Q6" s="566">
        <v>7329</v>
      </c>
      <c r="R6" s="566">
        <v>6654</v>
      </c>
      <c r="S6" s="566">
        <v>5338</v>
      </c>
      <c r="T6" s="691">
        <v>-9.2099877200163718</v>
      </c>
      <c r="U6" s="691">
        <v>-19.777577397054401</v>
      </c>
      <c r="V6" s="566">
        <v>5258</v>
      </c>
      <c r="W6" s="566">
        <v>2864</v>
      </c>
      <c r="X6" s="566">
        <v>3235</v>
      </c>
      <c r="Y6" s="691">
        <v>-45.53062000760746</v>
      </c>
      <c r="Z6" s="692">
        <v>12.953910614525128</v>
      </c>
    </row>
    <row r="7" spans="1:198" ht="19.5" customHeight="1">
      <c r="A7" s="98" t="s">
        <v>371</v>
      </c>
      <c r="B7" s="571">
        <v>6726</v>
      </c>
      <c r="C7" s="621">
        <v>8883</v>
      </c>
      <c r="D7" s="621">
        <v>9211</v>
      </c>
      <c r="E7" s="691">
        <v>32.069580731489737</v>
      </c>
      <c r="F7" s="691">
        <v>3.6924462456377398</v>
      </c>
      <c r="G7" s="569">
        <v>3499</v>
      </c>
      <c r="H7" s="568">
        <v>4878</v>
      </c>
      <c r="I7" s="621">
        <v>6087</v>
      </c>
      <c r="J7" s="691">
        <v>39.411260360102887</v>
      </c>
      <c r="K7" s="691">
        <v>24.784747847478485</v>
      </c>
      <c r="L7" s="562">
        <v>3847</v>
      </c>
      <c r="M7" s="566">
        <v>6709</v>
      </c>
      <c r="N7" s="566">
        <v>4931</v>
      </c>
      <c r="O7" s="691">
        <v>74.395632960748628</v>
      </c>
      <c r="P7" s="691">
        <v>-26.50171411536742</v>
      </c>
      <c r="Q7" s="561">
        <v>970</v>
      </c>
      <c r="R7" s="562">
        <v>1143</v>
      </c>
      <c r="S7" s="1370">
        <v>665</v>
      </c>
      <c r="T7" s="691">
        <v>17.835051546391753</v>
      </c>
      <c r="U7" s="691">
        <v>-41.819772528433944</v>
      </c>
      <c r="V7" s="561">
        <v>740</v>
      </c>
      <c r="W7" s="561">
        <v>6729</v>
      </c>
      <c r="X7" s="622">
        <v>2299</v>
      </c>
      <c r="Y7" s="691">
        <v>809.32432432432438</v>
      </c>
      <c r="Z7" s="692">
        <v>-65.834447912022597</v>
      </c>
    </row>
    <row r="8" spans="1:198" ht="32.25" customHeight="1" thickBot="1">
      <c r="A8" s="99" t="s">
        <v>372</v>
      </c>
      <c r="B8" s="1345">
        <v>5967.07</v>
      </c>
      <c r="C8" s="110">
        <v>6026.66</v>
      </c>
      <c r="D8" s="110">
        <v>5779.1494530000009</v>
      </c>
      <c r="E8" s="687">
        <v>0.99864757745426402</v>
      </c>
      <c r="F8" s="687">
        <v>-4.1069273362027872</v>
      </c>
      <c r="G8" s="91">
        <v>1776.4</v>
      </c>
      <c r="H8" s="91">
        <v>2098.1</v>
      </c>
      <c r="I8" s="91">
        <v>2017.282138</v>
      </c>
      <c r="J8" s="687">
        <v>18.109659986489518</v>
      </c>
      <c r="K8" s="687">
        <v>-3.8519547209379823</v>
      </c>
      <c r="L8" s="139">
        <v>1264.8900000000001</v>
      </c>
      <c r="M8" s="139">
        <v>1175.6099999999999</v>
      </c>
      <c r="N8" s="139">
        <v>1105.8</v>
      </c>
      <c r="O8" s="687">
        <v>-7.0583212769490018</v>
      </c>
      <c r="P8" s="687">
        <v>-5.9381937887564789</v>
      </c>
      <c r="Q8" s="139">
        <v>28.78</v>
      </c>
      <c r="R8" s="139">
        <v>47.9</v>
      </c>
      <c r="S8" s="139">
        <v>36.659999999999997</v>
      </c>
      <c r="T8" s="687">
        <v>66.435024322446111</v>
      </c>
      <c r="U8" s="687">
        <v>-23.465553235908146</v>
      </c>
      <c r="V8" s="139">
        <v>40.380000000000003</v>
      </c>
      <c r="W8" s="139">
        <v>44.6</v>
      </c>
      <c r="X8" s="139">
        <v>33.4</v>
      </c>
      <c r="Y8" s="687">
        <v>10.450718177315508</v>
      </c>
      <c r="Z8" s="688">
        <v>-25.112107623318394</v>
      </c>
    </row>
    <row r="9" spans="1:198" ht="16.5" thickTop="1" thickBot="1">
      <c r="A9" s="75"/>
      <c r="B9" s="75"/>
      <c r="C9" s="75"/>
      <c r="D9" s="75"/>
      <c r="E9" s="902"/>
      <c r="F9" s="902"/>
      <c r="G9" s="75"/>
      <c r="H9" s="75"/>
      <c r="I9" s="75"/>
      <c r="J9" s="885"/>
      <c r="K9" s="885"/>
      <c r="P9" s="902"/>
      <c r="U9" s="902"/>
      <c r="Z9" s="902"/>
    </row>
    <row r="10" spans="1:198" s="1054" customFormat="1" ht="18.75" customHeight="1" thickTop="1">
      <c r="A10" s="2315" t="s">
        <v>81</v>
      </c>
      <c r="B10" s="2454" t="s">
        <v>226</v>
      </c>
      <c r="C10" s="2454"/>
      <c r="D10" s="2454"/>
      <c r="E10" s="2454"/>
      <c r="F10" s="2454"/>
      <c r="G10" s="2454" t="s">
        <v>227</v>
      </c>
      <c r="H10" s="2454"/>
      <c r="I10" s="2454"/>
      <c r="J10" s="2454"/>
      <c r="K10" s="2454"/>
      <c r="L10" s="2454" t="s">
        <v>228</v>
      </c>
      <c r="M10" s="2454"/>
      <c r="N10" s="2454"/>
      <c r="O10" s="2454"/>
      <c r="P10" s="2454"/>
      <c r="Q10" s="2454" t="s">
        <v>405</v>
      </c>
      <c r="R10" s="2454"/>
      <c r="S10" s="2454"/>
      <c r="T10" s="2454"/>
      <c r="U10" s="2454"/>
      <c r="V10" s="2454" t="s">
        <v>82</v>
      </c>
      <c r="W10" s="2454"/>
      <c r="X10" s="2454"/>
      <c r="Y10" s="2454"/>
      <c r="Z10" s="2455"/>
      <c r="AA10" s="1056"/>
      <c r="AB10" s="1056"/>
      <c r="AC10" s="1056"/>
      <c r="AD10" s="1056"/>
      <c r="AE10" s="1056"/>
      <c r="AF10" s="1056"/>
      <c r="AG10" s="1056"/>
      <c r="AH10" s="1056"/>
      <c r="AI10" s="1056"/>
      <c r="AJ10" s="1056"/>
      <c r="AK10" s="1056"/>
      <c r="AL10" s="1056"/>
      <c r="AM10" s="1056"/>
      <c r="AN10" s="1056"/>
      <c r="AO10" s="1056"/>
      <c r="AP10" s="1056"/>
      <c r="AQ10" s="1056"/>
      <c r="AR10" s="1056"/>
      <c r="AS10" s="1056"/>
      <c r="AT10" s="1056"/>
      <c r="AU10" s="1056"/>
      <c r="AV10" s="1056"/>
      <c r="AW10" s="1056"/>
      <c r="AX10" s="1056"/>
      <c r="AY10" s="1056"/>
      <c r="AZ10" s="1056"/>
      <c r="BA10" s="1056"/>
      <c r="BB10" s="1056"/>
      <c r="BC10" s="1056"/>
      <c r="BD10" s="1056"/>
      <c r="BE10" s="1056"/>
      <c r="BF10" s="1056"/>
      <c r="BG10" s="1056"/>
      <c r="BH10" s="1056"/>
      <c r="BI10" s="1056"/>
      <c r="BJ10" s="1056"/>
      <c r="BK10" s="1056"/>
      <c r="BL10" s="1056"/>
      <c r="BM10" s="1056"/>
      <c r="BN10" s="1056"/>
      <c r="BO10" s="1056"/>
      <c r="BP10" s="1056"/>
      <c r="BQ10" s="1056"/>
      <c r="BR10" s="1056"/>
      <c r="BS10" s="1056"/>
      <c r="BT10" s="1056"/>
      <c r="BU10" s="1056"/>
      <c r="BV10" s="1056"/>
      <c r="BW10" s="1056"/>
      <c r="BX10" s="1056"/>
      <c r="BY10" s="1056"/>
      <c r="BZ10" s="1056"/>
      <c r="CA10" s="1056"/>
      <c r="CB10" s="1056"/>
      <c r="CC10" s="1056"/>
      <c r="CD10" s="1056"/>
      <c r="CE10" s="1056"/>
      <c r="CF10" s="1056"/>
      <c r="CG10" s="1056"/>
      <c r="CH10" s="1056"/>
      <c r="CI10" s="1056"/>
      <c r="CJ10" s="1056"/>
      <c r="CK10" s="1056"/>
      <c r="CL10" s="1056"/>
      <c r="CM10" s="1056"/>
      <c r="CN10" s="1056"/>
      <c r="CO10" s="1056"/>
      <c r="CP10" s="1056"/>
      <c r="CQ10" s="1056"/>
      <c r="CR10" s="1056"/>
      <c r="CS10" s="1056"/>
      <c r="CT10" s="1056"/>
      <c r="CU10" s="1056"/>
      <c r="CV10" s="1056"/>
      <c r="CW10" s="1056"/>
      <c r="CX10" s="1056"/>
      <c r="CY10" s="1056"/>
      <c r="CZ10" s="1056"/>
      <c r="DA10" s="1056"/>
      <c r="DB10" s="1056"/>
      <c r="DC10" s="1056"/>
      <c r="DD10" s="1056"/>
      <c r="DE10" s="1056"/>
      <c r="DF10" s="1056"/>
      <c r="DG10" s="1056"/>
      <c r="DH10" s="1056"/>
      <c r="DI10" s="1056"/>
      <c r="DJ10" s="1056"/>
      <c r="DK10" s="1056"/>
      <c r="DL10" s="1056"/>
      <c r="DM10" s="1056"/>
      <c r="DN10" s="1056"/>
      <c r="DO10" s="1056"/>
      <c r="DP10" s="1056"/>
      <c r="DQ10" s="1056"/>
      <c r="DR10" s="1056"/>
      <c r="DS10" s="1056"/>
      <c r="DT10" s="1056"/>
      <c r="DU10" s="1056"/>
      <c r="DV10" s="1056"/>
      <c r="DW10" s="1056"/>
      <c r="DX10" s="1056"/>
      <c r="DY10" s="1056"/>
      <c r="DZ10" s="1056"/>
      <c r="EA10" s="1056"/>
      <c r="EB10" s="1056"/>
      <c r="EC10" s="1056"/>
      <c r="ED10" s="1056"/>
      <c r="EE10" s="1056"/>
      <c r="EF10" s="1056"/>
      <c r="EG10" s="1056"/>
      <c r="EH10" s="1056"/>
      <c r="EI10" s="1056"/>
      <c r="EJ10" s="1056"/>
      <c r="EK10" s="1056"/>
      <c r="EL10" s="1056"/>
      <c r="EM10" s="1056"/>
      <c r="EN10" s="1056"/>
      <c r="EO10" s="1056"/>
      <c r="EP10" s="1056"/>
      <c r="EQ10" s="1056"/>
      <c r="ER10" s="1056"/>
      <c r="ES10" s="1056"/>
      <c r="ET10" s="1056"/>
      <c r="EU10" s="1056"/>
      <c r="EV10" s="1056"/>
      <c r="EW10" s="1056"/>
      <c r="EX10" s="1056"/>
      <c r="EY10" s="1056"/>
      <c r="EZ10" s="1056"/>
      <c r="FA10" s="1056"/>
      <c r="FB10" s="1056"/>
      <c r="FC10" s="1056"/>
      <c r="FD10" s="1056"/>
      <c r="FE10" s="1056"/>
      <c r="FF10" s="1056"/>
      <c r="FG10" s="1056"/>
      <c r="FH10" s="1056"/>
      <c r="FI10" s="1056"/>
      <c r="FJ10" s="1056"/>
      <c r="FK10" s="1056"/>
      <c r="FL10" s="1056"/>
      <c r="FM10" s="1056"/>
      <c r="FN10" s="1056"/>
      <c r="FO10" s="1056"/>
      <c r="FP10" s="1056"/>
      <c r="FQ10" s="1056"/>
      <c r="FR10" s="1056"/>
      <c r="FS10" s="1056"/>
      <c r="FT10" s="1056"/>
      <c r="FU10" s="1056"/>
      <c r="FV10" s="1056"/>
      <c r="FW10" s="1056"/>
      <c r="FX10" s="1056"/>
      <c r="FY10" s="1056"/>
      <c r="FZ10" s="1056"/>
      <c r="GA10" s="1056"/>
      <c r="GB10" s="1056"/>
      <c r="GC10" s="1056"/>
      <c r="GD10" s="1056"/>
      <c r="GE10" s="1056"/>
      <c r="GF10" s="1056"/>
      <c r="GG10" s="1056"/>
      <c r="GH10" s="1056"/>
      <c r="GI10" s="1056"/>
      <c r="GJ10" s="1056"/>
      <c r="GK10" s="1056"/>
      <c r="GL10" s="1056"/>
      <c r="GM10" s="1056"/>
      <c r="GN10" s="1056"/>
      <c r="GO10" s="1056"/>
      <c r="GP10" s="1056"/>
    </row>
    <row r="11" spans="1:198" s="1054" customFormat="1" ht="18.75" customHeight="1">
      <c r="A11" s="2316"/>
      <c r="B11" s="1060" t="s">
        <v>87</v>
      </c>
      <c r="C11" s="1060" t="s">
        <v>90</v>
      </c>
      <c r="D11" s="1060" t="s">
        <v>91</v>
      </c>
      <c r="E11" s="2322" t="s">
        <v>88</v>
      </c>
      <c r="F11" s="2322" t="s">
        <v>89</v>
      </c>
      <c r="G11" s="1060" t="s">
        <v>87</v>
      </c>
      <c r="H11" s="1060" t="s">
        <v>90</v>
      </c>
      <c r="I11" s="1060" t="s">
        <v>91</v>
      </c>
      <c r="J11" s="2322" t="s">
        <v>88</v>
      </c>
      <c r="K11" s="2322" t="s">
        <v>89</v>
      </c>
      <c r="L11" s="1060" t="s">
        <v>87</v>
      </c>
      <c r="M11" s="1060" t="s">
        <v>90</v>
      </c>
      <c r="N11" s="1060" t="s">
        <v>91</v>
      </c>
      <c r="O11" s="2322" t="s">
        <v>88</v>
      </c>
      <c r="P11" s="2322" t="s">
        <v>89</v>
      </c>
      <c r="Q11" s="1060" t="s">
        <v>87</v>
      </c>
      <c r="R11" s="1060" t="s">
        <v>90</v>
      </c>
      <c r="S11" s="1060" t="s">
        <v>91</v>
      </c>
      <c r="T11" s="2322" t="s">
        <v>88</v>
      </c>
      <c r="U11" s="2322" t="s">
        <v>89</v>
      </c>
      <c r="V11" s="1060" t="s">
        <v>87</v>
      </c>
      <c r="W11" s="1060" t="s">
        <v>90</v>
      </c>
      <c r="X11" s="1060" t="s">
        <v>91</v>
      </c>
      <c r="Y11" s="2342" t="s">
        <v>88</v>
      </c>
      <c r="Z11" s="2345" t="s">
        <v>89</v>
      </c>
      <c r="AA11" s="1056"/>
      <c r="AB11" s="1056"/>
      <c r="AC11" s="1056"/>
      <c r="AD11" s="1056"/>
      <c r="AE11" s="1056"/>
      <c r="AF11" s="1056"/>
      <c r="AG11" s="1056"/>
      <c r="AH11" s="1056"/>
      <c r="AI11" s="1056"/>
      <c r="AJ11" s="1056"/>
      <c r="AK11" s="1056"/>
      <c r="AL11" s="1056"/>
      <c r="AM11" s="1056"/>
      <c r="AN11" s="1056"/>
      <c r="AO11" s="1056"/>
      <c r="AP11" s="1056"/>
      <c r="AQ11" s="1056"/>
      <c r="AR11" s="1056"/>
      <c r="AS11" s="1056"/>
      <c r="AT11" s="1056"/>
      <c r="AU11" s="1056"/>
      <c r="AV11" s="1056"/>
      <c r="AW11" s="1056"/>
      <c r="AX11" s="1056"/>
      <c r="AY11" s="1056"/>
      <c r="AZ11" s="1056"/>
      <c r="BA11" s="1056"/>
      <c r="BB11" s="1056"/>
      <c r="BC11" s="1056"/>
      <c r="BD11" s="1056"/>
      <c r="BE11" s="1056"/>
      <c r="BF11" s="1056"/>
      <c r="BG11" s="1056"/>
      <c r="BH11" s="1056"/>
      <c r="BI11" s="1056"/>
      <c r="BJ11" s="1056"/>
      <c r="BK11" s="1056"/>
      <c r="BL11" s="1056"/>
      <c r="BM11" s="1056"/>
      <c r="BN11" s="1056"/>
      <c r="BO11" s="1056"/>
      <c r="BP11" s="1056"/>
      <c r="BQ11" s="1056"/>
      <c r="BR11" s="1056"/>
      <c r="BS11" s="1056"/>
      <c r="BT11" s="1056"/>
      <c r="BU11" s="1056"/>
      <c r="BV11" s="1056"/>
      <c r="BW11" s="1056"/>
      <c r="BX11" s="1056"/>
      <c r="BY11" s="1056"/>
      <c r="BZ11" s="1056"/>
      <c r="CA11" s="1056"/>
      <c r="CB11" s="1056"/>
      <c r="CC11" s="1056"/>
      <c r="CD11" s="1056"/>
      <c r="CE11" s="1056"/>
      <c r="CF11" s="1056"/>
      <c r="CG11" s="1056"/>
      <c r="CH11" s="1056"/>
      <c r="CI11" s="1056"/>
      <c r="CJ11" s="1056"/>
      <c r="CK11" s="1056"/>
      <c r="CL11" s="1056"/>
      <c r="CM11" s="1056"/>
      <c r="CN11" s="1056"/>
      <c r="CO11" s="1056"/>
      <c r="CP11" s="1056"/>
      <c r="CQ11" s="1056"/>
      <c r="CR11" s="1056"/>
      <c r="CS11" s="1056"/>
      <c r="CT11" s="1056"/>
      <c r="CU11" s="1056"/>
      <c r="CV11" s="1056"/>
      <c r="CW11" s="1056"/>
      <c r="CX11" s="1056"/>
      <c r="CY11" s="1056"/>
      <c r="CZ11" s="1056"/>
      <c r="DA11" s="1056"/>
      <c r="DB11" s="1056"/>
      <c r="DC11" s="1056"/>
      <c r="DD11" s="1056"/>
      <c r="DE11" s="1056"/>
      <c r="DF11" s="1056"/>
      <c r="DG11" s="1056"/>
      <c r="DH11" s="1056"/>
      <c r="DI11" s="1056"/>
      <c r="DJ11" s="1056"/>
      <c r="DK11" s="1056"/>
      <c r="DL11" s="1056"/>
      <c r="DM11" s="1056"/>
      <c r="DN11" s="1056"/>
      <c r="DO11" s="1056"/>
      <c r="DP11" s="1056"/>
      <c r="DQ11" s="1056"/>
      <c r="DR11" s="1056"/>
      <c r="DS11" s="1056"/>
      <c r="DT11" s="1056"/>
      <c r="DU11" s="1056"/>
      <c r="DV11" s="1056"/>
      <c r="DW11" s="1056"/>
      <c r="DX11" s="1056"/>
      <c r="DY11" s="1056"/>
      <c r="DZ11" s="1056"/>
      <c r="EA11" s="1056"/>
      <c r="EB11" s="1056"/>
      <c r="EC11" s="1056"/>
      <c r="ED11" s="1056"/>
      <c r="EE11" s="1056"/>
      <c r="EF11" s="1056"/>
      <c r="EG11" s="1056"/>
      <c r="EH11" s="1056"/>
      <c r="EI11" s="1056"/>
      <c r="EJ11" s="1056"/>
      <c r="EK11" s="1056"/>
      <c r="EL11" s="1056"/>
      <c r="EM11" s="1056"/>
      <c r="EN11" s="1056"/>
      <c r="EO11" s="1056"/>
      <c r="EP11" s="1056"/>
      <c r="EQ11" s="1056"/>
      <c r="ER11" s="1056"/>
      <c r="ES11" s="1056"/>
      <c r="ET11" s="1056"/>
      <c r="EU11" s="1056"/>
      <c r="EV11" s="1056"/>
      <c r="EW11" s="1056"/>
      <c r="EX11" s="1056"/>
      <c r="EY11" s="1056"/>
      <c r="EZ11" s="1056"/>
      <c r="FA11" s="1056"/>
      <c r="FB11" s="1056"/>
      <c r="FC11" s="1056"/>
      <c r="FD11" s="1056"/>
      <c r="FE11" s="1056"/>
      <c r="FF11" s="1056"/>
      <c r="FG11" s="1056"/>
      <c r="FH11" s="1056"/>
      <c r="FI11" s="1056"/>
      <c r="FJ11" s="1056"/>
      <c r="FK11" s="1056"/>
      <c r="FL11" s="1056"/>
      <c r="FM11" s="1056"/>
      <c r="FN11" s="1056"/>
      <c r="FO11" s="1056"/>
      <c r="FP11" s="1056"/>
      <c r="FQ11" s="1056"/>
      <c r="FR11" s="1056"/>
      <c r="FS11" s="1056"/>
      <c r="FT11" s="1056"/>
      <c r="FU11" s="1056"/>
      <c r="FV11" s="1056"/>
      <c r="FW11" s="1056"/>
      <c r="FX11" s="1056"/>
      <c r="FY11" s="1056"/>
      <c r="FZ11" s="1056"/>
      <c r="GA11" s="1056"/>
      <c r="GB11" s="1056"/>
      <c r="GC11" s="1056"/>
      <c r="GD11" s="1056"/>
      <c r="GE11" s="1056"/>
      <c r="GF11" s="1056"/>
      <c r="GG11" s="1056"/>
      <c r="GH11" s="1056"/>
      <c r="GI11" s="1056"/>
      <c r="GJ11" s="1056"/>
      <c r="GK11" s="1056"/>
      <c r="GL11" s="1056"/>
      <c r="GM11" s="1056"/>
      <c r="GN11" s="1056"/>
      <c r="GO11" s="1056"/>
      <c r="GP11" s="1056"/>
    </row>
    <row r="12" spans="1:198" s="1054" customFormat="1" ht="32.25" customHeight="1">
      <c r="A12" s="2316"/>
      <c r="B12" s="1301" t="str">
        <f>B5</f>
        <v xml:space="preserve">cf=j= @)&amp;#÷&amp;$
-;fpg–c;f/_                </v>
      </c>
      <c r="C12" s="1359" t="str">
        <f t="shared" ref="C12:D12" si="4">C5</f>
        <v xml:space="preserve">cf=j= @)&amp;$÷&amp;%
-;fpg–c;f/_                </v>
      </c>
      <c r="D12" s="1359" t="str">
        <f t="shared" si="4"/>
        <v xml:space="preserve">cf=j= @)&amp;%÷&amp;^
-;fpg–c;f/_                </v>
      </c>
      <c r="E12" s="2322"/>
      <c r="F12" s="2322"/>
      <c r="G12" s="1301" t="str">
        <f>B5</f>
        <v xml:space="preserve">cf=j= @)&amp;#÷&amp;$
-;fpg–c;f/_                </v>
      </c>
      <c r="H12" s="1359" t="str">
        <f t="shared" ref="H12:I12" si="5">C5</f>
        <v xml:space="preserve">cf=j= @)&amp;$÷&amp;%
-;fpg–c;f/_                </v>
      </c>
      <c r="I12" s="1359" t="str">
        <f t="shared" si="5"/>
        <v xml:space="preserve">cf=j= @)&amp;%÷&amp;^
-;fpg–c;f/_                </v>
      </c>
      <c r="J12" s="2322"/>
      <c r="K12" s="2322"/>
      <c r="L12" s="1301" t="str">
        <f>B5</f>
        <v xml:space="preserve">cf=j= @)&amp;#÷&amp;$
-;fpg–c;f/_                </v>
      </c>
      <c r="M12" s="1359" t="str">
        <f t="shared" ref="M12:N12" si="6">C5</f>
        <v xml:space="preserve">cf=j= @)&amp;$÷&amp;%
-;fpg–c;f/_                </v>
      </c>
      <c r="N12" s="1359" t="str">
        <f t="shared" si="6"/>
        <v xml:space="preserve">cf=j= @)&amp;%÷&amp;^
-;fpg–c;f/_                </v>
      </c>
      <c r="O12" s="2322"/>
      <c r="P12" s="2322"/>
      <c r="Q12" s="1301" t="str">
        <f>B5</f>
        <v xml:space="preserve">cf=j= @)&amp;#÷&amp;$
-;fpg–c;f/_                </v>
      </c>
      <c r="R12" s="1359" t="str">
        <f t="shared" ref="R12:S12" si="7">C5</f>
        <v xml:space="preserve">cf=j= @)&amp;$÷&amp;%
-;fpg–c;f/_                </v>
      </c>
      <c r="S12" s="1359" t="str">
        <f t="shared" si="7"/>
        <v xml:space="preserve">cf=j= @)&amp;%÷&amp;^
-;fpg–c;f/_                </v>
      </c>
      <c r="T12" s="2322"/>
      <c r="U12" s="2322"/>
      <c r="V12" s="1301" t="str">
        <f>B5</f>
        <v xml:space="preserve">cf=j= @)&amp;#÷&amp;$
-;fpg–c;f/_                </v>
      </c>
      <c r="W12" s="1359" t="str">
        <f t="shared" ref="W12:X12" si="8">C5</f>
        <v xml:space="preserve">cf=j= @)&amp;$÷&amp;%
-;fpg–c;f/_                </v>
      </c>
      <c r="X12" s="1359" t="str">
        <f t="shared" si="8"/>
        <v xml:space="preserve">cf=j= @)&amp;%÷&amp;^
-;fpg–c;f/_                </v>
      </c>
      <c r="Y12" s="2342"/>
      <c r="Z12" s="2345"/>
    </row>
    <row r="13" spans="1:198" ht="19.5" customHeight="1">
      <c r="A13" s="98" t="s">
        <v>373</v>
      </c>
      <c r="B13" s="568">
        <v>13607</v>
      </c>
      <c r="C13" s="568">
        <v>13210</v>
      </c>
      <c r="D13" s="568">
        <v>12213</v>
      </c>
      <c r="E13" s="691">
        <v>-2.9176159329756644</v>
      </c>
      <c r="F13" s="691">
        <v>-7.5473126419379355</v>
      </c>
      <c r="G13" s="568">
        <v>6199</v>
      </c>
      <c r="H13" s="568">
        <v>6486</v>
      </c>
      <c r="I13" s="568">
        <v>5780</v>
      </c>
      <c r="J13" s="691">
        <v>4.629778996612373</v>
      </c>
      <c r="K13" s="691">
        <v>-10.884983040394687</v>
      </c>
      <c r="L13" s="568">
        <v>11999</v>
      </c>
      <c r="M13" s="568">
        <v>5994</v>
      </c>
      <c r="N13" s="568">
        <v>5432</v>
      </c>
      <c r="O13" s="691">
        <v>-50.045837153096087</v>
      </c>
      <c r="P13" s="691">
        <v>-9.376042709376037</v>
      </c>
      <c r="Q13" s="568">
        <v>1654</v>
      </c>
      <c r="R13" s="568">
        <v>1516</v>
      </c>
      <c r="S13" s="568">
        <v>1141</v>
      </c>
      <c r="T13" s="691">
        <v>-8.3434099153567161</v>
      </c>
      <c r="U13" s="691">
        <v>-24.736147757255935</v>
      </c>
      <c r="V13" s="568">
        <v>146679</v>
      </c>
      <c r="W13" s="568">
        <v>123680</v>
      </c>
      <c r="X13" s="568">
        <v>108221</v>
      </c>
      <c r="Y13" s="691">
        <v>-15.679817833500366</v>
      </c>
      <c r="Z13" s="692">
        <v>-12.499191461837</v>
      </c>
    </row>
    <row r="14" spans="1:198" ht="19.5" customHeight="1">
      <c r="A14" s="98" t="s">
        <v>371</v>
      </c>
      <c r="B14" s="571">
        <v>988</v>
      </c>
      <c r="C14" s="571">
        <v>3474</v>
      </c>
      <c r="D14" s="571">
        <v>3025</v>
      </c>
      <c r="E14" s="691">
        <v>251.61943319838059</v>
      </c>
      <c r="F14" s="691">
        <v>-12.924582613701787</v>
      </c>
      <c r="G14" s="568">
        <v>1650</v>
      </c>
      <c r="H14" s="568">
        <v>422</v>
      </c>
      <c r="I14" s="568">
        <v>199</v>
      </c>
      <c r="J14" s="691">
        <v>-74.424242424242422</v>
      </c>
      <c r="K14" s="691">
        <v>-52.843601895734601</v>
      </c>
      <c r="L14" s="581">
        <v>867</v>
      </c>
      <c r="M14" s="581">
        <v>905</v>
      </c>
      <c r="N14" s="581">
        <v>1084</v>
      </c>
      <c r="O14" s="691">
        <v>4.3829296424452195</v>
      </c>
      <c r="P14" s="691">
        <v>19.779005524861873</v>
      </c>
      <c r="Q14" s="568"/>
      <c r="R14" s="568"/>
      <c r="S14" s="568"/>
      <c r="T14" s="691"/>
      <c r="U14" s="691"/>
      <c r="V14" s="568">
        <v>19287</v>
      </c>
      <c r="W14" s="568">
        <v>33143</v>
      </c>
      <c r="X14" s="568">
        <v>27501</v>
      </c>
      <c r="Y14" s="691">
        <v>71.841136516824804</v>
      </c>
      <c r="Z14" s="692">
        <v>-17.023202486196169</v>
      </c>
    </row>
    <row r="15" spans="1:198" ht="32.25" customHeight="1" thickBot="1">
      <c r="A15" s="99" t="s">
        <v>372</v>
      </c>
      <c r="B15" s="111">
        <v>327.02999999999997</v>
      </c>
      <c r="C15" s="111">
        <v>457.98</v>
      </c>
      <c r="D15" s="111">
        <v>449.11</v>
      </c>
      <c r="E15" s="687">
        <v>40.042197963489599</v>
      </c>
      <c r="F15" s="687">
        <v>-1.9367657976330861</v>
      </c>
      <c r="G15" s="112">
        <v>69.06</v>
      </c>
      <c r="H15" s="112">
        <v>98.46</v>
      </c>
      <c r="I15" s="112">
        <v>89.69</v>
      </c>
      <c r="J15" s="687">
        <v>42.571676802780189</v>
      </c>
      <c r="K15" s="687">
        <v>-8.9071704245378811</v>
      </c>
      <c r="L15" s="111">
        <v>86.21</v>
      </c>
      <c r="M15" s="111">
        <v>84.8</v>
      </c>
      <c r="N15" s="111">
        <v>68.709999999999994</v>
      </c>
      <c r="O15" s="687">
        <v>-1.6355411205196617</v>
      </c>
      <c r="P15" s="687">
        <v>-18.97405660377359</v>
      </c>
      <c r="Q15" s="111">
        <v>6.44</v>
      </c>
      <c r="R15" s="111">
        <v>7.35</v>
      </c>
      <c r="S15" s="111">
        <v>5.45</v>
      </c>
      <c r="T15" s="687">
        <v>14.130434782608688</v>
      </c>
      <c r="U15" s="687">
        <v>-25.850340136054413</v>
      </c>
      <c r="V15" s="111">
        <v>9566.2599999999984</v>
      </c>
      <c r="W15" s="110">
        <v>10041.459999999999</v>
      </c>
      <c r="X15" s="110">
        <v>9585.2515910000002</v>
      </c>
      <c r="Y15" s="687">
        <v>4.9674585470183956</v>
      </c>
      <c r="Z15" s="688">
        <v>-4.543247784684695</v>
      </c>
    </row>
    <row r="16" spans="1:198" ht="19.5" customHeight="1" thickTop="1">
      <c r="A16" s="220" t="s">
        <v>414</v>
      </c>
      <c r="B16" s="220"/>
      <c r="C16" s="220"/>
      <c r="D16" s="220"/>
      <c r="E16" s="903"/>
      <c r="F16" s="903"/>
      <c r="G16" s="219"/>
      <c r="H16" s="219"/>
      <c r="I16" s="219"/>
      <c r="J16" s="907"/>
      <c r="K16" s="907"/>
      <c r="L16" s="298"/>
      <c r="M16" s="298"/>
      <c r="N16" s="298"/>
      <c r="O16" s="907"/>
      <c r="P16" s="907"/>
    </row>
    <row r="17" spans="1:6" ht="18" customHeight="1">
      <c r="A17" s="318" t="s">
        <v>421</v>
      </c>
      <c r="B17" s="214"/>
      <c r="C17" s="214"/>
      <c r="D17" s="214"/>
      <c r="E17" s="904"/>
      <c r="F17" s="904"/>
    </row>
  </sheetData>
  <mergeCells count="34">
    <mergeCell ref="V10:Z10"/>
    <mergeCell ref="T11:T12"/>
    <mergeCell ref="U11:U12"/>
    <mergeCell ref="Y11:Y12"/>
    <mergeCell ref="Z11:Z12"/>
    <mergeCell ref="Q10:U10"/>
    <mergeCell ref="L10:P10"/>
    <mergeCell ref="E11:E12"/>
    <mergeCell ref="F11:F12"/>
    <mergeCell ref="J11:J12"/>
    <mergeCell ref="K11:K12"/>
    <mergeCell ref="O11:O12"/>
    <mergeCell ref="P11:P12"/>
    <mergeCell ref="A10:A12"/>
    <mergeCell ref="B10:F10"/>
    <mergeCell ref="G10:K10"/>
    <mergeCell ref="J4:J5"/>
    <mergeCell ref="K4:K5"/>
    <mergeCell ref="A1:Z1"/>
    <mergeCell ref="A2:Z2"/>
    <mergeCell ref="Q3:U3"/>
    <mergeCell ref="V3:Z3"/>
    <mergeCell ref="T4:T5"/>
    <mergeCell ref="U4:U5"/>
    <mergeCell ref="Y4:Y5"/>
    <mergeCell ref="Z4:Z5"/>
    <mergeCell ref="O4:O5"/>
    <mergeCell ref="P4:P5"/>
    <mergeCell ref="A3:A5"/>
    <mergeCell ref="B3:F3"/>
    <mergeCell ref="G3:K3"/>
    <mergeCell ref="L3:P3"/>
    <mergeCell ref="E4:E5"/>
    <mergeCell ref="F4:F5"/>
  </mergeCells>
  <printOptions horizontalCentered="1"/>
  <pageMargins left="0.39370078740157483" right="0.39370078740157483" top="0.78740157480314965" bottom="0" header="0" footer="0"/>
  <pageSetup paperSize="9" scale="3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zoomScaleSheetLayoutView="100" workbookViewId="0">
      <selection activeCell="A2" sqref="A2:XFD2"/>
    </sheetView>
  </sheetViews>
  <sheetFormatPr defaultColWidth="9.140625" defaultRowHeight="20.100000000000001" customHeight="1"/>
  <cols>
    <col min="1" max="1" width="15.85546875" style="336" customWidth="1"/>
    <col min="2" max="6" width="10.7109375" style="336" customWidth="1"/>
    <col min="7" max="7" width="11.5703125" style="336" customWidth="1"/>
    <col min="8" max="8" width="11.140625" style="336" customWidth="1"/>
    <col min="9" max="11" width="10.7109375" style="336" customWidth="1"/>
    <col min="12" max="16384" width="9.140625" style="336"/>
  </cols>
  <sheetData>
    <row r="1" spans="1:13" ht="18">
      <c r="A1" s="2435" t="s">
        <v>527</v>
      </c>
      <c r="B1" s="2435"/>
      <c r="C1" s="2435"/>
      <c r="D1" s="2435"/>
      <c r="E1" s="2435"/>
      <c r="F1" s="2435"/>
      <c r="G1" s="2435"/>
      <c r="H1" s="2435"/>
      <c r="I1" s="2435"/>
      <c r="J1" s="2435"/>
      <c r="K1" s="2435"/>
    </row>
    <row r="2" spans="1:13" s="1907" customFormat="1" ht="21">
      <c r="A2" s="2445" t="s">
        <v>436</v>
      </c>
      <c r="B2" s="2445"/>
      <c r="C2" s="2445"/>
      <c r="D2" s="2445"/>
      <c r="E2" s="2445"/>
      <c r="F2" s="2445"/>
      <c r="G2" s="2445"/>
      <c r="H2" s="2445"/>
      <c r="I2" s="2445"/>
      <c r="J2" s="2445"/>
      <c r="K2" s="2445"/>
    </row>
    <row r="3" spans="1:13" ht="15.75" customHeight="1" thickBot="1">
      <c r="A3" s="417"/>
      <c r="B3" s="417"/>
      <c r="E3" s="418"/>
      <c r="G3" s="2474" t="s">
        <v>744</v>
      </c>
      <c r="H3" s="2474"/>
      <c r="I3" s="2474"/>
      <c r="J3" s="2474"/>
      <c r="K3" s="2474"/>
    </row>
    <row r="4" spans="1:13" s="1162" customFormat="1" ht="21.75" customHeight="1" thickTop="1">
      <c r="A4" s="1199" t="s">
        <v>435</v>
      </c>
      <c r="B4" s="1200" t="s">
        <v>221</v>
      </c>
      <c r="C4" s="1200" t="s">
        <v>224</v>
      </c>
      <c r="D4" s="1200" t="s">
        <v>225</v>
      </c>
      <c r="E4" s="1200" t="s">
        <v>413</v>
      </c>
      <c r="F4" s="1200" t="s">
        <v>404</v>
      </c>
      <c r="G4" s="1200" t="s">
        <v>226</v>
      </c>
      <c r="H4" s="1200" t="s">
        <v>227</v>
      </c>
      <c r="I4" s="1200" t="s">
        <v>228</v>
      </c>
      <c r="J4" s="1200" t="s">
        <v>405</v>
      </c>
      <c r="K4" s="1201" t="s">
        <v>82</v>
      </c>
    </row>
    <row r="5" spans="1:13" ht="21.75" customHeight="1">
      <c r="A5" s="410" t="s">
        <v>434</v>
      </c>
      <c r="B5" s="739">
        <v>618</v>
      </c>
      <c r="C5" s="739">
        <v>134</v>
      </c>
      <c r="D5" s="739">
        <v>66</v>
      </c>
      <c r="E5" s="739">
        <v>29</v>
      </c>
      <c r="F5" s="739">
        <v>22</v>
      </c>
      <c r="G5" s="739">
        <v>59</v>
      </c>
      <c r="H5" s="739">
        <v>41</v>
      </c>
      <c r="I5" s="739">
        <v>29</v>
      </c>
      <c r="J5" s="739">
        <v>21</v>
      </c>
      <c r="K5" s="419">
        <v>1019</v>
      </c>
    </row>
    <row r="6" spans="1:13" ht="21.75" customHeight="1">
      <c r="A6" s="410" t="s">
        <v>433</v>
      </c>
      <c r="B6" s="739">
        <v>134</v>
      </c>
      <c r="C6" s="739">
        <v>27</v>
      </c>
      <c r="D6" s="739">
        <v>16</v>
      </c>
      <c r="E6" s="739">
        <v>11</v>
      </c>
      <c r="F6" s="739">
        <v>3</v>
      </c>
      <c r="G6" s="739">
        <v>18</v>
      </c>
      <c r="H6" s="739">
        <v>22</v>
      </c>
      <c r="I6" s="739">
        <v>13</v>
      </c>
      <c r="J6" s="739">
        <v>1</v>
      </c>
      <c r="K6" s="419">
        <v>245</v>
      </c>
    </row>
    <row r="7" spans="1:13" ht="21.75" customHeight="1">
      <c r="A7" s="410" t="s">
        <v>432</v>
      </c>
      <c r="B7" s="739">
        <v>41</v>
      </c>
      <c r="C7" s="739">
        <v>9</v>
      </c>
      <c r="D7" s="739">
        <v>4</v>
      </c>
      <c r="E7" s="739">
        <v>1</v>
      </c>
      <c r="F7" s="739">
        <v>0</v>
      </c>
      <c r="G7" s="739">
        <v>5</v>
      </c>
      <c r="H7" s="739">
        <v>0</v>
      </c>
      <c r="I7" s="739">
        <v>1</v>
      </c>
      <c r="J7" s="739">
        <v>1</v>
      </c>
      <c r="K7" s="419">
        <v>62</v>
      </c>
    </row>
    <row r="8" spans="1:13" ht="21.75" customHeight="1">
      <c r="A8" s="57" t="s">
        <v>666</v>
      </c>
      <c r="B8" s="739">
        <v>59</v>
      </c>
      <c r="C8" s="739">
        <v>23</v>
      </c>
      <c r="D8" s="739">
        <v>16</v>
      </c>
      <c r="E8" s="739">
        <v>39</v>
      </c>
      <c r="F8" s="739">
        <v>22</v>
      </c>
      <c r="G8" s="739">
        <v>70</v>
      </c>
      <c r="H8" s="739">
        <v>57</v>
      </c>
      <c r="I8" s="739">
        <v>54</v>
      </c>
      <c r="J8" s="739">
        <v>17</v>
      </c>
      <c r="K8" s="540">
        <v>357</v>
      </c>
    </row>
    <row r="9" spans="1:13" ht="21.75" customHeight="1" thickBot="1">
      <c r="A9" s="420" t="s">
        <v>82</v>
      </c>
      <c r="B9" s="421">
        <v>852</v>
      </c>
      <c r="C9" s="421">
        <v>193</v>
      </c>
      <c r="D9" s="421">
        <v>102</v>
      </c>
      <c r="E9" s="421">
        <v>80</v>
      </c>
      <c r="F9" s="421">
        <v>47</v>
      </c>
      <c r="G9" s="421">
        <v>152</v>
      </c>
      <c r="H9" s="421">
        <v>120</v>
      </c>
      <c r="I9" s="421">
        <v>97</v>
      </c>
      <c r="J9" s="421">
        <v>40</v>
      </c>
      <c r="K9" s="422">
        <v>1683</v>
      </c>
    </row>
    <row r="10" spans="1:13" ht="24.75" customHeight="1" thickTop="1">
      <c r="A10" s="2475" t="s">
        <v>668</v>
      </c>
      <c r="B10" s="2475"/>
      <c r="C10" s="2475"/>
      <c r="D10" s="2475"/>
      <c r="E10" s="2475"/>
      <c r="F10" s="2475"/>
      <c r="G10" s="2475"/>
      <c r="H10" s="2475"/>
      <c r="I10" s="2475"/>
      <c r="J10" s="2475"/>
      <c r="K10" s="2475"/>
      <c r="L10" s="631"/>
      <c r="M10" s="631"/>
    </row>
    <row r="11" spans="1:13" ht="20.100000000000001" customHeight="1">
      <c r="A11" s="2402"/>
      <c r="B11" s="2402"/>
      <c r="C11" s="2402"/>
      <c r="D11" s="2402"/>
      <c r="E11" s="2402"/>
      <c r="F11" s="2402"/>
      <c r="G11" s="2402"/>
    </row>
    <row r="21" ht="15"/>
  </sheetData>
  <mergeCells count="5">
    <mergeCell ref="A1:K1"/>
    <mergeCell ref="A2:K2"/>
    <mergeCell ref="G3:K3"/>
    <mergeCell ref="A11:G11"/>
    <mergeCell ref="A10:K10"/>
  </mergeCells>
  <printOptions horizontalCentered="1"/>
  <pageMargins left="0.19685039370078741" right="0" top="0.98425196850393704" bottom="0" header="0" footer="0"/>
  <pageSetup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P21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1.7109375" style="336" customWidth="1"/>
    <col min="2" max="2" width="13" style="336" customWidth="1"/>
    <col min="3" max="3" width="12.85546875" style="336" customWidth="1"/>
    <col min="4" max="4" width="13.5703125" style="336" customWidth="1"/>
    <col min="5" max="6" width="12.7109375" style="336" customWidth="1"/>
    <col min="7" max="7" width="12.85546875" style="336" customWidth="1"/>
    <col min="8" max="8" width="13.28515625" style="336" customWidth="1"/>
    <col min="9" max="9" width="13.7109375" style="336" customWidth="1"/>
    <col min="10" max="11" width="12.7109375" style="336" customWidth="1"/>
    <col min="12" max="16384" width="9.140625" style="336"/>
  </cols>
  <sheetData>
    <row r="1" spans="1:11" ht="18">
      <c r="A1" s="2477" t="s">
        <v>528</v>
      </c>
      <c r="B1" s="2477"/>
      <c r="C1" s="2477"/>
      <c r="D1" s="2477"/>
      <c r="E1" s="2477"/>
      <c r="F1" s="2477"/>
      <c r="G1" s="2477"/>
      <c r="H1" s="2477"/>
      <c r="I1" s="2477"/>
      <c r="J1" s="2477"/>
      <c r="K1" s="2477"/>
    </row>
    <row r="2" spans="1:11" s="1907" customFormat="1" ht="21">
      <c r="A2" s="2697" t="s">
        <v>451</v>
      </c>
      <c r="B2" s="2697"/>
      <c r="C2" s="2697"/>
      <c r="D2" s="2697"/>
      <c r="E2" s="2697"/>
      <c r="F2" s="2697"/>
      <c r="G2" s="2697"/>
      <c r="H2" s="2697"/>
      <c r="I2" s="2697"/>
      <c r="J2" s="2697"/>
      <c r="K2" s="2697"/>
    </row>
    <row r="3" spans="1:11" ht="16.5" thickBot="1">
      <c r="J3" s="2479" t="s">
        <v>317</v>
      </c>
      <c r="K3" s="2480"/>
    </row>
    <row r="4" spans="1:11" s="1162" customFormat="1" ht="16.5" thickTop="1">
      <c r="A4" s="2481" t="s">
        <v>529</v>
      </c>
      <c r="B4" s="2483" t="s">
        <v>445</v>
      </c>
      <c r="C4" s="2483"/>
      <c r="D4" s="2483"/>
      <c r="E4" s="2483"/>
      <c r="F4" s="2483"/>
      <c r="G4" s="2483" t="s">
        <v>443</v>
      </c>
      <c r="H4" s="2483"/>
      <c r="I4" s="2483"/>
      <c r="J4" s="2483"/>
      <c r="K4" s="2484"/>
    </row>
    <row r="5" spans="1:11" s="1162" customFormat="1" ht="20.25" customHeight="1">
      <c r="A5" s="2482"/>
      <c r="B5" s="1163" t="s">
        <v>87</v>
      </c>
      <c r="C5" s="1163" t="s">
        <v>90</v>
      </c>
      <c r="D5" s="1163" t="s">
        <v>91</v>
      </c>
      <c r="E5" s="2485" t="s">
        <v>222</v>
      </c>
      <c r="F5" s="2485"/>
      <c r="G5" s="1163" t="s">
        <v>87</v>
      </c>
      <c r="H5" s="1163" t="s">
        <v>90</v>
      </c>
      <c r="I5" s="1163" t="s">
        <v>91</v>
      </c>
      <c r="J5" s="2485" t="s">
        <v>222</v>
      </c>
      <c r="K5" s="2486"/>
    </row>
    <row r="6" spans="1:11" s="1162" customFormat="1" ht="34.5" customHeight="1">
      <c r="A6" s="2482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">
        <v>717</v>
      </c>
      <c r="H6" s="1232" t="s">
        <v>730</v>
      </c>
      <c r="I6" s="1232" t="s">
        <v>739</v>
      </c>
      <c r="J6" s="1232" t="s">
        <v>728</v>
      </c>
      <c r="K6" s="1308" t="s">
        <v>740</v>
      </c>
    </row>
    <row r="7" spans="1:11" ht="19.5" customHeight="1">
      <c r="A7" s="423" t="s">
        <v>221</v>
      </c>
      <c r="B7" s="1672">
        <v>1289605.8500000001</v>
      </c>
      <c r="C7" s="1673">
        <v>1507358.3</v>
      </c>
      <c r="D7" s="1673">
        <v>1824132.32</v>
      </c>
      <c r="E7" s="1674">
        <v>16.885194030408584</v>
      </c>
      <c r="F7" s="1675">
        <v>21.015177347018295</v>
      </c>
      <c r="G7" s="1676">
        <v>852058.1</v>
      </c>
      <c r="H7" s="1676">
        <v>1046614.42</v>
      </c>
      <c r="I7" s="1676">
        <v>1241815.54</v>
      </c>
      <c r="J7" s="1675">
        <v>22.833691740035107</v>
      </c>
      <c r="K7" s="908">
        <v>18.650719526681087</v>
      </c>
    </row>
    <row r="8" spans="1:11" ht="19.5" customHeight="1">
      <c r="A8" s="423" t="s">
        <v>224</v>
      </c>
      <c r="B8" s="1672">
        <v>152754.22</v>
      </c>
      <c r="C8" s="1672">
        <v>183302.29</v>
      </c>
      <c r="D8" s="1672">
        <v>212984.33</v>
      </c>
      <c r="E8" s="1674">
        <v>19.998184010890171</v>
      </c>
      <c r="F8" s="1675">
        <v>16.19294554366995</v>
      </c>
      <c r="G8" s="1676">
        <v>74540.87</v>
      </c>
      <c r="H8" s="1676">
        <v>86186.61</v>
      </c>
      <c r="I8" s="1676">
        <v>99416.8</v>
      </c>
      <c r="J8" s="1675">
        <v>15.623294978982671</v>
      </c>
      <c r="K8" s="908">
        <v>15.350632772306511</v>
      </c>
    </row>
    <row r="9" spans="1:11" ht="19.5" customHeight="1">
      <c r="A9" s="423" t="s">
        <v>225</v>
      </c>
      <c r="B9" s="1672">
        <v>43299.78</v>
      </c>
      <c r="C9" s="1672">
        <v>54382.31</v>
      </c>
      <c r="D9" s="1672">
        <v>68602.36</v>
      </c>
      <c r="E9" s="1674">
        <v>25.59488754908223</v>
      </c>
      <c r="F9" s="1675">
        <v>26.148300798550125</v>
      </c>
      <c r="G9" s="1676">
        <v>26966.52</v>
      </c>
      <c r="H9" s="1676">
        <v>23095.47</v>
      </c>
      <c r="I9" s="1676">
        <v>28331.95</v>
      </c>
      <c r="J9" s="1675">
        <v>-14.355022450060289</v>
      </c>
      <c r="K9" s="908">
        <v>22.673190889815189</v>
      </c>
    </row>
    <row r="10" spans="1:11" ht="19.5" customHeight="1">
      <c r="A10" s="423" t="s">
        <v>413</v>
      </c>
      <c r="B10" s="1672">
        <v>6177.25</v>
      </c>
      <c r="C10" s="1672">
        <v>7750.31</v>
      </c>
      <c r="D10" s="1672">
        <v>7933.92</v>
      </c>
      <c r="E10" s="1674">
        <v>25.465376988141969</v>
      </c>
      <c r="F10" s="1675">
        <v>2.3690665276614737</v>
      </c>
      <c r="G10" s="1676">
        <v>3732.99</v>
      </c>
      <c r="H10" s="1676">
        <v>4325.21</v>
      </c>
      <c r="I10" s="1676">
        <v>5492.18</v>
      </c>
      <c r="J10" s="1675">
        <v>15.864494681207304</v>
      </c>
      <c r="K10" s="908">
        <v>26.98065527454159</v>
      </c>
    </row>
    <row r="11" spans="1:11" ht="19.5" customHeight="1">
      <c r="A11" s="423" t="s">
        <v>404</v>
      </c>
      <c r="B11" s="1672">
        <v>4973.22</v>
      </c>
      <c r="C11" s="1672">
        <v>7406.11</v>
      </c>
      <c r="D11" s="1672">
        <v>6805.36</v>
      </c>
      <c r="E11" s="1674">
        <v>48.919814526604483</v>
      </c>
      <c r="F11" s="1675">
        <v>-8.1115457372358861</v>
      </c>
      <c r="G11" s="1676">
        <v>3797.34</v>
      </c>
      <c r="H11" s="1676">
        <v>4259.29</v>
      </c>
      <c r="I11" s="1676">
        <v>4658.21</v>
      </c>
      <c r="J11" s="1675">
        <v>12.165094513527876</v>
      </c>
      <c r="K11" s="908">
        <v>9.3658802288644409</v>
      </c>
    </row>
    <row r="12" spans="1:11" ht="19.5" customHeight="1">
      <c r="A12" s="423" t="s">
        <v>530</v>
      </c>
      <c r="B12" s="1672">
        <v>21035.86</v>
      </c>
      <c r="C12" s="1672">
        <v>25778.54</v>
      </c>
      <c r="D12" s="1672">
        <v>29609.45</v>
      </c>
      <c r="E12" s="1674">
        <v>22.545691024754873</v>
      </c>
      <c r="F12" s="1675">
        <v>14.860849373160761</v>
      </c>
      <c r="G12" s="1676">
        <v>16836.22</v>
      </c>
      <c r="H12" s="1677">
        <v>19494.47</v>
      </c>
      <c r="I12" s="1677">
        <v>23354.94</v>
      </c>
      <c r="J12" s="1675">
        <v>15.788876600567107</v>
      </c>
      <c r="K12" s="908">
        <v>19.802897950034023</v>
      </c>
    </row>
    <row r="13" spans="1:11" ht="19.5" customHeight="1">
      <c r="A13" s="423" t="s">
        <v>227</v>
      </c>
      <c r="B13" s="1672">
        <v>8892.59</v>
      </c>
      <c r="C13" s="1672">
        <v>15500.25</v>
      </c>
      <c r="D13" s="1672">
        <v>15928.58</v>
      </c>
      <c r="E13" s="1674">
        <v>74.305236157295013</v>
      </c>
      <c r="F13" s="1675">
        <v>2.763374784277687</v>
      </c>
      <c r="G13" s="1676">
        <v>8748.9599999999991</v>
      </c>
      <c r="H13" s="1676">
        <v>13589.22</v>
      </c>
      <c r="I13" s="1676">
        <v>17554.88</v>
      </c>
      <c r="J13" s="1675">
        <v>55.323832775552745</v>
      </c>
      <c r="K13" s="908">
        <v>29.182396046277887</v>
      </c>
    </row>
    <row r="14" spans="1:11" ht="19.5" customHeight="1">
      <c r="A14" s="423" t="s">
        <v>531</v>
      </c>
      <c r="B14" s="1672">
        <v>6031.79</v>
      </c>
      <c r="C14" s="1672">
        <v>7421.26</v>
      </c>
      <c r="D14" s="1672">
        <v>8888.84</v>
      </c>
      <c r="E14" s="1674">
        <v>23.035782081272728</v>
      </c>
      <c r="F14" s="1675">
        <v>19.775348121478032</v>
      </c>
      <c r="G14" s="1676">
        <v>7211.98</v>
      </c>
      <c r="H14" s="1676">
        <v>7224.28</v>
      </c>
      <c r="I14" s="1676">
        <v>12161.88</v>
      </c>
      <c r="J14" s="1675">
        <v>0.17054955781907211</v>
      </c>
      <c r="K14" s="908">
        <v>68.347295509033415</v>
      </c>
    </row>
    <row r="15" spans="1:11" ht="19.5" customHeight="1">
      <c r="A15" s="423" t="s">
        <v>405</v>
      </c>
      <c r="B15" s="1672">
        <v>2374.12</v>
      </c>
      <c r="C15" s="1672">
        <v>2402.88</v>
      </c>
      <c r="D15" s="1672">
        <v>3043.19</v>
      </c>
      <c r="E15" s="1674">
        <v>1.2113962226003849</v>
      </c>
      <c r="F15" s="1675">
        <v>26.647606205886262</v>
      </c>
      <c r="G15" s="1676">
        <v>2025.73</v>
      </c>
      <c r="H15" s="1676">
        <v>1094.7</v>
      </c>
      <c r="I15" s="1676">
        <v>1355.96</v>
      </c>
      <c r="J15" s="1675">
        <v>-45.960221747221986</v>
      </c>
      <c r="K15" s="908">
        <v>23.865899333150637</v>
      </c>
    </row>
    <row r="16" spans="1:11" s="425" customFormat="1" ht="19.5" customHeight="1" thickBot="1">
      <c r="A16" s="424" t="s">
        <v>82</v>
      </c>
      <c r="B16" s="912">
        <v>1535144.6800000004</v>
      </c>
      <c r="C16" s="912">
        <v>1811302.2500000002</v>
      </c>
      <c r="D16" s="912">
        <v>2177928.35</v>
      </c>
      <c r="E16" s="910">
        <v>17.989025633727223</v>
      </c>
      <c r="F16" s="910">
        <v>20.241022722739928</v>
      </c>
      <c r="G16" s="912">
        <v>995918.70999999985</v>
      </c>
      <c r="H16" s="912">
        <v>1205883.67</v>
      </c>
      <c r="I16" s="912">
        <v>1434142.3399999996</v>
      </c>
      <c r="J16" s="910">
        <v>21.082539959511365</v>
      </c>
      <c r="K16" s="911">
        <v>18.928747082212311</v>
      </c>
    </row>
    <row r="17" spans="1:16" ht="20.25" customHeight="1" thickTop="1">
      <c r="A17" s="2476" t="s">
        <v>410</v>
      </c>
      <c r="B17" s="2476"/>
      <c r="C17" s="2476"/>
      <c r="D17" s="2476"/>
      <c r="E17" s="2476"/>
      <c r="F17" s="2476"/>
      <c r="G17" s="2476"/>
      <c r="H17" s="2476"/>
      <c r="I17" s="2476"/>
      <c r="J17" s="2476"/>
      <c r="K17" s="2476"/>
      <c r="L17" s="2476"/>
      <c r="M17" s="2476"/>
      <c r="N17" s="2476"/>
      <c r="O17" s="2476"/>
      <c r="P17" s="2476"/>
    </row>
    <row r="18" spans="1:16" ht="20.25" customHeight="1">
      <c r="A18" s="2462" t="s">
        <v>532</v>
      </c>
      <c r="B18" s="2462"/>
      <c r="C18" s="2462"/>
      <c r="D18" s="2462"/>
      <c r="E18" s="2462"/>
      <c r="F18" s="2462"/>
      <c r="G18" s="2462"/>
      <c r="H18" s="2462"/>
      <c r="I18" s="2462"/>
      <c r="J18" s="2462"/>
      <c r="K18" s="2462"/>
      <c r="L18" s="2462"/>
      <c r="M18" s="2462"/>
      <c r="N18" s="2462"/>
      <c r="O18" s="2462"/>
      <c r="P18" s="2462"/>
    </row>
    <row r="21" spans="1:16">
      <c r="B21" s="426"/>
      <c r="C21" s="426"/>
      <c r="D21" s="426"/>
      <c r="E21" s="426"/>
      <c r="F21" s="426"/>
      <c r="G21" s="426"/>
    </row>
  </sheetData>
  <mergeCells count="10">
    <mergeCell ref="A17:P17"/>
    <mergeCell ref="A18:P18"/>
    <mergeCell ref="A1:K1"/>
    <mergeCell ref="A2:K2"/>
    <mergeCell ref="J3:K3"/>
    <mergeCell ref="A4:A6"/>
    <mergeCell ref="B4:F4"/>
    <mergeCell ref="G4:K4"/>
    <mergeCell ref="E5:F5"/>
    <mergeCell ref="J5:K5"/>
  </mergeCells>
  <printOptions horizontalCentered="1"/>
  <pageMargins left="0.43307086614173229" right="0.19685039370078741" top="0.98425196850393704" bottom="0" header="0" footer="0"/>
  <pageSetup paperSize="9" scale="9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G18"/>
  <sheetViews>
    <sheetView view="pageBreakPreview" zoomScaleSheetLayoutView="100" workbookViewId="0">
      <selection activeCell="J15" sqref="J15"/>
    </sheetView>
  </sheetViews>
  <sheetFormatPr defaultColWidth="9.140625" defaultRowHeight="15"/>
  <cols>
    <col min="1" max="1" width="13.5703125" style="336" customWidth="1"/>
    <col min="2" max="6" width="13" style="336" customWidth="1"/>
    <col min="7" max="7" width="11.85546875" style="336" customWidth="1"/>
    <col min="8" max="16384" width="9.140625" style="336"/>
  </cols>
  <sheetData>
    <row r="1" spans="1:7" ht="18">
      <c r="A1" s="2435" t="s">
        <v>533</v>
      </c>
      <c r="B1" s="2435"/>
      <c r="C1" s="2435"/>
      <c r="D1" s="2435"/>
      <c r="E1" s="2435"/>
      <c r="F1" s="2435"/>
      <c r="G1" s="2435"/>
    </row>
    <row r="2" spans="1:7" s="1907" customFormat="1" ht="21">
      <c r="A2" s="2445" t="s">
        <v>458</v>
      </c>
      <c r="B2" s="2445"/>
      <c r="C2" s="2445"/>
      <c r="D2" s="2445"/>
      <c r="E2" s="2445"/>
      <c r="F2" s="2445"/>
      <c r="G2" s="2445"/>
    </row>
    <row r="3" spans="1:7" ht="18">
      <c r="A3" s="1880"/>
      <c r="B3" s="1880"/>
      <c r="C3" s="1880"/>
      <c r="D3" s="1880"/>
      <c r="E3" s="1880"/>
      <c r="F3" s="1880"/>
      <c r="G3" s="1880"/>
    </row>
    <row r="4" spans="1:7" ht="16.5" customHeight="1" thickBot="1">
      <c r="A4" s="356"/>
      <c r="B4" s="427"/>
      <c r="C4" s="427"/>
      <c r="D4" s="427"/>
      <c r="E4" s="427"/>
      <c r="F4" s="2487" t="s">
        <v>741</v>
      </c>
      <c r="G4" s="2488"/>
    </row>
    <row r="5" spans="1:7" s="1162" customFormat="1" ht="19.5" customHeight="1" thickTop="1">
      <c r="A5" s="1202" t="s">
        <v>534</v>
      </c>
      <c r="B5" s="1203" t="s">
        <v>457</v>
      </c>
      <c r="C5" s="1203" t="s">
        <v>535</v>
      </c>
      <c r="D5" s="1203" t="s">
        <v>455</v>
      </c>
      <c r="E5" s="1203" t="s">
        <v>454</v>
      </c>
      <c r="F5" s="1203" t="s">
        <v>536</v>
      </c>
      <c r="G5" s="1204" t="s">
        <v>82</v>
      </c>
    </row>
    <row r="6" spans="1:7" ht="19.5" customHeight="1">
      <c r="A6" s="428" t="s">
        <v>221</v>
      </c>
      <c r="B6" s="2726"/>
      <c r="C6" s="2726"/>
      <c r="D6" s="2726"/>
      <c r="E6" s="2726"/>
      <c r="F6" s="2726"/>
      <c r="G6" s="419"/>
    </row>
    <row r="7" spans="1:7" ht="19.5" customHeight="1">
      <c r="A7" s="428" t="s">
        <v>224</v>
      </c>
      <c r="B7" s="2726"/>
      <c r="C7" s="2726"/>
      <c r="D7" s="2726"/>
      <c r="E7" s="2726"/>
      <c r="F7" s="2726"/>
      <c r="G7" s="419"/>
    </row>
    <row r="8" spans="1:7" ht="19.5" customHeight="1">
      <c r="A8" s="428" t="s">
        <v>225</v>
      </c>
      <c r="B8" s="2726"/>
      <c r="C8" s="2726"/>
      <c r="D8" s="2726"/>
      <c r="E8" s="2726"/>
      <c r="F8" s="2726"/>
      <c r="G8" s="419"/>
    </row>
    <row r="9" spans="1:7" ht="19.5" customHeight="1">
      <c r="A9" s="428" t="s">
        <v>530</v>
      </c>
      <c r="B9" s="2726"/>
      <c r="C9" s="2726"/>
      <c r="D9" s="2726"/>
      <c r="E9" s="2726"/>
      <c r="F9" s="2726"/>
      <c r="G9" s="419"/>
    </row>
    <row r="10" spans="1:7" ht="19.5" customHeight="1">
      <c r="A10" s="428" t="s">
        <v>227</v>
      </c>
      <c r="B10" s="2726"/>
      <c r="C10" s="2726"/>
      <c r="D10" s="2726"/>
      <c r="E10" s="2726"/>
      <c r="F10" s="2726"/>
      <c r="G10" s="419"/>
    </row>
    <row r="11" spans="1:7" ht="19.5" customHeight="1">
      <c r="A11" s="428" t="s">
        <v>531</v>
      </c>
      <c r="B11" s="2726"/>
      <c r="C11" s="2726"/>
      <c r="D11" s="2726"/>
      <c r="E11" s="2726"/>
      <c r="F11" s="2726"/>
      <c r="G11" s="419"/>
    </row>
    <row r="12" spans="1:7" ht="19.5" customHeight="1">
      <c r="A12" s="428" t="s">
        <v>405</v>
      </c>
      <c r="B12" s="2726"/>
      <c r="C12" s="2726"/>
      <c r="D12" s="2726"/>
      <c r="E12" s="2726"/>
      <c r="F12" s="2726"/>
      <c r="G12" s="419"/>
    </row>
    <row r="13" spans="1:7" ht="19.5" customHeight="1">
      <c r="A13" s="429" t="s">
        <v>413</v>
      </c>
      <c r="B13" s="2726"/>
      <c r="C13" s="2726"/>
      <c r="D13" s="2726"/>
      <c r="E13" s="2726"/>
      <c r="F13" s="2726"/>
      <c r="G13" s="419"/>
    </row>
    <row r="14" spans="1:7" ht="19.5" customHeight="1">
      <c r="A14" s="428" t="s">
        <v>404</v>
      </c>
      <c r="B14" s="2726"/>
      <c r="C14" s="2726"/>
      <c r="D14" s="2726"/>
      <c r="E14" s="2726"/>
      <c r="F14" s="2726"/>
      <c r="G14" s="419"/>
    </row>
    <row r="15" spans="1:7" ht="19.5" customHeight="1" thickBot="1">
      <c r="A15" s="430" t="s">
        <v>82</v>
      </c>
      <c r="B15" s="1297">
        <v>163</v>
      </c>
      <c r="C15" s="1297">
        <v>174</v>
      </c>
      <c r="D15" s="1297">
        <v>896</v>
      </c>
      <c r="E15" s="1297">
        <v>1546</v>
      </c>
      <c r="F15" s="1297">
        <v>166</v>
      </c>
      <c r="G15" s="431">
        <v>2945</v>
      </c>
    </row>
    <row r="16" spans="1:7" ht="16.5" thickTop="1">
      <c r="A16" s="2476" t="s">
        <v>537</v>
      </c>
      <c r="B16" s="2476"/>
      <c r="C16" s="2476"/>
      <c r="D16" s="2476"/>
      <c r="E16" s="2476"/>
      <c r="F16" s="2476"/>
      <c r="G16" s="2476"/>
    </row>
    <row r="17" spans="1:7">
      <c r="A17" s="2489" t="s">
        <v>538</v>
      </c>
      <c r="B17" s="2490"/>
      <c r="C17" s="2490"/>
      <c r="D17" s="2490"/>
      <c r="E17" s="2490"/>
      <c r="F17" s="2490"/>
      <c r="G17" s="2490"/>
    </row>
    <row r="18" spans="1:7">
      <c r="A18" s="2462" t="s">
        <v>539</v>
      </c>
      <c r="B18" s="2462"/>
      <c r="C18" s="2462"/>
      <c r="D18" s="2462"/>
      <c r="E18" s="2462"/>
      <c r="F18" s="2462"/>
      <c r="G18" s="2462"/>
    </row>
  </sheetData>
  <mergeCells count="6">
    <mergeCell ref="A18:G18"/>
    <mergeCell ref="A1:G1"/>
    <mergeCell ref="A2:G2"/>
    <mergeCell ref="F4:G4"/>
    <mergeCell ref="A16:G16"/>
    <mergeCell ref="A17:G17"/>
  </mergeCells>
  <printOptions horizontalCentered="1"/>
  <pageMargins left="0.59055118110236227" right="0.51181102362204722" top="0.98425196850393704" bottom="0" header="0" footer="0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F19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4" style="336" customWidth="1"/>
    <col min="2" max="3" width="14.7109375" style="336" customWidth="1"/>
    <col min="4" max="5" width="14.28515625" style="336" customWidth="1"/>
    <col min="6" max="6" width="13" style="336" customWidth="1"/>
    <col min="7" max="16384" width="9.140625" style="336"/>
  </cols>
  <sheetData>
    <row r="1" spans="1:6" ht="18">
      <c r="A1" s="2435" t="s">
        <v>540</v>
      </c>
      <c r="B1" s="2435"/>
      <c r="C1" s="2435"/>
      <c r="D1" s="2435"/>
      <c r="E1" s="2435"/>
      <c r="F1" s="2435"/>
    </row>
    <row r="2" spans="1:6" s="1907" customFormat="1" ht="21">
      <c r="A2" s="2725" t="s">
        <v>541</v>
      </c>
      <c r="B2" s="2725"/>
      <c r="C2" s="2725"/>
      <c r="D2" s="2725"/>
      <c r="E2" s="2725"/>
      <c r="F2" s="2725"/>
    </row>
    <row r="3" spans="1:6" ht="18">
      <c r="A3" s="2222"/>
      <c r="B3" s="2222"/>
      <c r="C3" s="2222"/>
      <c r="D3" s="2222"/>
      <c r="E3" s="2222"/>
      <c r="F3" s="2222"/>
    </row>
    <row r="4" spans="1:6" ht="17.25" thickBot="1">
      <c r="A4" s="432"/>
      <c r="B4" s="432"/>
      <c r="C4" s="432"/>
      <c r="D4" s="2474" t="s">
        <v>470</v>
      </c>
      <c r="E4" s="2474"/>
      <c r="F4" s="2492"/>
    </row>
    <row r="5" spans="1:6" s="1162" customFormat="1" ht="16.5" thickTop="1">
      <c r="A5" s="2493" t="s">
        <v>534</v>
      </c>
      <c r="B5" s="2495" t="s">
        <v>462</v>
      </c>
      <c r="C5" s="2495"/>
      <c r="D5" s="2496" t="s">
        <v>461</v>
      </c>
      <c r="E5" s="2496"/>
      <c r="F5" s="2497" t="s">
        <v>468</v>
      </c>
    </row>
    <row r="6" spans="1:6" s="1162" customFormat="1">
      <c r="A6" s="2494"/>
      <c r="B6" s="1205" t="s">
        <v>542</v>
      </c>
      <c r="C6" s="1205" t="s">
        <v>543</v>
      </c>
      <c r="D6" s="1205" t="s">
        <v>542</v>
      </c>
      <c r="E6" s="1205" t="s">
        <v>543</v>
      </c>
      <c r="F6" s="2498"/>
    </row>
    <row r="7" spans="1:6" s="1162" customFormat="1" ht="30">
      <c r="A7" s="2494"/>
      <c r="B7" s="1360" t="s">
        <v>725</v>
      </c>
      <c r="C7" s="1302" t="s">
        <v>737</v>
      </c>
      <c r="D7" s="1360" t="s">
        <v>725</v>
      </c>
      <c r="E7" s="1360" t="s">
        <v>737</v>
      </c>
      <c r="F7" s="2498"/>
    </row>
    <row r="8" spans="1:6" ht="18.75" customHeight="1">
      <c r="A8" s="428" t="s">
        <v>826</v>
      </c>
      <c r="B8" s="433"/>
      <c r="C8" s="434"/>
      <c r="D8" s="434"/>
      <c r="E8" s="434"/>
      <c r="F8" s="435"/>
    </row>
    <row r="9" spans="1:6" ht="18.75" customHeight="1">
      <c r="A9" s="428" t="s">
        <v>224</v>
      </c>
      <c r="B9" s="433"/>
      <c r="C9" s="434"/>
      <c r="D9" s="434"/>
      <c r="E9" s="434"/>
      <c r="F9" s="435"/>
    </row>
    <row r="10" spans="1:6" ht="18.75" customHeight="1">
      <c r="A10" s="428" t="s">
        <v>225</v>
      </c>
      <c r="B10" s="433"/>
      <c r="C10" s="434"/>
      <c r="D10" s="434"/>
      <c r="E10" s="434"/>
      <c r="F10" s="913"/>
    </row>
    <row r="11" spans="1:6" ht="18.75" customHeight="1">
      <c r="A11" s="428" t="s">
        <v>226</v>
      </c>
      <c r="B11" s="1293">
        <v>30</v>
      </c>
      <c r="C11" s="1293">
        <v>30</v>
      </c>
      <c r="D11" s="917">
        <v>316.25</v>
      </c>
      <c r="E11" s="1293">
        <v>120</v>
      </c>
      <c r="F11" s="914">
        <v>-62.055335968379453</v>
      </c>
    </row>
    <row r="12" spans="1:6" ht="18.75" customHeight="1">
      <c r="A12" s="428" t="s">
        <v>227</v>
      </c>
      <c r="B12" s="1293">
        <v>30</v>
      </c>
      <c r="C12" s="1293">
        <v>30</v>
      </c>
      <c r="D12" s="917">
        <v>400</v>
      </c>
      <c r="E12" s="1293">
        <v>265.60000000000002</v>
      </c>
      <c r="F12" s="914">
        <v>-33.599999999999994</v>
      </c>
    </row>
    <row r="13" spans="1:6" ht="18.75" customHeight="1">
      <c r="A13" s="428" t="s">
        <v>228</v>
      </c>
      <c r="B13" s="1294">
        <v>30</v>
      </c>
      <c r="C13" s="1294">
        <v>40</v>
      </c>
      <c r="D13" s="917">
        <v>430.67</v>
      </c>
      <c r="E13" s="1294">
        <v>209.92</v>
      </c>
      <c r="F13" s="914">
        <v>-51.25734320941789</v>
      </c>
    </row>
    <row r="14" spans="1:6" ht="18.75" customHeight="1">
      <c r="A14" s="428" t="s">
        <v>405</v>
      </c>
      <c r="B14" s="1294">
        <v>25</v>
      </c>
      <c r="C14" s="1294">
        <v>25</v>
      </c>
      <c r="D14" s="917">
        <v>179.2</v>
      </c>
      <c r="E14" s="1294">
        <v>149.07</v>
      </c>
      <c r="F14" s="914">
        <v>-16.813616071428569</v>
      </c>
    </row>
    <row r="15" spans="1:6" ht="18.75" customHeight="1">
      <c r="A15" s="429" t="s">
        <v>413</v>
      </c>
      <c r="B15" s="1294">
        <v>35</v>
      </c>
      <c r="C15" s="1294">
        <v>35</v>
      </c>
      <c r="D15" s="917">
        <v>696.3</v>
      </c>
      <c r="E15" s="1294">
        <v>252.35</v>
      </c>
      <c r="F15" s="914">
        <v>-63.758437455119918</v>
      </c>
    </row>
    <row r="16" spans="1:6" ht="18.75" customHeight="1">
      <c r="A16" s="428" t="s">
        <v>404</v>
      </c>
      <c r="B16" s="1294">
        <v>30</v>
      </c>
      <c r="C16" s="1294">
        <v>30</v>
      </c>
      <c r="D16" s="917">
        <v>485.02</v>
      </c>
      <c r="E16" s="1294">
        <v>203.4</v>
      </c>
      <c r="F16" s="914">
        <v>-58.063585006803841</v>
      </c>
    </row>
    <row r="17" spans="1:6" ht="18.75" customHeight="1" thickBot="1">
      <c r="A17" s="436" t="s">
        <v>82</v>
      </c>
      <c r="B17" s="916">
        <v>180</v>
      </c>
      <c r="C17" s="916">
        <v>190</v>
      </c>
      <c r="D17" s="918">
        <v>2507.44</v>
      </c>
      <c r="E17" s="918">
        <v>1200.3399999999999</v>
      </c>
      <c r="F17" s="915">
        <v>-52.128864499250241</v>
      </c>
    </row>
    <row r="18" spans="1:6" ht="15.75" thickTop="1">
      <c r="A18" s="2491" t="s">
        <v>544</v>
      </c>
      <c r="B18" s="2491"/>
      <c r="C18" s="2491"/>
      <c r="D18" s="2491"/>
      <c r="E18" s="2491"/>
      <c r="F18" s="2491"/>
    </row>
    <row r="19" spans="1:6" ht="16.5" customHeight="1">
      <c r="A19" s="437" t="s">
        <v>827</v>
      </c>
    </row>
  </sheetData>
  <mergeCells count="8">
    <mergeCell ref="A18:F18"/>
    <mergeCell ref="A1:F1"/>
    <mergeCell ref="A2:F2"/>
    <mergeCell ref="D4:F4"/>
    <mergeCell ref="A5:A7"/>
    <mergeCell ref="B5:C5"/>
    <mergeCell ref="D5:E5"/>
    <mergeCell ref="F5:F7"/>
  </mergeCells>
  <printOptions horizontalCentered="1"/>
  <pageMargins left="0.59055118110236227" right="0.39370078740157483" top="0.98425196850393704" bottom="0.23622047244094491" header="0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P17"/>
  <sheetViews>
    <sheetView view="pageBreakPreview" zoomScaleSheetLayoutView="100" workbookViewId="0">
      <selection activeCell="A2" sqref="A2:XFD2"/>
    </sheetView>
  </sheetViews>
  <sheetFormatPr defaultColWidth="9.140625" defaultRowHeight="12.75"/>
  <cols>
    <col min="1" max="1" width="13.7109375" style="51" customWidth="1"/>
    <col min="2" max="6" width="14.7109375" style="51" customWidth="1"/>
    <col min="7" max="16384" width="9.140625" style="51"/>
  </cols>
  <sheetData>
    <row r="1" spans="1:16" ht="23.25" customHeight="1">
      <c r="A1" s="2500" t="s">
        <v>474</v>
      </c>
      <c r="B1" s="2500"/>
      <c r="C1" s="2500"/>
      <c r="D1" s="2500"/>
      <c r="E1" s="2500"/>
      <c r="F1" s="2500"/>
    </row>
    <row r="2" spans="1:16" s="2724" customFormat="1" ht="20.25">
      <c r="A2" s="2723" t="s">
        <v>471</v>
      </c>
      <c r="B2" s="2723"/>
      <c r="C2" s="2723"/>
      <c r="D2" s="2723"/>
      <c r="E2" s="2723"/>
      <c r="F2" s="2723"/>
    </row>
    <row r="3" spans="1:16" ht="18">
      <c r="A3" s="2223"/>
      <c r="B3" s="2223"/>
      <c r="C3" s="2223"/>
      <c r="D3" s="2223"/>
      <c r="E3" s="2223"/>
      <c r="F3" s="2223"/>
    </row>
    <row r="4" spans="1:16" ht="15.75" thickBot="1">
      <c r="A4" s="2501"/>
      <c r="B4" s="2501"/>
      <c r="C4" s="2502" t="s">
        <v>470</v>
      </c>
      <c r="D4" s="2503"/>
      <c r="E4" s="2503"/>
      <c r="F4" s="2503"/>
    </row>
    <row r="5" spans="1:16" s="1064" customFormat="1" ht="15.75" customHeight="1" thickTop="1">
      <c r="A5" s="2504" t="s">
        <v>81</v>
      </c>
      <c r="B5" s="2506" t="s">
        <v>200</v>
      </c>
      <c r="C5" s="2506"/>
      <c r="D5" s="2506"/>
      <c r="E5" s="2506"/>
      <c r="F5" s="2507"/>
    </row>
    <row r="6" spans="1:16" s="1064" customFormat="1" ht="15.75" customHeight="1">
      <c r="A6" s="2505"/>
      <c r="B6" s="1304" t="s">
        <v>87</v>
      </c>
      <c r="C6" s="1304" t="s">
        <v>90</v>
      </c>
      <c r="D6" s="1304" t="s">
        <v>91</v>
      </c>
      <c r="E6" s="2508" t="s">
        <v>469</v>
      </c>
      <c r="F6" s="2509" t="s">
        <v>468</v>
      </c>
    </row>
    <row r="7" spans="1:16" s="1064" customFormat="1" ht="28.5">
      <c r="A7" s="2505"/>
      <c r="B7" s="1359" t="s">
        <v>669</v>
      </c>
      <c r="C7" s="1359" t="s">
        <v>725</v>
      </c>
      <c r="D7" s="1301" t="s">
        <v>737</v>
      </c>
      <c r="E7" s="2508"/>
      <c r="F7" s="2509"/>
      <c r="I7" s="1206"/>
    </row>
    <row r="8" spans="1:16" ht="20.25" customHeight="1">
      <c r="A8" s="361" t="s">
        <v>467</v>
      </c>
      <c r="B8" s="133">
        <v>12300.127851471694</v>
      </c>
      <c r="C8" s="133">
        <v>17528.037169783271</v>
      </c>
      <c r="D8" s="133">
        <v>18311.667430464011</v>
      </c>
      <c r="E8" s="707">
        <v>42.502885997937511</v>
      </c>
      <c r="F8" s="708">
        <v>4.4707245488482101</v>
      </c>
      <c r="I8" s="534"/>
    </row>
    <row r="9" spans="1:16" ht="20.25" customHeight="1">
      <c r="A9" s="361" t="s">
        <v>466</v>
      </c>
      <c r="B9" s="133">
        <v>1023.5508018356757</v>
      </c>
      <c r="C9" s="133">
        <v>1752.7106770031201</v>
      </c>
      <c r="D9" s="133">
        <v>689.67664140737133</v>
      </c>
      <c r="E9" s="707">
        <v>71.238269156718047</v>
      </c>
      <c r="F9" s="708">
        <v>-60.650856387397724</v>
      </c>
      <c r="I9" s="534"/>
    </row>
    <row r="10" spans="1:16" ht="20.25" customHeight="1">
      <c r="A10" s="360" t="s">
        <v>158</v>
      </c>
      <c r="B10" s="133">
        <v>9654.488083495984</v>
      </c>
      <c r="C10" s="133">
        <v>9442.1572448584957</v>
      </c>
      <c r="D10" s="133">
        <v>10551.104072238635</v>
      </c>
      <c r="E10" s="707">
        <v>-2.1992967084444359</v>
      </c>
      <c r="F10" s="708">
        <v>11.744634182871621</v>
      </c>
    </row>
    <row r="11" spans="1:16" ht="20.25" customHeight="1" thickBot="1">
      <c r="A11" s="438" t="s">
        <v>82</v>
      </c>
      <c r="B11" s="595">
        <v>22978.166736803352</v>
      </c>
      <c r="C11" s="595">
        <v>28722.905091644887</v>
      </c>
      <c r="D11" s="595">
        <v>29552.448144110018</v>
      </c>
      <c r="E11" s="709">
        <v>25.000855902226448</v>
      </c>
      <c r="F11" s="710">
        <v>2.8880889652991044</v>
      </c>
    </row>
    <row r="12" spans="1:16" ht="25.5" customHeight="1" thickTop="1">
      <c r="A12" s="439" t="s">
        <v>733</v>
      </c>
      <c r="B12" s="439"/>
      <c r="C12" s="439"/>
      <c r="D12" s="439"/>
      <c r="E12" s="439"/>
      <c r="F12" s="439"/>
      <c r="G12" s="439"/>
      <c r="H12" s="439"/>
      <c r="I12" s="439"/>
      <c r="J12" s="439"/>
      <c r="K12" s="439"/>
      <c r="L12" s="439"/>
      <c r="M12" s="439"/>
      <c r="N12" s="439"/>
      <c r="O12" s="439"/>
      <c r="P12" s="439"/>
    </row>
    <row r="13" spans="1:16" ht="15">
      <c r="A13" s="2499"/>
      <c r="B13" s="2499"/>
      <c r="C13" s="2499"/>
      <c r="D13" s="2499"/>
    </row>
    <row r="14" spans="1:16" ht="15">
      <c r="A14" s="440"/>
      <c r="C14" s="440"/>
      <c r="D14" s="440"/>
    </row>
    <row r="17" spans="2:2" ht="15">
      <c r="B17" s="1366"/>
    </row>
  </sheetData>
  <mergeCells count="9">
    <mergeCell ref="A13:D13"/>
    <mergeCell ref="A1:F1"/>
    <mergeCell ref="A2:F2"/>
    <mergeCell ref="A4:B4"/>
    <mergeCell ref="C4:F4"/>
    <mergeCell ref="A5:A7"/>
    <mergeCell ref="B5:F5"/>
    <mergeCell ref="E6:E7"/>
    <mergeCell ref="F6:F7"/>
  </mergeCells>
  <printOptions horizontalCentered="1"/>
  <pageMargins left="0.39370078740157483" right="0.35433070866141736" top="0.98425196850393704" bottom="0" header="0" footer="0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F12"/>
  <sheetViews>
    <sheetView view="pageBreakPreview" zoomScaleSheetLayoutView="100" workbookViewId="0">
      <selection activeCell="A2" sqref="A2:XFD2"/>
    </sheetView>
  </sheetViews>
  <sheetFormatPr defaultColWidth="9.140625" defaultRowHeight="12.75"/>
  <cols>
    <col min="1" max="1" width="19.42578125" style="441" customWidth="1"/>
    <col min="2" max="2" width="13.42578125" style="441" customWidth="1"/>
    <col min="3" max="3" width="13.28515625" style="441" customWidth="1"/>
    <col min="4" max="4" width="13" style="441" customWidth="1"/>
    <col min="5" max="5" width="12.85546875" style="441" customWidth="1"/>
    <col min="6" max="6" width="14.42578125" style="441" customWidth="1"/>
    <col min="7" max="16384" width="9.140625" style="441"/>
  </cols>
  <sheetData>
    <row r="1" spans="1:6" ht="18.75" customHeight="1">
      <c r="A1" s="2510" t="s">
        <v>483</v>
      </c>
      <c r="B1" s="2510"/>
      <c r="C1" s="2510"/>
      <c r="D1" s="2510"/>
      <c r="E1" s="2510"/>
      <c r="F1" s="2510"/>
    </row>
    <row r="2" spans="1:6" s="2722" customFormat="1" ht="20.25">
      <c r="A2" s="2510" t="s">
        <v>481</v>
      </c>
      <c r="B2" s="2510"/>
      <c r="C2" s="2510"/>
      <c r="D2" s="2510"/>
      <c r="E2" s="2510"/>
      <c r="F2" s="2510"/>
    </row>
    <row r="3" spans="1:6" ht="18">
      <c r="A3" s="2221"/>
      <c r="B3" s="2221"/>
      <c r="C3" s="2221"/>
      <c r="D3" s="2221"/>
      <c r="E3" s="2221"/>
      <c r="F3" s="2221"/>
    </row>
    <row r="4" spans="1:6" ht="18.75" thickBot="1">
      <c r="A4" s="442"/>
      <c r="B4" s="442"/>
      <c r="C4" s="442"/>
      <c r="D4" s="442"/>
      <c r="E4" s="442"/>
      <c r="F4" s="443" t="s">
        <v>470</v>
      </c>
    </row>
    <row r="5" spans="1:6" s="1207" customFormat="1" ht="16.5" thickTop="1">
      <c r="A5" s="2511" t="s">
        <v>81</v>
      </c>
      <c r="B5" s="2506" t="s">
        <v>122</v>
      </c>
      <c r="C5" s="2506"/>
      <c r="D5" s="2506"/>
      <c r="E5" s="2506"/>
      <c r="F5" s="2507"/>
    </row>
    <row r="6" spans="1:6" s="1207" customFormat="1" ht="18.75" customHeight="1">
      <c r="A6" s="2512"/>
      <c r="B6" s="1208" t="s">
        <v>87</v>
      </c>
      <c r="C6" s="1208" t="s">
        <v>90</v>
      </c>
      <c r="D6" s="1208" t="s">
        <v>91</v>
      </c>
      <c r="E6" s="2513" t="s">
        <v>469</v>
      </c>
      <c r="F6" s="2514" t="s">
        <v>468</v>
      </c>
    </row>
    <row r="7" spans="1:6" s="1207" customFormat="1" ht="30.75" customHeight="1">
      <c r="A7" s="2512"/>
      <c r="B7" s="1359" t="s">
        <v>669</v>
      </c>
      <c r="C7" s="1359" t="s">
        <v>725</v>
      </c>
      <c r="D7" s="1301" t="s">
        <v>737</v>
      </c>
      <c r="E7" s="2513"/>
      <c r="F7" s="2514"/>
    </row>
    <row r="8" spans="1:6" s="445" customFormat="1" ht="18">
      <c r="A8" s="444" t="s">
        <v>479</v>
      </c>
      <c r="B8" s="921">
        <v>42909.74</v>
      </c>
      <c r="C8" s="921">
        <v>52493.15</v>
      </c>
      <c r="D8" s="921">
        <v>29932.7</v>
      </c>
      <c r="E8" s="722">
        <v>22.333880373080817</v>
      </c>
      <c r="F8" s="723">
        <v>-42.977893306078983</v>
      </c>
    </row>
    <row r="9" spans="1:6" s="445" customFormat="1" ht="18">
      <c r="A9" s="444" t="s">
        <v>478</v>
      </c>
      <c r="B9" s="789">
        <v>324.27999999999997</v>
      </c>
      <c r="C9" s="789">
        <v>369.7</v>
      </c>
      <c r="D9" s="1342">
        <v>201.88480000000001</v>
      </c>
      <c r="E9" s="722">
        <v>14.006414209942037</v>
      </c>
      <c r="F9" s="723">
        <v>-45.392263997836082</v>
      </c>
    </row>
    <row r="10" spans="1:6" s="445" customFormat="1" ht="30">
      <c r="A10" s="444" t="s">
        <v>477</v>
      </c>
      <c r="B10" s="370"/>
      <c r="C10" s="370"/>
      <c r="D10" s="370"/>
      <c r="E10" s="446"/>
      <c r="F10" s="447"/>
    </row>
    <row r="11" spans="1:6" s="445" customFormat="1" ht="30.75" thickBot="1">
      <c r="A11" s="448" t="s">
        <v>476</v>
      </c>
      <c r="B11" s="369"/>
      <c r="C11" s="369"/>
      <c r="D11" s="369"/>
      <c r="E11" s="449"/>
      <c r="F11" s="450"/>
    </row>
    <row r="12" spans="1:6" ht="22.5" customHeight="1" thickTop="1">
      <c r="A12" s="2426" t="s">
        <v>708</v>
      </c>
      <c r="B12" s="2426"/>
      <c r="C12" s="2426"/>
      <c r="D12" s="2426"/>
      <c r="E12" s="2426"/>
      <c r="F12" s="2426"/>
    </row>
  </sheetData>
  <mergeCells count="7">
    <mergeCell ref="A12:F12"/>
    <mergeCell ref="A1:F1"/>
    <mergeCell ref="A2:F2"/>
    <mergeCell ref="A5:A7"/>
    <mergeCell ref="B5:F5"/>
    <mergeCell ref="E6:E7"/>
    <mergeCell ref="F6:F7"/>
  </mergeCells>
  <printOptions horizontalCentered="1"/>
  <pageMargins left="0.39370078740157483" right="0.39370078740157483" top="0.98425196850393704" bottom="0" header="0" footer="0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view="pageBreakPreview" zoomScale="70" zoomScaleSheetLayoutView="70" workbookViewId="0">
      <pane xSplit="1" topLeftCell="B1" activePane="topRight" state="frozen"/>
      <selection pane="topRight" activeCell="F24" sqref="F24"/>
    </sheetView>
  </sheetViews>
  <sheetFormatPr defaultColWidth="9.140625" defaultRowHeight="15"/>
  <cols>
    <col min="1" max="1" width="21.5703125" style="451" customWidth="1"/>
    <col min="2" max="2" width="14.28515625" style="451" customWidth="1"/>
    <col min="3" max="3" width="15.5703125" style="451" customWidth="1"/>
    <col min="4" max="16" width="14.28515625" style="451" customWidth="1"/>
    <col min="17" max="16384" width="9.140625" style="451"/>
  </cols>
  <sheetData>
    <row r="1" spans="1:16" s="1926" customFormat="1" ht="28.5">
      <c r="A1" s="2515" t="s">
        <v>545</v>
      </c>
      <c r="B1" s="2515"/>
      <c r="C1" s="2515"/>
      <c r="D1" s="2515"/>
      <c r="E1" s="2515"/>
      <c r="F1" s="2515"/>
      <c r="G1" s="2515"/>
      <c r="H1" s="2515"/>
      <c r="I1" s="2515"/>
      <c r="J1" s="2515"/>
      <c r="K1" s="2515"/>
      <c r="L1" s="2515"/>
      <c r="M1" s="2515"/>
      <c r="N1" s="2515"/>
      <c r="O1" s="2515"/>
      <c r="P1" s="2515"/>
    </row>
    <row r="2" spans="1:16" s="1930" customFormat="1" ht="32.25" thickBot="1">
      <c r="A2" s="2516" t="s">
        <v>488</v>
      </c>
      <c r="B2" s="2516"/>
      <c r="C2" s="2516"/>
      <c r="D2" s="2516"/>
      <c r="E2" s="2516"/>
      <c r="F2" s="2516"/>
      <c r="G2" s="2516"/>
      <c r="H2" s="2516"/>
      <c r="I2" s="2516"/>
      <c r="J2" s="2516"/>
      <c r="K2" s="2517"/>
      <c r="L2" s="2517"/>
      <c r="M2" s="2517"/>
      <c r="N2" s="2517"/>
      <c r="O2" s="2517"/>
      <c r="P2" s="2517"/>
    </row>
    <row r="3" spans="1:16" s="1209" customFormat="1" ht="18.75" customHeight="1" thickTop="1">
      <c r="A3" s="2518" t="s">
        <v>81</v>
      </c>
      <c r="B3" s="2520" t="s">
        <v>221</v>
      </c>
      <c r="C3" s="2520"/>
      <c r="D3" s="2520"/>
      <c r="E3" s="2520" t="s">
        <v>224</v>
      </c>
      <c r="F3" s="2520"/>
      <c r="G3" s="2520"/>
      <c r="H3" s="2520" t="s">
        <v>225</v>
      </c>
      <c r="I3" s="2520"/>
      <c r="J3" s="2520"/>
      <c r="K3" s="2520" t="s">
        <v>413</v>
      </c>
      <c r="L3" s="2520"/>
      <c r="M3" s="2520"/>
      <c r="N3" s="2520" t="s">
        <v>404</v>
      </c>
      <c r="O3" s="2520"/>
      <c r="P3" s="2521"/>
    </row>
    <row r="4" spans="1:16" s="1209" customFormat="1" ht="18.75" customHeight="1">
      <c r="A4" s="2519"/>
      <c r="B4" s="1211" t="s">
        <v>727</v>
      </c>
      <c r="C4" s="1211" t="s">
        <v>742</v>
      </c>
      <c r="D4" s="1222" t="s">
        <v>222</v>
      </c>
      <c r="E4" s="1211" t="str">
        <f>B4</f>
        <v>@)&amp;% c;f/ d;fGt</v>
      </c>
      <c r="F4" s="1211" t="str">
        <f>C4</f>
        <v>@)&amp;^ c;f/ d;fGt</v>
      </c>
      <c r="G4" s="1222" t="s">
        <v>222</v>
      </c>
      <c r="H4" s="1211" t="str">
        <f>B4</f>
        <v>@)&amp;% c;f/ d;fGt</v>
      </c>
      <c r="I4" s="1211" t="str">
        <f>C4</f>
        <v>@)&amp;^ c;f/ d;fGt</v>
      </c>
      <c r="J4" s="1222" t="s">
        <v>222</v>
      </c>
      <c r="K4" s="1211" t="str">
        <f>B4</f>
        <v>@)&amp;% c;f/ d;fGt</v>
      </c>
      <c r="L4" s="1211" t="str">
        <f>C4</f>
        <v>@)&amp;^ c;f/ d;fGt</v>
      </c>
      <c r="M4" s="1222" t="s">
        <v>222</v>
      </c>
      <c r="N4" s="1211" t="str">
        <f>B4</f>
        <v>@)&amp;% c;f/ d;fGt</v>
      </c>
      <c r="O4" s="1211" t="str">
        <f>C4</f>
        <v>@)&amp;^ c;f/ d;fGt</v>
      </c>
      <c r="P4" s="1210" t="s">
        <v>222</v>
      </c>
    </row>
    <row r="5" spans="1:16" ht="21" customHeight="1">
      <c r="A5" s="760" t="s">
        <v>485</v>
      </c>
      <c r="B5" s="923">
        <v>28.3</v>
      </c>
      <c r="C5" s="923">
        <v>4.8099999999999996</v>
      </c>
      <c r="D5" s="646">
        <v>-83.003533568904601</v>
      </c>
      <c r="E5" s="923">
        <v>62.6</v>
      </c>
      <c r="F5" s="923">
        <v>48.56</v>
      </c>
      <c r="G5" s="646">
        <v>-22.428115015974441</v>
      </c>
      <c r="H5" s="923">
        <v>19.5</v>
      </c>
      <c r="I5" s="923">
        <v>26.84</v>
      </c>
      <c r="J5" s="646">
        <v>37.641025641025635</v>
      </c>
      <c r="K5" s="923">
        <v>62.5</v>
      </c>
      <c r="L5" s="923">
        <v>62.5</v>
      </c>
      <c r="M5" s="646">
        <v>0</v>
      </c>
      <c r="N5" s="923">
        <v>106.5</v>
      </c>
      <c r="O5" s="923">
        <v>106.5</v>
      </c>
      <c r="P5" s="933">
        <v>0</v>
      </c>
    </row>
    <row r="6" spans="1:16" ht="21" customHeight="1" thickBot="1">
      <c r="A6" s="761" t="s">
        <v>484</v>
      </c>
      <c r="B6" s="924">
        <v>221.9</v>
      </c>
      <c r="C6" s="924">
        <v>321.2</v>
      </c>
      <c r="D6" s="647">
        <v>44.749887336638125</v>
      </c>
      <c r="E6" s="924">
        <v>72.8</v>
      </c>
      <c r="F6" s="924">
        <v>82.83</v>
      </c>
      <c r="G6" s="647">
        <v>13.777472527472526</v>
      </c>
      <c r="H6" s="924">
        <v>95.6</v>
      </c>
      <c r="I6" s="924">
        <v>84.75</v>
      </c>
      <c r="J6" s="647">
        <v>-11.349372384937226</v>
      </c>
      <c r="K6" s="924">
        <v>144.19999999999999</v>
      </c>
      <c r="L6" s="924">
        <v>144.16999999999999</v>
      </c>
      <c r="M6" s="647">
        <v>-2.0804438280165982E-2</v>
      </c>
      <c r="N6" s="924">
        <v>123.3</v>
      </c>
      <c r="O6" s="924">
        <v>123.3</v>
      </c>
      <c r="P6" s="934">
        <v>0</v>
      </c>
    </row>
    <row r="7" spans="1:16" ht="13.5" customHeight="1" thickTop="1" thickBot="1">
      <c r="J7" s="454"/>
      <c r="K7" s="454"/>
      <c r="L7" s="454"/>
      <c r="M7" s="454"/>
    </row>
    <row r="8" spans="1:16" s="1209" customFormat="1" ht="18.75" customHeight="1" thickTop="1">
      <c r="A8" s="2518" t="s">
        <v>81</v>
      </c>
      <c r="B8" s="2520" t="s">
        <v>226</v>
      </c>
      <c r="C8" s="2520"/>
      <c r="D8" s="2520"/>
      <c r="E8" s="2520" t="s">
        <v>227</v>
      </c>
      <c r="F8" s="2520"/>
      <c r="G8" s="2520"/>
      <c r="H8" s="2520" t="s">
        <v>228</v>
      </c>
      <c r="I8" s="2520"/>
      <c r="J8" s="2520"/>
      <c r="K8" s="2520" t="s">
        <v>405</v>
      </c>
      <c r="L8" s="2520"/>
      <c r="M8" s="2520"/>
      <c r="N8" s="2520" t="s">
        <v>212</v>
      </c>
      <c r="O8" s="2520"/>
      <c r="P8" s="2521"/>
    </row>
    <row r="9" spans="1:16" s="1209" customFormat="1" ht="18.75" customHeight="1">
      <c r="A9" s="2519"/>
      <c r="B9" s="1211" t="str">
        <f>B4</f>
        <v>@)&amp;% c;f/ d;fGt</v>
      </c>
      <c r="C9" s="1211" t="str">
        <f>C4</f>
        <v>@)&amp;^ c;f/ d;fGt</v>
      </c>
      <c r="D9" s="1222" t="s">
        <v>222</v>
      </c>
      <c r="E9" s="1211" t="str">
        <f>B4</f>
        <v>@)&amp;% c;f/ d;fGt</v>
      </c>
      <c r="F9" s="1211" t="str">
        <f>C4</f>
        <v>@)&amp;^ c;f/ d;fGt</v>
      </c>
      <c r="G9" s="1222" t="s">
        <v>222</v>
      </c>
      <c r="H9" s="1211" t="str">
        <f>B4</f>
        <v>@)&amp;% c;f/ d;fGt</v>
      </c>
      <c r="I9" s="1211" t="str">
        <f>C4</f>
        <v>@)&amp;^ c;f/ d;fGt</v>
      </c>
      <c r="J9" s="1222" t="s">
        <v>222</v>
      </c>
      <c r="K9" s="1211" t="str">
        <f>B4</f>
        <v>@)&amp;% c;f/ d;fGt</v>
      </c>
      <c r="L9" s="1211" t="str">
        <f>C4</f>
        <v>@)&amp;^ c;f/ d;fGt</v>
      </c>
      <c r="M9" s="1222" t="s">
        <v>222</v>
      </c>
      <c r="N9" s="1211" t="str">
        <f>B4</f>
        <v>@)&amp;% c;f/ d;fGt</v>
      </c>
      <c r="O9" s="1211" t="str">
        <f>C4</f>
        <v>@)&amp;^ c;f/ d;fGt</v>
      </c>
      <c r="P9" s="1210" t="s">
        <v>222</v>
      </c>
    </row>
    <row r="10" spans="1:16" ht="21" customHeight="1">
      <c r="A10" s="760" t="s">
        <v>485</v>
      </c>
      <c r="B10" s="646">
        <v>7.2</v>
      </c>
      <c r="C10" s="646">
        <v>7.2</v>
      </c>
      <c r="D10" s="646">
        <v>0</v>
      </c>
      <c r="E10" s="646">
        <v>104.2</v>
      </c>
      <c r="F10" s="646">
        <v>104.2</v>
      </c>
      <c r="G10" s="646">
        <v>0</v>
      </c>
      <c r="H10" s="919">
        <v>70.5</v>
      </c>
      <c r="I10" s="919">
        <v>113</v>
      </c>
      <c r="J10" s="919">
        <v>60.283687943262407</v>
      </c>
      <c r="K10" s="919">
        <v>0</v>
      </c>
      <c r="L10" s="919">
        <v>0</v>
      </c>
      <c r="M10" s="919" t="s">
        <v>818</v>
      </c>
      <c r="N10" s="919">
        <v>461.3</v>
      </c>
      <c r="O10" s="919">
        <v>473.60999999999996</v>
      </c>
      <c r="P10" s="925">
        <v>2.6685454151311347</v>
      </c>
    </row>
    <row r="11" spans="1:16" ht="21" customHeight="1" thickBot="1">
      <c r="A11" s="761" t="s">
        <v>484</v>
      </c>
      <c r="B11" s="647">
        <v>142.30000000000001</v>
      </c>
      <c r="C11" s="647">
        <v>142.30000000000001</v>
      </c>
      <c r="D11" s="647">
        <v>0</v>
      </c>
      <c r="E11" s="647">
        <v>121.9</v>
      </c>
      <c r="F11" s="647">
        <v>121.9</v>
      </c>
      <c r="G11" s="647">
        <v>0</v>
      </c>
      <c r="H11" s="926">
        <v>133.1</v>
      </c>
      <c r="I11" s="926">
        <v>151.11000000000001</v>
      </c>
      <c r="J11" s="926">
        <v>13.531179564237434</v>
      </c>
      <c r="K11" s="926">
        <v>70.2</v>
      </c>
      <c r="L11" s="926">
        <v>70.2</v>
      </c>
      <c r="M11" s="926">
        <v>0</v>
      </c>
      <c r="N11" s="926">
        <v>1125.3</v>
      </c>
      <c r="O11" s="926">
        <v>1241.76</v>
      </c>
      <c r="P11" s="927">
        <v>10.349240202612634</v>
      </c>
    </row>
    <row r="12" spans="1:16" ht="14.25" customHeight="1" thickTop="1" thickBot="1"/>
    <row r="13" spans="1:16" s="1209" customFormat="1" ht="16.5" thickTop="1">
      <c r="A13" s="2518" t="s">
        <v>81</v>
      </c>
      <c r="B13" s="2520" t="s">
        <v>200</v>
      </c>
      <c r="C13" s="2520"/>
      <c r="D13" s="2521"/>
      <c r="E13" s="946"/>
      <c r="F13" s="946"/>
      <c r="G13" s="946"/>
      <c r="H13" s="946"/>
      <c r="I13" s="946"/>
      <c r="J13" s="946"/>
      <c r="K13" s="946"/>
      <c r="L13" s="946"/>
      <c r="M13" s="946"/>
      <c r="N13" s="946"/>
      <c r="O13" s="946"/>
      <c r="P13" s="946"/>
    </row>
    <row r="14" spans="1:16" s="1209" customFormat="1" ht="15.75">
      <c r="A14" s="2519"/>
      <c r="B14" s="1211" t="str">
        <f>B4</f>
        <v>@)&amp;% c;f/ d;fGt</v>
      </c>
      <c r="C14" s="1211" t="str">
        <f>C4</f>
        <v>@)&amp;^ c;f/ d;fGt</v>
      </c>
      <c r="D14" s="1210" t="s">
        <v>222</v>
      </c>
      <c r="E14" s="946"/>
      <c r="F14" s="946"/>
      <c r="G14" s="946"/>
      <c r="H14" s="946"/>
      <c r="I14" s="946"/>
      <c r="J14" s="946"/>
      <c r="K14" s="946"/>
      <c r="L14" s="946"/>
      <c r="M14" s="946"/>
      <c r="N14" s="946"/>
      <c r="O14" s="946"/>
      <c r="P14" s="946"/>
    </row>
    <row r="15" spans="1:16" s="460" customFormat="1" ht="21" customHeight="1">
      <c r="A15" s="458" t="s">
        <v>487</v>
      </c>
      <c r="B15" s="928">
        <v>1258287</v>
      </c>
      <c r="C15" s="928">
        <v>1377563</v>
      </c>
      <c r="D15" s="930">
        <v>9.4792364540045213</v>
      </c>
      <c r="E15" s="459"/>
      <c r="F15" s="459"/>
      <c r="G15" s="459"/>
    </row>
    <row r="16" spans="1:16" ht="21" customHeight="1">
      <c r="A16" s="461" t="s">
        <v>486</v>
      </c>
      <c r="B16" s="587">
        <v>982623</v>
      </c>
      <c r="C16" s="587">
        <v>1073806</v>
      </c>
      <c r="D16" s="931">
        <v>9.2795507534425781</v>
      </c>
      <c r="E16" s="462"/>
      <c r="F16" s="462"/>
      <c r="G16" s="462"/>
    </row>
    <row r="17" spans="1:9" ht="21" customHeight="1" thickBot="1">
      <c r="A17" s="529" t="s">
        <v>158</v>
      </c>
      <c r="B17" s="929">
        <v>275664</v>
      </c>
      <c r="C17" s="929">
        <v>303757</v>
      </c>
      <c r="D17" s="932">
        <v>10.191029659295367</v>
      </c>
    </row>
    <row r="18" spans="1:9" ht="20.25" customHeight="1" thickTop="1">
      <c r="A18" s="459" t="s">
        <v>546</v>
      </c>
      <c r="H18" s="459"/>
      <c r="I18" s="459"/>
    </row>
    <row r="19" spans="1:9">
      <c r="A19" s="462" t="s">
        <v>598</v>
      </c>
      <c r="H19" s="462"/>
      <c r="I19" s="462"/>
    </row>
    <row r="20" spans="1:9">
      <c r="A20" s="530" t="s">
        <v>597</v>
      </c>
    </row>
  </sheetData>
  <mergeCells count="16">
    <mergeCell ref="K8:M8"/>
    <mergeCell ref="N8:P8"/>
    <mergeCell ref="A13:A14"/>
    <mergeCell ref="B13:D13"/>
    <mergeCell ref="A8:A9"/>
    <mergeCell ref="B8:D8"/>
    <mergeCell ref="E8:G8"/>
    <mergeCell ref="H8:J8"/>
    <mergeCell ref="A1:P1"/>
    <mergeCell ref="A2:P2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39370078740157483" top="0.78740157480314965" bottom="0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4"/>
  <sheetViews>
    <sheetView view="pageBreakPreview" zoomScale="84" zoomScaleSheetLayoutView="84" workbookViewId="0">
      <selection activeCell="A2" sqref="A2:XFD2"/>
    </sheetView>
  </sheetViews>
  <sheetFormatPr defaultRowHeight="12.75"/>
  <cols>
    <col min="1" max="1" width="19.5703125" customWidth="1"/>
    <col min="2" max="6" width="13.7109375" customWidth="1"/>
  </cols>
  <sheetData>
    <row r="1" spans="1:6" ht="18">
      <c r="A1" s="2314" t="s">
        <v>283</v>
      </c>
      <c r="B1" s="2314"/>
      <c r="C1" s="2314"/>
      <c r="D1" s="2314"/>
      <c r="E1" s="2314"/>
      <c r="F1" s="2314"/>
    </row>
    <row r="2" spans="1:6" s="1921" customFormat="1" ht="20.25">
      <c r="A2" s="2459" t="s">
        <v>834</v>
      </c>
      <c r="B2" s="2459"/>
      <c r="C2" s="2459"/>
      <c r="D2" s="2459"/>
      <c r="E2" s="2459"/>
      <c r="F2" s="2459"/>
    </row>
    <row r="3" spans="1:6" ht="18.75" thickBot="1">
      <c r="A3" s="8"/>
      <c r="F3" s="15" t="s">
        <v>133</v>
      </c>
    </row>
    <row r="4" spans="1:6" s="1054" customFormat="1" ht="18.75" thickTop="1">
      <c r="A4" s="2315" t="s">
        <v>263</v>
      </c>
      <c r="B4" s="2327" t="s">
        <v>82</v>
      </c>
      <c r="C4" s="2327"/>
      <c r="D4" s="2327"/>
      <c r="E4" s="2327"/>
      <c r="F4" s="2328"/>
    </row>
    <row r="5" spans="1:6" s="1054" customFormat="1" ht="15" customHeight="1">
      <c r="A5" s="2316"/>
      <c r="B5" s="1057" t="s">
        <v>87</v>
      </c>
      <c r="C5" s="1057" t="s">
        <v>90</v>
      </c>
      <c r="D5" s="1057" t="s">
        <v>91</v>
      </c>
      <c r="E5" s="2322" t="s">
        <v>88</v>
      </c>
      <c r="F5" s="2331" t="s">
        <v>89</v>
      </c>
    </row>
    <row r="6" spans="1:6" s="1054" customFormat="1" ht="36.75" customHeight="1">
      <c r="A6" s="2316"/>
      <c r="B6" s="1355" t="s">
        <v>669</v>
      </c>
      <c r="C6" s="1355" t="s">
        <v>725</v>
      </c>
      <c r="D6" s="1355" t="s">
        <v>737</v>
      </c>
      <c r="E6" s="2322"/>
      <c r="F6" s="2331"/>
    </row>
    <row r="7" spans="1:6" s="73" customFormat="1" ht="16.5">
      <c r="A7" s="128" t="s">
        <v>265</v>
      </c>
      <c r="B7" s="143">
        <v>15681678.094000001</v>
      </c>
      <c r="C7" s="143">
        <v>15900413.6</v>
      </c>
      <c r="D7" s="143">
        <v>16693857.404300001</v>
      </c>
      <c r="E7" s="689">
        <v>1.3948475710880075</v>
      </c>
      <c r="F7" s="690">
        <v>4.9900828007392306</v>
      </c>
    </row>
    <row r="8" spans="1:6" ht="16.5">
      <c r="A8" s="129" t="s">
        <v>3</v>
      </c>
      <c r="B8" s="101">
        <v>4981842.0940000005</v>
      </c>
      <c r="C8" s="101">
        <v>4909895</v>
      </c>
      <c r="D8" s="101">
        <v>5374928</v>
      </c>
      <c r="E8" s="691">
        <v>-1.4441865607633702</v>
      </c>
      <c r="F8" s="692">
        <v>9.4713430735280326</v>
      </c>
    </row>
    <row r="9" spans="1:6" ht="16.5">
      <c r="A9" s="129" t="s">
        <v>4</v>
      </c>
      <c r="B9" s="101">
        <v>2314398.4500000002</v>
      </c>
      <c r="C9" s="101">
        <v>2378392</v>
      </c>
      <c r="D9" s="101">
        <v>2356085.5540000005</v>
      </c>
      <c r="E9" s="691">
        <v>2.7650187028080495</v>
      </c>
      <c r="F9" s="871">
        <v>-0.93787928987313762</v>
      </c>
    </row>
    <row r="10" spans="1:6" ht="16.5" customHeight="1">
      <c r="A10" s="16" t="s">
        <v>5</v>
      </c>
      <c r="B10" s="101">
        <v>1659457.78</v>
      </c>
      <c r="C10" s="101">
        <v>1737029</v>
      </c>
      <c r="D10" s="101">
        <v>1753802.65</v>
      </c>
      <c r="E10" s="691">
        <v>4.6744919295265106</v>
      </c>
      <c r="F10" s="871">
        <v>0.96565169608567203</v>
      </c>
    </row>
    <row r="11" spans="1:6" ht="16.5">
      <c r="A11" s="129" t="s">
        <v>6</v>
      </c>
      <c r="B11" s="101">
        <v>219568.9</v>
      </c>
      <c r="C11" s="101">
        <v>223513.1</v>
      </c>
      <c r="D11" s="101">
        <v>222206.62</v>
      </c>
      <c r="E11" s="691">
        <v>1.7963381881495906</v>
      </c>
      <c r="F11" s="692">
        <v>-0.58452054935483488</v>
      </c>
    </row>
    <row r="12" spans="1:6" ht="16.5">
      <c r="A12" s="129" t="s">
        <v>7</v>
      </c>
      <c r="B12" s="101">
        <v>19962.05</v>
      </c>
      <c r="C12" s="101">
        <v>18952.3</v>
      </c>
      <c r="D12" s="101">
        <v>20867.1823</v>
      </c>
      <c r="E12" s="691">
        <v>-5.0583482157393576</v>
      </c>
      <c r="F12" s="692">
        <v>10.103693483112863</v>
      </c>
    </row>
    <row r="13" spans="1:6" ht="16.5">
      <c r="A13" s="129" t="s">
        <v>8</v>
      </c>
      <c r="B13" s="101">
        <v>8662.1999999999989</v>
      </c>
      <c r="C13" s="101">
        <v>8668.16</v>
      </c>
      <c r="D13" s="101">
        <v>8415.65</v>
      </c>
      <c r="E13" s="691">
        <v>6.8804691648779226E-2</v>
      </c>
      <c r="F13" s="692">
        <v>-2.9130749778499734</v>
      </c>
    </row>
    <row r="14" spans="1:6" ht="16.5">
      <c r="A14" s="129" t="s">
        <v>9</v>
      </c>
      <c r="B14" s="570">
        <v>2296774.92</v>
      </c>
      <c r="C14" s="570">
        <v>2352425.6</v>
      </c>
      <c r="D14" s="570">
        <v>2411821.62</v>
      </c>
      <c r="E14" s="782">
        <v>2.4229923235142365</v>
      </c>
      <c r="F14" s="783">
        <v>2.5248841026045596</v>
      </c>
    </row>
    <row r="15" spans="1:6" ht="16.5">
      <c r="A15" s="129" t="s">
        <v>10</v>
      </c>
      <c r="B15" s="570">
        <v>3650332.27</v>
      </c>
      <c r="C15" s="570">
        <v>3704201</v>
      </c>
      <c r="D15" s="570">
        <v>3979568.91</v>
      </c>
      <c r="E15" s="782">
        <v>1.4757212772852597</v>
      </c>
      <c r="F15" s="783">
        <v>7.4339354154917743</v>
      </c>
    </row>
    <row r="16" spans="1:6" ht="16.5">
      <c r="A16" s="129" t="s">
        <v>11</v>
      </c>
      <c r="B16" s="570">
        <v>11443</v>
      </c>
      <c r="C16" s="570">
        <v>11401.5</v>
      </c>
      <c r="D16" s="570">
        <v>11615</v>
      </c>
      <c r="E16" s="782">
        <v>-0.36266713274490314</v>
      </c>
      <c r="F16" s="783">
        <v>1.8725606279875535</v>
      </c>
    </row>
    <row r="17" spans="1:6" ht="16.5">
      <c r="A17" s="129" t="s">
        <v>12</v>
      </c>
      <c r="B17" s="570">
        <v>2046.5</v>
      </c>
      <c r="C17" s="570">
        <v>1217.25</v>
      </c>
      <c r="D17" s="570">
        <v>957.25</v>
      </c>
      <c r="E17" s="782">
        <v>-40.520400684094795</v>
      </c>
      <c r="F17" s="783">
        <v>-21.35962209899364</v>
      </c>
    </row>
    <row r="18" spans="1:6" ht="16.5">
      <c r="A18" s="129" t="s">
        <v>13</v>
      </c>
      <c r="B18" s="570">
        <v>21421.21</v>
      </c>
      <c r="C18" s="570">
        <v>21294.2</v>
      </c>
      <c r="D18" s="570">
        <v>21170.22</v>
      </c>
      <c r="E18" s="782">
        <v>-0.59291702009363689</v>
      </c>
      <c r="F18" s="783">
        <v>-0.58222426764095303</v>
      </c>
    </row>
    <row r="19" spans="1:6" ht="16.5">
      <c r="A19" s="129" t="s">
        <v>14</v>
      </c>
      <c r="B19" s="570">
        <v>294166.82999999996</v>
      </c>
      <c r="C19" s="570">
        <v>323836.90000000002</v>
      </c>
      <c r="D19" s="570">
        <v>318658.32</v>
      </c>
      <c r="E19" s="782">
        <v>10.086137175969185</v>
      </c>
      <c r="F19" s="783">
        <v>-1.5991321557240639</v>
      </c>
    </row>
    <row r="20" spans="1:6" ht="16.5">
      <c r="A20" s="129" t="s">
        <v>15</v>
      </c>
      <c r="B20" s="570">
        <v>197836.49</v>
      </c>
      <c r="C20" s="570">
        <v>209587.59000000003</v>
      </c>
      <c r="D20" s="570">
        <v>213760.42800000001</v>
      </c>
      <c r="E20" s="782">
        <v>5.9398041281464486</v>
      </c>
      <c r="F20" s="783">
        <v>1.9909757061474807</v>
      </c>
    </row>
    <row r="21" spans="1:6" s="73" customFormat="1" ht="16.5">
      <c r="A21" s="128" t="s">
        <v>719</v>
      </c>
      <c r="B21" s="625">
        <v>3202264.02</v>
      </c>
      <c r="C21" s="625">
        <v>3299799.0500000003</v>
      </c>
      <c r="D21" s="625">
        <v>3247124.44</v>
      </c>
      <c r="E21" s="847">
        <v>3.0458147545248266</v>
      </c>
      <c r="F21" s="850">
        <v>-1.5962975078740129</v>
      </c>
    </row>
    <row r="22" spans="1:6" ht="16.5">
      <c r="A22" s="129" t="s">
        <v>335</v>
      </c>
      <c r="B22" s="570">
        <v>3202264.02</v>
      </c>
      <c r="C22" s="570">
        <v>3299799.0500000003</v>
      </c>
      <c r="D22" s="570">
        <v>3247124.44</v>
      </c>
      <c r="E22" s="782">
        <v>3.0458147545248266</v>
      </c>
      <c r="F22" s="783">
        <v>-1.5962975078740129</v>
      </c>
    </row>
    <row r="23" spans="1:6" s="73" customFormat="1" ht="16.5">
      <c r="A23" s="128" t="s">
        <v>17</v>
      </c>
      <c r="B23" s="625">
        <v>1506518.61</v>
      </c>
      <c r="C23" s="625">
        <v>1610178.2599999998</v>
      </c>
      <c r="D23" s="625">
        <v>1615391.7590000001</v>
      </c>
      <c r="E23" s="847">
        <v>6.880741420114262</v>
      </c>
      <c r="F23" s="850">
        <v>0.32378396414320321</v>
      </c>
    </row>
    <row r="24" spans="1:6" ht="16.5">
      <c r="A24" s="129" t="s">
        <v>18</v>
      </c>
      <c r="B24" s="570">
        <v>148160.49</v>
      </c>
      <c r="C24" s="570">
        <v>156101.6</v>
      </c>
      <c r="D24" s="570">
        <v>165156.62</v>
      </c>
      <c r="E24" s="782">
        <v>5.3598027382333981</v>
      </c>
      <c r="F24" s="783">
        <v>5.8007220938158071</v>
      </c>
    </row>
    <row r="25" spans="1:6" ht="16.5">
      <c r="A25" s="129" t="s">
        <v>19</v>
      </c>
      <c r="B25" s="570">
        <v>278765.2</v>
      </c>
      <c r="C25" s="570">
        <v>309755.90000000002</v>
      </c>
      <c r="D25" s="570">
        <v>277197.83</v>
      </c>
      <c r="E25" s="782">
        <v>11.117133702485106</v>
      </c>
      <c r="F25" s="783">
        <v>-10.510879695915392</v>
      </c>
    </row>
    <row r="26" spans="1:6" ht="16.5">
      <c r="A26" s="129" t="s">
        <v>20</v>
      </c>
      <c r="B26" s="101">
        <v>244348.25</v>
      </c>
      <c r="C26" s="101">
        <v>273962.25</v>
      </c>
      <c r="D26" s="101">
        <v>283340.70199999999</v>
      </c>
      <c r="E26" s="691">
        <v>12.119587514950481</v>
      </c>
      <c r="F26" s="692">
        <v>3.4232643366011217</v>
      </c>
    </row>
    <row r="27" spans="1:6" ht="16.5">
      <c r="A27" s="129" t="s">
        <v>21</v>
      </c>
      <c r="B27" s="101">
        <v>12189.6</v>
      </c>
      <c r="C27" s="101">
        <v>13934.7</v>
      </c>
      <c r="D27" s="101">
        <v>14114.6</v>
      </c>
      <c r="E27" s="691">
        <v>14.316302421736566</v>
      </c>
      <c r="F27" s="692">
        <v>1.2910216940443604</v>
      </c>
    </row>
    <row r="28" spans="1:6" ht="16.5">
      <c r="A28" s="129" t="s">
        <v>22</v>
      </c>
      <c r="B28" s="101">
        <v>252089.56</v>
      </c>
      <c r="C28" s="101">
        <v>249932.2</v>
      </c>
      <c r="D28" s="101">
        <v>253198.30100000001</v>
      </c>
      <c r="E28" s="691">
        <v>-0.85579109265769659</v>
      </c>
      <c r="F28" s="692">
        <v>1.3067948027505167</v>
      </c>
    </row>
    <row r="29" spans="1:6" ht="16.5">
      <c r="A29" s="129" t="s">
        <v>23</v>
      </c>
      <c r="B29" s="101">
        <v>551763.16999999993</v>
      </c>
      <c r="C29" s="101">
        <v>587203.65</v>
      </c>
      <c r="D29" s="101">
        <v>603014.94999999995</v>
      </c>
      <c r="E29" s="691">
        <v>6.4231325914703774</v>
      </c>
      <c r="F29" s="692">
        <v>2.692643344434245</v>
      </c>
    </row>
    <row r="30" spans="1:6" ht="16.5">
      <c r="A30" s="129" t="s">
        <v>24</v>
      </c>
      <c r="B30" s="101">
        <v>18121.5</v>
      </c>
      <c r="C30" s="101">
        <v>18141.61</v>
      </c>
      <c r="D30" s="101">
        <v>18349.41</v>
      </c>
      <c r="E30" s="691">
        <v>0.11097315343653236</v>
      </c>
      <c r="F30" s="692">
        <v>1.1454330679581375</v>
      </c>
    </row>
    <row r="31" spans="1:6" ht="17.25" thickBot="1">
      <c r="A31" s="17" t="s">
        <v>25</v>
      </c>
      <c r="B31" s="119">
        <v>1080.8399999999999</v>
      </c>
      <c r="C31" s="119">
        <v>1146.3499999999999</v>
      </c>
      <c r="D31" s="119">
        <v>1019.296</v>
      </c>
      <c r="E31" s="693">
        <v>6.0610266089338012</v>
      </c>
      <c r="F31" s="694">
        <v>-11.083351506956845</v>
      </c>
    </row>
    <row r="32" spans="1:6" ht="14.25" customHeight="1" thickTop="1">
      <c r="A32" s="2321" t="s">
        <v>408</v>
      </c>
      <c r="B32" s="2321"/>
      <c r="C32" s="2321"/>
    </row>
    <row r="33" spans="1:6" ht="14.25">
      <c r="A33" s="2312" t="s">
        <v>815</v>
      </c>
      <c r="B33" s="2312"/>
      <c r="C33" s="2312"/>
      <c r="D33" s="2312"/>
      <c r="E33" s="2312"/>
      <c r="F33" s="14"/>
    </row>
    <row r="34" spans="1:6">
      <c r="A34" s="2313"/>
      <c r="B34" s="2313"/>
      <c r="C34" s="2313"/>
      <c r="D34" s="2313"/>
      <c r="E34" s="14"/>
      <c r="F34" s="14"/>
    </row>
  </sheetData>
  <mergeCells count="9">
    <mergeCell ref="A32:C32"/>
    <mergeCell ref="A33:E33"/>
    <mergeCell ref="A34:D34"/>
    <mergeCell ref="A1:F1"/>
    <mergeCell ref="A2:F2"/>
    <mergeCell ref="A4:A6"/>
    <mergeCell ref="B4:F4"/>
    <mergeCell ref="E5:E6"/>
    <mergeCell ref="F5:F6"/>
  </mergeCells>
  <printOptions horizontalCentered="1"/>
  <pageMargins left="0.78740157480314965" right="0.39370078740157483" top="0.98425196850393704" bottom="0.23622047244094491" header="0" footer="0.23622047244094491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view="pageBreakPreview" zoomScale="55" zoomScaleSheetLayoutView="55" workbookViewId="0">
      <selection activeCell="S6" sqref="S6"/>
    </sheetView>
  </sheetViews>
  <sheetFormatPr defaultColWidth="9.140625" defaultRowHeight="15"/>
  <cols>
    <col min="1" max="1" width="33.7109375" style="451" customWidth="1"/>
    <col min="2" max="13" width="14.28515625" style="451" customWidth="1"/>
    <col min="14" max="251" width="9.140625" style="451"/>
    <col min="252" max="252" width="33.7109375" style="451" customWidth="1"/>
    <col min="253" max="255" width="16.7109375" style="451" customWidth="1"/>
    <col min="256" max="16384" width="9.140625" style="451"/>
  </cols>
  <sheetData>
    <row r="1" spans="1:13" s="1929" customFormat="1" ht="26.25">
      <c r="A1" s="2522" t="s">
        <v>547</v>
      </c>
      <c r="B1" s="2522"/>
      <c r="C1" s="2522"/>
      <c r="D1" s="2522"/>
      <c r="E1" s="2522"/>
      <c r="F1" s="2522"/>
      <c r="G1" s="2522"/>
      <c r="H1" s="2522"/>
      <c r="I1" s="2522"/>
      <c r="J1" s="2522"/>
      <c r="K1" s="2522"/>
      <c r="L1" s="2522"/>
      <c r="M1" s="2522"/>
    </row>
    <row r="2" spans="1:13" s="1926" customFormat="1" ht="29.25" thickBot="1">
      <c r="A2" s="2515" t="s">
        <v>501</v>
      </c>
      <c r="B2" s="2515"/>
      <c r="C2" s="2515"/>
      <c r="D2" s="2515"/>
      <c r="E2" s="2515"/>
      <c r="F2" s="2515"/>
      <c r="G2" s="2515"/>
      <c r="H2" s="2515"/>
      <c r="I2" s="2515"/>
      <c r="J2" s="2515"/>
      <c r="K2" s="2515"/>
      <c r="L2" s="2515"/>
      <c r="M2" s="2515"/>
    </row>
    <row r="3" spans="1:13" s="1209" customFormat="1" ht="16.5" thickTop="1">
      <c r="A3" s="2523" t="s">
        <v>81</v>
      </c>
      <c r="B3" s="2520" t="s">
        <v>548</v>
      </c>
      <c r="C3" s="2520"/>
      <c r="D3" s="2520" t="s">
        <v>224</v>
      </c>
      <c r="E3" s="2520"/>
      <c r="F3" s="2520" t="s">
        <v>225</v>
      </c>
      <c r="G3" s="2520"/>
      <c r="H3" s="2520" t="s">
        <v>413</v>
      </c>
      <c r="I3" s="2520"/>
      <c r="J3" s="2520" t="s">
        <v>404</v>
      </c>
      <c r="K3" s="2520"/>
      <c r="L3" s="2520" t="s">
        <v>530</v>
      </c>
      <c r="M3" s="2521"/>
    </row>
    <row r="4" spans="1:13" s="1209" customFormat="1" ht="15.75">
      <c r="A4" s="2524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211" t="str">
        <f>C4</f>
        <v>@)&amp;^ c;f/ d;fGt</v>
      </c>
      <c r="J4" s="1211" t="str">
        <f>B4</f>
        <v>@)&amp;% c;f/ d;fGt</v>
      </c>
      <c r="K4" s="1211" t="str">
        <f>C4</f>
        <v>@)&amp;^ c;f/ d;fGt</v>
      </c>
      <c r="L4" s="1211" t="str">
        <f>B4</f>
        <v>@)&amp;% c;f/ d;fGt</v>
      </c>
      <c r="M4" s="1932" t="str">
        <f>C4</f>
        <v>@)&amp;^ c;f/ d;fGt</v>
      </c>
    </row>
    <row r="5" spans="1:13" ht="16.5">
      <c r="A5" s="463" t="s">
        <v>500</v>
      </c>
      <c r="B5" s="637"/>
      <c r="C5" s="637"/>
      <c r="D5" s="587"/>
      <c r="E5" s="587"/>
      <c r="F5" s="935"/>
      <c r="G5" s="935"/>
      <c r="H5" s="587"/>
      <c r="I5" s="587"/>
      <c r="J5" s="587"/>
      <c r="K5" s="587"/>
      <c r="L5" s="637"/>
      <c r="M5" s="936"/>
    </row>
    <row r="6" spans="1:13" ht="16.5">
      <c r="A6" s="464" t="s">
        <v>498</v>
      </c>
      <c r="B6" s="637">
        <v>271</v>
      </c>
      <c r="C6" s="740">
        <v>271</v>
      </c>
      <c r="D6" s="937">
        <v>186</v>
      </c>
      <c r="E6" s="937">
        <v>186</v>
      </c>
      <c r="F6" s="937">
        <v>130</v>
      </c>
      <c r="G6" s="937">
        <v>129</v>
      </c>
      <c r="H6" s="937">
        <v>510</v>
      </c>
      <c r="I6" s="937">
        <v>510</v>
      </c>
      <c r="J6" s="740">
        <v>363</v>
      </c>
      <c r="K6" s="740">
        <v>347</v>
      </c>
      <c r="L6" s="586">
        <v>587</v>
      </c>
      <c r="M6" s="586">
        <v>587</v>
      </c>
    </row>
    <row r="7" spans="1:13" ht="16.5">
      <c r="A7" s="464" t="s">
        <v>492</v>
      </c>
      <c r="B7" s="637">
        <v>80305</v>
      </c>
      <c r="C7" s="740">
        <v>80305</v>
      </c>
      <c r="D7" s="937">
        <v>37474</v>
      </c>
      <c r="E7" s="937">
        <v>37474</v>
      </c>
      <c r="F7" s="937">
        <v>17767</v>
      </c>
      <c r="G7" s="937"/>
      <c r="H7" s="937">
        <v>74450</v>
      </c>
      <c r="I7" s="937">
        <v>74450</v>
      </c>
      <c r="J7" s="740">
        <v>43259</v>
      </c>
      <c r="K7" s="740">
        <v>38895</v>
      </c>
      <c r="L7" s="586">
        <v>61978</v>
      </c>
      <c r="M7" s="586">
        <v>61978</v>
      </c>
    </row>
    <row r="8" spans="1:13" ht="16.5">
      <c r="A8" s="464" t="s">
        <v>491</v>
      </c>
      <c r="B8" s="637">
        <v>4137</v>
      </c>
      <c r="C8" s="740">
        <v>4137</v>
      </c>
      <c r="D8" s="937">
        <v>2234</v>
      </c>
      <c r="E8" s="937">
        <v>2234</v>
      </c>
      <c r="F8" s="937">
        <v>1266</v>
      </c>
      <c r="G8" s="937">
        <v>1266</v>
      </c>
      <c r="H8" s="937">
        <v>2675</v>
      </c>
      <c r="I8" s="937">
        <v>2675</v>
      </c>
      <c r="J8" s="740"/>
      <c r="K8" s="740">
        <v>1882</v>
      </c>
      <c r="L8" s="586">
        <v>3275</v>
      </c>
      <c r="M8" s="586">
        <v>3275</v>
      </c>
    </row>
    <row r="9" spans="1:13" ht="16.5">
      <c r="A9" s="465" t="s">
        <v>499</v>
      </c>
      <c r="B9" s="637"/>
      <c r="C9" s="740"/>
      <c r="D9" s="937"/>
      <c r="E9" s="937"/>
      <c r="F9" s="937"/>
      <c r="G9" s="937"/>
      <c r="H9" s="937"/>
      <c r="I9" s="937"/>
      <c r="J9" s="740"/>
      <c r="K9" s="740"/>
      <c r="L9" s="586"/>
      <c r="M9" s="586"/>
    </row>
    <row r="10" spans="1:13" ht="16.5">
      <c r="A10" s="464" t="s">
        <v>498</v>
      </c>
      <c r="B10" s="637">
        <v>1142</v>
      </c>
      <c r="C10" s="740">
        <v>1142</v>
      </c>
      <c r="D10" s="937">
        <v>276</v>
      </c>
      <c r="E10" s="937">
        <v>276</v>
      </c>
      <c r="F10" s="937">
        <v>203</v>
      </c>
      <c r="G10" s="937">
        <v>189</v>
      </c>
      <c r="H10" s="937">
        <v>34</v>
      </c>
      <c r="I10" s="937">
        <v>34</v>
      </c>
      <c r="J10" s="740">
        <v>37</v>
      </c>
      <c r="K10" s="740">
        <v>38</v>
      </c>
      <c r="L10" s="586">
        <v>100</v>
      </c>
      <c r="M10" s="586">
        <v>100</v>
      </c>
    </row>
    <row r="11" spans="1:13" ht="16.5">
      <c r="A11" s="464" t="s">
        <v>492</v>
      </c>
      <c r="B11" s="637">
        <v>285614</v>
      </c>
      <c r="C11" s="740">
        <v>285614</v>
      </c>
      <c r="D11" s="937">
        <v>65345</v>
      </c>
      <c r="E11" s="937">
        <v>65345</v>
      </c>
      <c r="F11" s="937">
        <v>38710</v>
      </c>
      <c r="G11" s="937"/>
      <c r="H11" s="937">
        <v>3350</v>
      </c>
      <c r="I11" s="937">
        <v>3350</v>
      </c>
      <c r="J11" s="740">
        <v>6525</v>
      </c>
      <c r="K11" s="740">
        <v>7605</v>
      </c>
      <c r="L11" s="586">
        <v>28345</v>
      </c>
      <c r="M11" s="586">
        <v>28345</v>
      </c>
    </row>
    <row r="12" spans="1:13" ht="16.5">
      <c r="A12" s="464" t="s">
        <v>491</v>
      </c>
      <c r="B12" s="637"/>
      <c r="C12" s="740"/>
      <c r="D12" s="937">
        <v>3584</v>
      </c>
      <c r="E12" s="937">
        <v>3584</v>
      </c>
      <c r="F12" s="937"/>
      <c r="G12" s="937"/>
      <c r="H12" s="937"/>
      <c r="I12" s="937"/>
      <c r="J12" s="937"/>
      <c r="K12" s="937"/>
      <c r="L12" s="586"/>
      <c r="M12" s="586"/>
    </row>
    <row r="13" spans="1:13" ht="16.5">
      <c r="A13" s="466" t="s">
        <v>497</v>
      </c>
      <c r="B13" s="587"/>
      <c r="C13" s="937"/>
      <c r="D13" s="937"/>
      <c r="E13" s="937"/>
      <c r="F13" s="937"/>
      <c r="G13" s="937"/>
      <c r="H13" s="937"/>
      <c r="I13" s="937"/>
      <c r="J13" s="937"/>
      <c r="K13" s="937"/>
      <c r="L13" s="1931"/>
      <c r="M13" s="1931"/>
    </row>
    <row r="14" spans="1:13" ht="16.5">
      <c r="A14" s="464" t="s">
        <v>496</v>
      </c>
      <c r="B14" s="937">
        <v>82</v>
      </c>
      <c r="C14" s="937">
        <v>82</v>
      </c>
      <c r="D14" s="937">
        <v>33</v>
      </c>
      <c r="E14" s="937">
        <v>33</v>
      </c>
      <c r="F14" s="937">
        <v>13</v>
      </c>
      <c r="G14" s="937"/>
      <c r="H14" s="937">
        <v>7</v>
      </c>
      <c r="I14" s="937">
        <v>7</v>
      </c>
      <c r="J14" s="937">
        <v>11</v>
      </c>
      <c r="K14" s="937">
        <v>8</v>
      </c>
      <c r="L14" s="1931">
        <v>13</v>
      </c>
      <c r="M14" s="1931">
        <v>13</v>
      </c>
    </row>
    <row r="15" spans="1:13" ht="16.5">
      <c r="A15" s="464" t="s">
        <v>495</v>
      </c>
      <c r="B15" s="937">
        <v>6299</v>
      </c>
      <c r="C15" s="937">
        <v>6299</v>
      </c>
      <c r="D15" s="937">
        <v>2102</v>
      </c>
      <c r="E15" s="937">
        <v>2102</v>
      </c>
      <c r="F15" s="937">
        <v>952</v>
      </c>
      <c r="G15" s="937"/>
      <c r="H15" s="937">
        <v>348</v>
      </c>
      <c r="I15" s="937">
        <v>348</v>
      </c>
      <c r="J15" s="937">
        <v>808</v>
      </c>
      <c r="K15" s="937">
        <v>978</v>
      </c>
      <c r="L15" s="1931">
        <v>784</v>
      </c>
      <c r="M15" s="1931">
        <v>784</v>
      </c>
    </row>
    <row r="16" spans="1:13" ht="16.5">
      <c r="A16" s="464" t="s">
        <v>491</v>
      </c>
      <c r="B16" s="587"/>
      <c r="C16" s="587"/>
      <c r="D16" s="587"/>
      <c r="E16" s="741"/>
      <c r="F16" s="587"/>
      <c r="G16" s="587"/>
      <c r="H16" s="587"/>
      <c r="I16" s="587"/>
      <c r="J16" s="587"/>
      <c r="K16" s="937"/>
      <c r="L16" s="588"/>
      <c r="M16" s="588"/>
    </row>
    <row r="17" spans="1:13" ht="16.5">
      <c r="A17" s="466" t="s">
        <v>494</v>
      </c>
      <c r="B17" s="587"/>
      <c r="C17" s="1721"/>
      <c r="D17" s="587"/>
      <c r="E17" s="587"/>
      <c r="F17" s="587"/>
      <c r="G17" s="587"/>
      <c r="H17" s="587"/>
      <c r="I17" s="587"/>
      <c r="J17" s="587"/>
      <c r="K17" s="587"/>
      <c r="L17" s="588"/>
      <c r="M17" s="588"/>
    </row>
    <row r="18" spans="1:13" ht="16.5">
      <c r="A18" s="464" t="s">
        <v>493</v>
      </c>
      <c r="B18" s="587"/>
      <c r="C18" s="1721"/>
      <c r="D18" s="587"/>
      <c r="E18" s="587"/>
      <c r="F18" s="587"/>
      <c r="G18" s="587"/>
      <c r="H18" s="587"/>
      <c r="I18" s="587"/>
      <c r="J18" s="587"/>
      <c r="K18" s="587">
        <v>11</v>
      </c>
      <c r="L18" s="588"/>
      <c r="M18" s="588"/>
    </row>
    <row r="19" spans="1:13" ht="16.5">
      <c r="A19" s="464" t="s">
        <v>492</v>
      </c>
      <c r="B19" s="587"/>
      <c r="C19" s="1721"/>
      <c r="D19" s="587"/>
      <c r="E19" s="587"/>
      <c r="F19" s="587"/>
      <c r="G19" s="587"/>
      <c r="H19" s="587"/>
      <c r="I19" s="587"/>
      <c r="J19" s="587"/>
      <c r="K19" s="587"/>
      <c r="L19" s="588"/>
      <c r="M19" s="588"/>
    </row>
    <row r="20" spans="1:13" ht="17.25" thickBot="1">
      <c r="A20" s="468" t="s">
        <v>491</v>
      </c>
      <c r="B20" s="938"/>
      <c r="C20" s="1722"/>
      <c r="D20" s="938"/>
      <c r="E20" s="938"/>
      <c r="F20" s="938"/>
      <c r="G20" s="938"/>
      <c r="H20" s="938"/>
      <c r="I20" s="938"/>
      <c r="J20" s="938"/>
      <c r="K20" s="938"/>
      <c r="L20" s="939"/>
      <c r="M20" s="939"/>
    </row>
    <row r="21" spans="1:13" ht="17.25" thickTop="1" thickBot="1">
      <c r="A21" s="470"/>
      <c r="B21" s="454"/>
      <c r="C21" s="454"/>
    </row>
    <row r="22" spans="1:13" s="922" customFormat="1" ht="16.5" thickTop="1">
      <c r="A22" s="2523" t="s">
        <v>81</v>
      </c>
      <c r="B22" s="2520" t="s">
        <v>227</v>
      </c>
      <c r="C22" s="2520"/>
      <c r="D22" s="2520" t="s">
        <v>228</v>
      </c>
      <c r="E22" s="2520"/>
      <c r="F22" s="2520" t="s">
        <v>405</v>
      </c>
      <c r="G22" s="2520"/>
      <c r="H22" s="2520" t="s">
        <v>82</v>
      </c>
      <c r="I22" s="2520"/>
      <c r="J22" s="2521"/>
      <c r="K22" s="946"/>
      <c r="L22" s="946"/>
      <c r="M22" s="946"/>
    </row>
    <row r="23" spans="1:13" s="922" customFormat="1" ht="15.75">
      <c r="A23" s="2524"/>
      <c r="B23" s="1211" t="str">
        <f>B4</f>
        <v>@)&amp;% c;f/ d;fGt</v>
      </c>
      <c r="C23" s="1211" t="str">
        <f>C4</f>
        <v>@)&amp;^ c;f/ d;fGt</v>
      </c>
      <c r="D23" s="1211" t="str">
        <f>B4</f>
        <v>@)&amp;% c;f/ d;fGt</v>
      </c>
      <c r="E23" s="1211" t="str">
        <f>C4</f>
        <v>@)&amp;^ c;f/ d;fGt</v>
      </c>
      <c r="F23" s="1211" t="str">
        <f>B4</f>
        <v>@)&amp;% c;f/ d;fGt</v>
      </c>
      <c r="G23" s="1211" t="str">
        <f>C4</f>
        <v>@)&amp;^ c;f/ d;fGt</v>
      </c>
      <c r="H23" s="1211" t="str">
        <f>B4</f>
        <v>@)&amp;% c;f/ d;fGt</v>
      </c>
      <c r="I23" s="1211" t="str">
        <f>C4</f>
        <v>@)&amp;^ c;f/ d;fGt</v>
      </c>
      <c r="J23" s="1210" t="s">
        <v>222</v>
      </c>
      <c r="K23" s="946"/>
      <c r="L23" s="946"/>
      <c r="M23" s="946"/>
    </row>
    <row r="24" spans="1:13" ht="16.5">
      <c r="A24" s="463" t="s">
        <v>500</v>
      </c>
      <c r="B24" s="587"/>
      <c r="C24" s="587"/>
      <c r="D24" s="935"/>
      <c r="E24" s="935"/>
      <c r="F24" s="940"/>
      <c r="G24" s="940"/>
      <c r="H24" s="587"/>
      <c r="I24" s="587"/>
      <c r="J24" s="941"/>
    </row>
    <row r="25" spans="1:13" ht="16.5">
      <c r="A25" s="471" t="s">
        <v>498</v>
      </c>
      <c r="B25" s="1723">
        <v>564</v>
      </c>
      <c r="C25" s="1724">
        <v>564</v>
      </c>
      <c r="D25" s="587">
        <v>450</v>
      </c>
      <c r="E25" s="587">
        <v>446</v>
      </c>
      <c r="F25" s="587">
        <v>96</v>
      </c>
      <c r="G25" s="587">
        <v>91</v>
      </c>
      <c r="H25" s="587">
        <v>3157</v>
      </c>
      <c r="I25" s="587">
        <v>3131</v>
      </c>
      <c r="J25" s="941">
        <v>-0.82356667722521593</v>
      </c>
    </row>
    <row r="26" spans="1:13" ht="16.5">
      <c r="A26" s="471" t="s">
        <v>492</v>
      </c>
      <c r="B26" s="1723">
        <v>76639</v>
      </c>
      <c r="C26" s="1724">
        <v>76639</v>
      </c>
      <c r="D26" s="937">
        <v>66681</v>
      </c>
      <c r="E26" s="937">
        <v>63078</v>
      </c>
      <c r="F26" s="587">
        <v>9767</v>
      </c>
      <c r="G26" s="587">
        <v>10992</v>
      </c>
      <c r="H26" s="587">
        <v>468320</v>
      </c>
      <c r="I26" s="587">
        <v>443811</v>
      </c>
      <c r="J26" s="941">
        <v>-5.2333874274000749</v>
      </c>
    </row>
    <row r="27" spans="1:13" ht="16.5">
      <c r="A27" s="471" t="s">
        <v>491</v>
      </c>
      <c r="B27" s="1724">
        <v>2591</v>
      </c>
      <c r="C27" s="1724">
        <v>2591</v>
      </c>
      <c r="D27" s="587">
        <v>2079</v>
      </c>
      <c r="E27" s="587">
        <v>2053</v>
      </c>
      <c r="F27" s="587">
        <v>644</v>
      </c>
      <c r="G27" s="587">
        <v>641</v>
      </c>
      <c r="H27" s="587">
        <v>18901</v>
      </c>
      <c r="I27" s="587">
        <v>20754</v>
      </c>
      <c r="J27" s="941">
        <v>9.8037140892016197</v>
      </c>
    </row>
    <row r="28" spans="1:13" ht="16.5">
      <c r="A28" s="465" t="s">
        <v>499</v>
      </c>
      <c r="B28" s="1723"/>
      <c r="C28" s="1724"/>
      <c r="D28" s="587"/>
      <c r="E28" s="587"/>
      <c r="F28" s="587"/>
      <c r="G28" s="587"/>
      <c r="H28" s="587"/>
      <c r="I28" s="587"/>
      <c r="J28" s="941"/>
    </row>
    <row r="29" spans="1:13" ht="16.5">
      <c r="A29" s="471" t="s">
        <v>498</v>
      </c>
      <c r="B29" s="1723">
        <v>53</v>
      </c>
      <c r="C29" s="1724">
        <v>53</v>
      </c>
      <c r="D29" s="937">
        <v>75</v>
      </c>
      <c r="E29" s="937">
        <v>53</v>
      </c>
      <c r="F29" s="587">
        <v>10</v>
      </c>
      <c r="G29" s="587">
        <v>12</v>
      </c>
      <c r="H29" s="587">
        <v>1930</v>
      </c>
      <c r="I29" s="587">
        <v>1897</v>
      </c>
      <c r="J29" s="941">
        <v>-1.7098445595854912</v>
      </c>
    </row>
    <row r="30" spans="1:13" ht="16.5">
      <c r="A30" s="471" t="s">
        <v>492</v>
      </c>
      <c r="B30" s="1723">
        <v>8755</v>
      </c>
      <c r="C30" s="1724">
        <v>8755</v>
      </c>
      <c r="D30" s="587"/>
      <c r="E30" s="587"/>
      <c r="F30" s="587">
        <v>2590</v>
      </c>
      <c r="G30" s="587">
        <v>2011</v>
      </c>
      <c r="H30" s="587">
        <v>439234</v>
      </c>
      <c r="I30" s="587">
        <v>401025</v>
      </c>
      <c r="J30" s="941">
        <v>-8.6990078181561614</v>
      </c>
    </row>
    <row r="31" spans="1:13" ht="16.5">
      <c r="A31" s="471" t="s">
        <v>491</v>
      </c>
      <c r="B31" s="1723"/>
      <c r="C31" s="1724"/>
      <c r="D31" s="937"/>
      <c r="E31" s="937"/>
      <c r="F31" s="587"/>
      <c r="G31" s="587"/>
      <c r="H31" s="587">
        <v>3584</v>
      </c>
      <c r="I31" s="587">
        <v>3584</v>
      </c>
      <c r="J31" s="941">
        <v>0</v>
      </c>
    </row>
    <row r="32" spans="1:13" ht="16.5">
      <c r="A32" s="466" t="s">
        <v>497</v>
      </c>
      <c r="B32" s="1723"/>
      <c r="C32" s="1724"/>
      <c r="D32" s="587"/>
      <c r="E32" s="587"/>
      <c r="F32" s="587"/>
      <c r="G32" s="587"/>
      <c r="H32" s="587"/>
      <c r="I32" s="587"/>
      <c r="J32" s="941"/>
    </row>
    <row r="33" spans="1:10" ht="16.5">
      <c r="A33" s="471" t="s">
        <v>496</v>
      </c>
      <c r="B33" s="1724">
        <v>4</v>
      </c>
      <c r="C33" s="1724">
        <v>4</v>
      </c>
      <c r="D33" s="741">
        <v>5</v>
      </c>
      <c r="E33" s="741">
        <v>9</v>
      </c>
      <c r="F33" s="937">
        <v>1</v>
      </c>
      <c r="G33" s="937">
        <v>2</v>
      </c>
      <c r="H33" s="587">
        <v>169</v>
      </c>
      <c r="I33" s="587">
        <v>158</v>
      </c>
      <c r="J33" s="941">
        <v>-6.5088757396449637</v>
      </c>
    </row>
    <row r="34" spans="1:10" ht="16.5">
      <c r="A34" s="471" t="s">
        <v>495</v>
      </c>
      <c r="B34" s="1724">
        <v>200</v>
      </c>
      <c r="C34" s="1724">
        <v>200</v>
      </c>
      <c r="D34" s="741">
        <v>208</v>
      </c>
      <c r="E34" s="741">
        <v>208</v>
      </c>
      <c r="F34" s="937">
        <v>40</v>
      </c>
      <c r="G34" s="937">
        <v>135</v>
      </c>
      <c r="H34" s="587">
        <v>11741</v>
      </c>
      <c r="I34" s="587">
        <v>11054</v>
      </c>
      <c r="J34" s="941">
        <v>-5.8512903500553648</v>
      </c>
    </row>
    <row r="35" spans="1:10" ht="18" customHeight="1">
      <c r="A35" s="471" t="s">
        <v>491</v>
      </c>
      <c r="B35" s="1723"/>
      <c r="C35" s="1723"/>
      <c r="D35" s="587"/>
      <c r="E35" s="587"/>
      <c r="F35" s="587"/>
      <c r="G35" s="741">
        <v>8</v>
      </c>
      <c r="H35" s="587"/>
      <c r="I35" s="587"/>
      <c r="J35" s="941"/>
    </row>
    <row r="36" spans="1:10" ht="19.5" customHeight="1">
      <c r="A36" s="466" t="s">
        <v>494</v>
      </c>
      <c r="B36" s="1723"/>
      <c r="C36" s="1723"/>
      <c r="D36" s="587"/>
      <c r="E36" s="587"/>
      <c r="F36" s="587"/>
      <c r="G36" s="587"/>
      <c r="H36" s="587"/>
      <c r="I36" s="587"/>
      <c r="J36" s="941"/>
    </row>
    <row r="37" spans="1:10" ht="16.5">
      <c r="A37" s="471" t="s">
        <v>493</v>
      </c>
      <c r="B37" s="1725">
        <v>14</v>
      </c>
      <c r="C37" s="1725">
        <v>14</v>
      </c>
      <c r="D37" s="585"/>
      <c r="E37" s="587">
        <v>18</v>
      </c>
      <c r="F37" s="585"/>
      <c r="G37" s="741">
        <v>3</v>
      </c>
      <c r="H37" s="585"/>
      <c r="I37" s="585"/>
      <c r="J37" s="467"/>
    </row>
    <row r="38" spans="1:10" ht="18" customHeight="1">
      <c r="A38" s="471" t="s">
        <v>492</v>
      </c>
      <c r="B38" s="585"/>
      <c r="C38" s="585"/>
      <c r="D38" s="585"/>
      <c r="E38" s="585"/>
      <c r="F38" s="585"/>
      <c r="G38" s="585"/>
      <c r="H38" s="585"/>
      <c r="I38" s="585"/>
      <c r="J38" s="467"/>
    </row>
    <row r="39" spans="1:10" ht="18" customHeight="1" thickBot="1">
      <c r="A39" s="472" t="s">
        <v>491</v>
      </c>
      <c r="B39" s="456"/>
      <c r="C39" s="456"/>
      <c r="D39" s="456"/>
      <c r="E39" s="456"/>
      <c r="F39" s="456"/>
      <c r="G39" s="456"/>
      <c r="H39" s="456"/>
      <c r="I39" s="456"/>
      <c r="J39" s="469"/>
    </row>
    <row r="40" spans="1:10" ht="19.5" customHeight="1" thickTop="1">
      <c r="A40" s="473" t="s">
        <v>549</v>
      </c>
    </row>
    <row r="41" spans="1:10">
      <c r="A41" s="474" t="s">
        <v>659</v>
      </c>
    </row>
    <row r="42" spans="1:10" ht="15.75">
      <c r="A42" s="473" t="s">
        <v>660</v>
      </c>
    </row>
  </sheetData>
  <mergeCells count="14">
    <mergeCell ref="A22:A23"/>
    <mergeCell ref="B22:C22"/>
    <mergeCell ref="D22:E22"/>
    <mergeCell ref="F22:G22"/>
    <mergeCell ref="H22:J22"/>
    <mergeCell ref="A1:M1"/>
    <mergeCell ref="A2:M2"/>
    <mergeCell ref="A3:A4"/>
    <mergeCell ref="B3:C3"/>
    <mergeCell ref="D3:E3"/>
    <mergeCell ref="F3:G3"/>
    <mergeCell ref="H3:I3"/>
    <mergeCell ref="J3:K3"/>
    <mergeCell ref="L3:M3"/>
  </mergeCells>
  <printOptions horizontalCentered="1"/>
  <pageMargins left="0.39370078740157483" right="0.39370078740157483" top="0.78740157480314965" bottom="0" header="0" footer="0"/>
  <pageSetup paperSize="9" scale="6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0"/>
  <sheetViews>
    <sheetView topLeftCell="C1" zoomScale="70" zoomScaleNormal="70" zoomScaleSheetLayoutView="100" workbookViewId="0">
      <selection activeCell="N1" sqref="N1:AE1048576"/>
    </sheetView>
  </sheetViews>
  <sheetFormatPr defaultColWidth="9.140625" defaultRowHeight="15"/>
  <cols>
    <col min="1" max="1" width="26.7109375" style="451" customWidth="1"/>
    <col min="2" max="13" width="14" style="451" customWidth="1"/>
    <col min="14" max="233" width="9.140625" style="451"/>
    <col min="234" max="234" width="33.7109375" style="451" customWidth="1"/>
    <col min="235" max="237" width="16.7109375" style="451" customWidth="1"/>
    <col min="238" max="16384" width="9.140625" style="451"/>
  </cols>
  <sheetData>
    <row r="1" spans="1:13" s="1928" customFormat="1" ht="23.25">
      <c r="A1" s="2525" t="s">
        <v>550</v>
      </c>
      <c r="B1" s="2525"/>
      <c r="C1" s="2525"/>
      <c r="D1" s="2525"/>
      <c r="E1" s="2525"/>
      <c r="F1" s="2525"/>
      <c r="G1" s="2525"/>
      <c r="H1" s="2525"/>
      <c r="I1" s="2525"/>
      <c r="J1" s="2525"/>
      <c r="K1" s="2525"/>
      <c r="L1" s="2525"/>
      <c r="M1" s="2525"/>
    </row>
    <row r="2" spans="1:13" s="1929" customFormat="1" ht="27" thickBot="1">
      <c r="A2" s="2522" t="s">
        <v>512</v>
      </c>
      <c r="B2" s="2522"/>
      <c r="C2" s="2522"/>
      <c r="D2" s="2522"/>
      <c r="E2" s="2522"/>
      <c r="F2" s="2522"/>
      <c r="G2" s="2522"/>
      <c r="H2" s="2522"/>
      <c r="I2" s="2522"/>
      <c r="J2" s="2522"/>
      <c r="K2" s="2522"/>
      <c r="L2" s="2522"/>
      <c r="M2" s="2522"/>
    </row>
    <row r="3" spans="1:13" s="1209" customFormat="1" ht="16.5" thickTop="1">
      <c r="A3" s="2523" t="s">
        <v>81</v>
      </c>
      <c r="B3" s="2520" t="s">
        <v>548</v>
      </c>
      <c r="C3" s="2520"/>
      <c r="D3" s="2520" t="s">
        <v>224</v>
      </c>
      <c r="E3" s="2520"/>
      <c r="F3" s="2520" t="s">
        <v>225</v>
      </c>
      <c r="G3" s="2520"/>
      <c r="H3" s="2520" t="s">
        <v>413</v>
      </c>
      <c r="I3" s="2520"/>
      <c r="J3" s="2520" t="s">
        <v>404</v>
      </c>
      <c r="K3" s="2520"/>
      <c r="L3" s="2520" t="s">
        <v>530</v>
      </c>
      <c r="M3" s="2521"/>
    </row>
    <row r="4" spans="1:13" s="1209" customFormat="1" ht="15.75">
      <c r="A4" s="2524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211" t="str">
        <f>C4</f>
        <v>@)&amp;^ c;f/ d;fGt</v>
      </c>
      <c r="J4" s="1211" t="str">
        <f>B4</f>
        <v>@)&amp;% c;f/ d;fGt</v>
      </c>
      <c r="K4" s="1211" t="str">
        <f>C4</f>
        <v>@)&amp;^ c;f/ d;fGt</v>
      </c>
      <c r="L4" s="1211" t="str">
        <f>B4</f>
        <v>@)&amp;% c;f/ d;fGt</v>
      </c>
      <c r="M4" s="1932" t="str">
        <f>C4</f>
        <v>@)&amp;^ c;f/ d;fGt</v>
      </c>
    </row>
    <row r="5" spans="1:13" s="528" customFormat="1" ht="18.75" customHeight="1">
      <c r="A5" s="463" t="s">
        <v>511</v>
      </c>
      <c r="B5" s="637"/>
      <c r="C5" s="637"/>
      <c r="D5" s="587"/>
      <c r="E5" s="587"/>
      <c r="F5" s="587"/>
      <c r="G5" s="587"/>
      <c r="H5" s="587"/>
      <c r="I5" s="587"/>
      <c r="J5" s="587"/>
      <c r="K5" s="587"/>
      <c r="L5" s="637"/>
      <c r="M5" s="936"/>
    </row>
    <row r="6" spans="1:13" s="528" customFormat="1" ht="18.75" customHeight="1">
      <c r="A6" s="464" t="s">
        <v>509</v>
      </c>
      <c r="B6" s="740">
        <v>18</v>
      </c>
      <c r="C6" s="740">
        <v>18</v>
      </c>
      <c r="D6" s="937">
        <v>5</v>
      </c>
      <c r="E6" s="937">
        <v>6</v>
      </c>
      <c r="F6" s="937">
        <v>4</v>
      </c>
      <c r="G6" s="937">
        <v>4</v>
      </c>
      <c r="H6" s="937">
        <v>1</v>
      </c>
      <c r="I6" s="937">
        <v>1</v>
      </c>
      <c r="J6" s="937">
        <v>1</v>
      </c>
      <c r="K6" s="937">
        <v>1</v>
      </c>
      <c r="L6" s="740">
        <v>4</v>
      </c>
      <c r="M6" s="586">
        <v>4</v>
      </c>
    </row>
    <row r="7" spans="1:13" s="528" customFormat="1" ht="18.75" customHeight="1">
      <c r="A7" s="464" t="s">
        <v>508</v>
      </c>
      <c r="B7" s="740">
        <v>257</v>
      </c>
      <c r="C7" s="740">
        <v>257</v>
      </c>
      <c r="D7" s="937">
        <v>240</v>
      </c>
      <c r="E7" s="937">
        <v>250</v>
      </c>
      <c r="F7" s="937">
        <v>115</v>
      </c>
      <c r="G7" s="937">
        <v>115</v>
      </c>
      <c r="H7" s="937">
        <v>11</v>
      </c>
      <c r="I7" s="937">
        <v>9</v>
      </c>
      <c r="J7" s="937">
        <v>6</v>
      </c>
      <c r="K7" s="937">
        <v>2</v>
      </c>
      <c r="L7" s="740">
        <v>5</v>
      </c>
      <c r="M7" s="586">
        <v>5</v>
      </c>
    </row>
    <row r="8" spans="1:13" s="528" customFormat="1" ht="18.75" customHeight="1">
      <c r="A8" s="464" t="s">
        <v>507</v>
      </c>
      <c r="B8" s="740">
        <v>5346</v>
      </c>
      <c r="C8" s="740">
        <v>5346</v>
      </c>
      <c r="D8" s="937">
        <v>615</v>
      </c>
      <c r="E8" s="937">
        <v>630</v>
      </c>
      <c r="F8" s="937">
        <v>325</v>
      </c>
      <c r="G8" s="937">
        <v>325</v>
      </c>
      <c r="H8" s="937">
        <v>15</v>
      </c>
      <c r="I8" s="937">
        <v>15</v>
      </c>
      <c r="J8" s="937">
        <v>15</v>
      </c>
      <c r="K8" s="937">
        <v>15</v>
      </c>
      <c r="L8" s="740">
        <v>406</v>
      </c>
      <c r="M8" s="586">
        <v>406</v>
      </c>
    </row>
    <row r="9" spans="1:13" s="528" customFormat="1" ht="18.75" customHeight="1">
      <c r="A9" s="465" t="s">
        <v>510</v>
      </c>
      <c r="B9" s="740"/>
      <c r="C9" s="740"/>
      <c r="D9" s="937"/>
      <c r="E9" s="937"/>
      <c r="F9" s="937"/>
      <c r="G9" s="937"/>
      <c r="H9" s="937"/>
      <c r="I9" s="937"/>
      <c r="J9" s="937"/>
      <c r="K9" s="937"/>
      <c r="L9" s="740"/>
      <c r="M9" s="586"/>
    </row>
    <row r="10" spans="1:13" s="528" customFormat="1" ht="18.75" customHeight="1">
      <c r="A10" s="464" t="s">
        <v>509</v>
      </c>
      <c r="B10" s="740">
        <v>66</v>
      </c>
      <c r="C10" s="740">
        <v>66</v>
      </c>
      <c r="D10" s="937">
        <v>23</v>
      </c>
      <c r="E10" s="937">
        <v>23</v>
      </c>
      <c r="F10" s="937">
        <v>7</v>
      </c>
      <c r="G10" s="937">
        <v>7</v>
      </c>
      <c r="H10" s="937">
        <v>2</v>
      </c>
      <c r="I10" s="937">
        <v>2</v>
      </c>
      <c r="J10" s="937">
        <v>5</v>
      </c>
      <c r="K10" s="937">
        <v>3</v>
      </c>
      <c r="L10" s="740">
        <v>8</v>
      </c>
      <c r="M10" s="586">
        <v>8</v>
      </c>
    </row>
    <row r="11" spans="1:13" s="528" customFormat="1" ht="18.75" customHeight="1">
      <c r="A11" s="464" t="s">
        <v>508</v>
      </c>
      <c r="B11" s="740"/>
      <c r="C11" s="740"/>
      <c r="D11" s="937">
        <v>650</v>
      </c>
      <c r="E11" s="937">
        <v>840</v>
      </c>
      <c r="F11" s="937">
        <v>94</v>
      </c>
      <c r="G11" s="937">
        <v>94</v>
      </c>
      <c r="H11" s="937">
        <v>1</v>
      </c>
      <c r="I11" s="937">
        <v>1</v>
      </c>
      <c r="J11" s="937">
        <v>11</v>
      </c>
      <c r="K11" s="937">
        <v>3</v>
      </c>
      <c r="L11" s="740">
        <v>15</v>
      </c>
      <c r="M11" s="586">
        <v>15</v>
      </c>
    </row>
    <row r="12" spans="1:13" s="528" customFormat="1" ht="18.75" customHeight="1" thickBot="1">
      <c r="A12" s="468" t="s">
        <v>507</v>
      </c>
      <c r="B12" s="942">
        <v>4573</v>
      </c>
      <c r="C12" s="942">
        <v>4573</v>
      </c>
      <c r="D12" s="943">
        <v>2150</v>
      </c>
      <c r="E12" s="943">
        <v>2435</v>
      </c>
      <c r="F12" s="943">
        <v>355</v>
      </c>
      <c r="G12" s="943">
        <v>355</v>
      </c>
      <c r="H12" s="943">
        <v>105</v>
      </c>
      <c r="I12" s="943">
        <v>105</v>
      </c>
      <c r="J12" s="943">
        <v>120</v>
      </c>
      <c r="K12" s="943">
        <v>85</v>
      </c>
      <c r="L12" s="942">
        <v>106</v>
      </c>
      <c r="M12" s="1933">
        <v>106</v>
      </c>
    </row>
    <row r="13" spans="1:13" ht="17.25" thickTop="1" thickBot="1">
      <c r="A13" s="470"/>
      <c r="B13" s="454"/>
      <c r="C13" s="454"/>
    </row>
    <row r="14" spans="1:13" s="922" customFormat="1" ht="16.5" thickTop="1">
      <c r="A14" s="2523" t="s">
        <v>81</v>
      </c>
      <c r="B14" s="2520" t="s">
        <v>227</v>
      </c>
      <c r="C14" s="2520"/>
      <c r="D14" s="2520" t="s">
        <v>228</v>
      </c>
      <c r="E14" s="2520"/>
      <c r="F14" s="2520" t="s">
        <v>405</v>
      </c>
      <c r="G14" s="2520"/>
      <c r="H14" s="2520" t="s">
        <v>82</v>
      </c>
      <c r="I14" s="2520"/>
      <c r="J14" s="2521"/>
      <c r="K14" s="946"/>
      <c r="L14" s="946"/>
      <c r="M14" s="946"/>
    </row>
    <row r="15" spans="1:13" s="922" customFormat="1" ht="15.75">
      <c r="A15" s="2524"/>
      <c r="B15" s="1211" t="str">
        <f>B4</f>
        <v>@)&amp;% c;f/ d;fGt</v>
      </c>
      <c r="C15" s="1211" t="str">
        <f>C4</f>
        <v>@)&amp;^ c;f/ d;fGt</v>
      </c>
      <c r="D15" s="1211" t="str">
        <f>B4</f>
        <v>@)&amp;% c;f/ d;fGt</v>
      </c>
      <c r="E15" s="1211" t="str">
        <f>C4</f>
        <v>@)&amp;^ c;f/ d;fGt</v>
      </c>
      <c r="F15" s="1211" t="str">
        <f>B4</f>
        <v>@)&amp;% c;f/ d;fGt</v>
      </c>
      <c r="G15" s="1211" t="str">
        <f>C4</f>
        <v>@)&amp;^ c;f/ d;fGt</v>
      </c>
      <c r="H15" s="1211" t="str">
        <f>B4</f>
        <v>@)&amp;% c;f/ d;fGt</v>
      </c>
      <c r="I15" s="1211" t="str">
        <f>C4</f>
        <v>@)&amp;^ c;f/ d;fGt</v>
      </c>
      <c r="J15" s="1210" t="s">
        <v>222</v>
      </c>
      <c r="K15" s="946"/>
      <c r="L15" s="946"/>
      <c r="M15" s="946"/>
    </row>
    <row r="16" spans="1:13" ht="18.75" customHeight="1">
      <c r="A16" s="463" t="s">
        <v>511</v>
      </c>
      <c r="B16" s="587"/>
      <c r="C16" s="587"/>
      <c r="D16" s="587"/>
      <c r="E16" s="587"/>
      <c r="F16" s="587"/>
      <c r="G16" s="587"/>
      <c r="H16" s="587"/>
      <c r="I16" s="587"/>
      <c r="J16" s="941"/>
    </row>
    <row r="17" spans="1:10" ht="18.75" customHeight="1">
      <c r="A17" s="464" t="s">
        <v>509</v>
      </c>
      <c r="B17" s="587">
        <v>2</v>
      </c>
      <c r="C17" s="587">
        <v>2</v>
      </c>
      <c r="D17" s="741">
        <v>3</v>
      </c>
      <c r="E17" s="741">
        <v>4</v>
      </c>
      <c r="F17" s="587">
        <v>1</v>
      </c>
      <c r="G17" s="587">
        <v>2</v>
      </c>
      <c r="H17" s="587">
        <v>39</v>
      </c>
      <c r="I17" s="587">
        <v>42</v>
      </c>
      <c r="J17" s="941">
        <v>7.6923076923076934</v>
      </c>
    </row>
    <row r="18" spans="1:10" ht="18.75" customHeight="1">
      <c r="A18" s="464" t="s">
        <v>508</v>
      </c>
      <c r="B18" s="587">
        <v>11</v>
      </c>
      <c r="C18" s="587">
        <v>8</v>
      </c>
      <c r="D18" s="741">
        <v>19</v>
      </c>
      <c r="E18" s="741">
        <v>19</v>
      </c>
      <c r="F18" s="587">
        <v>5</v>
      </c>
      <c r="G18" s="587">
        <v>10</v>
      </c>
      <c r="H18" s="587">
        <v>669</v>
      </c>
      <c r="I18" s="587">
        <v>675</v>
      </c>
      <c r="J18" s="941">
        <v>0.89686098654708246</v>
      </c>
    </row>
    <row r="19" spans="1:10" ht="18.75" customHeight="1">
      <c r="A19" s="464" t="s">
        <v>507</v>
      </c>
      <c r="B19" s="587">
        <v>40</v>
      </c>
      <c r="C19" s="587">
        <v>40</v>
      </c>
      <c r="D19" s="741">
        <v>90</v>
      </c>
      <c r="E19" s="741">
        <v>100</v>
      </c>
      <c r="F19" s="587">
        <v>15</v>
      </c>
      <c r="G19" s="587">
        <v>30</v>
      </c>
      <c r="H19" s="587">
        <v>6867</v>
      </c>
      <c r="I19" s="587">
        <v>6907</v>
      </c>
      <c r="J19" s="941">
        <v>0.58249599534003949</v>
      </c>
    </row>
    <row r="20" spans="1:10" ht="18.75" customHeight="1">
      <c r="A20" s="465" t="s">
        <v>510</v>
      </c>
      <c r="B20" s="587"/>
      <c r="C20" s="587"/>
      <c r="D20" s="741"/>
      <c r="E20" s="741"/>
      <c r="F20" s="587"/>
      <c r="G20" s="587"/>
      <c r="H20" s="587"/>
      <c r="I20" s="587"/>
      <c r="J20" s="941"/>
    </row>
    <row r="21" spans="1:10" ht="18.75" customHeight="1">
      <c r="A21" s="464" t="s">
        <v>509</v>
      </c>
      <c r="B21" s="587">
        <v>6</v>
      </c>
      <c r="C21" s="587">
        <v>6</v>
      </c>
      <c r="D21" s="741">
        <v>3</v>
      </c>
      <c r="E21" s="741">
        <v>2</v>
      </c>
      <c r="F21" s="587"/>
      <c r="G21" s="587"/>
      <c r="H21" s="587">
        <v>120</v>
      </c>
      <c r="I21" s="587">
        <v>117</v>
      </c>
      <c r="J21" s="941">
        <v>-2.5</v>
      </c>
    </row>
    <row r="22" spans="1:10" ht="18.75" customHeight="1">
      <c r="A22" s="464" t="s">
        <v>508</v>
      </c>
      <c r="B22" s="587">
        <v>6</v>
      </c>
      <c r="C22" s="587">
        <v>6</v>
      </c>
      <c r="D22" s="741">
        <v>4</v>
      </c>
      <c r="E22" s="741">
        <v>9</v>
      </c>
      <c r="F22" s="587"/>
      <c r="G22" s="587"/>
      <c r="H22" s="587">
        <v>781</v>
      </c>
      <c r="I22" s="587">
        <v>968</v>
      </c>
      <c r="J22" s="941">
        <v>23.943661971830977</v>
      </c>
    </row>
    <row r="23" spans="1:10" ht="18.75" customHeight="1" thickBot="1">
      <c r="A23" s="468" t="s">
        <v>507</v>
      </c>
      <c r="B23" s="938">
        <v>125</v>
      </c>
      <c r="C23" s="938">
        <v>90</v>
      </c>
      <c r="D23" s="944">
        <v>45</v>
      </c>
      <c r="E23" s="944">
        <v>30</v>
      </c>
      <c r="F23" s="938"/>
      <c r="G23" s="938"/>
      <c r="H23" s="938">
        <v>7579</v>
      </c>
      <c r="I23" s="938">
        <v>7779</v>
      </c>
      <c r="J23" s="945">
        <v>2.6388705633988678</v>
      </c>
    </row>
    <row r="24" spans="1:10" ht="19.5" customHeight="1" thickTop="1">
      <c r="A24" s="473" t="s">
        <v>746</v>
      </c>
    </row>
    <row r="25" spans="1:10" ht="15.75">
      <c r="A25" s="473" t="s">
        <v>747</v>
      </c>
    </row>
    <row r="40" spans="1:10">
      <c r="A40" s="538" t="s">
        <v>549</v>
      </c>
      <c r="B40" s="538"/>
      <c r="C40" s="538"/>
      <c r="D40" s="538"/>
      <c r="E40" s="538"/>
      <c r="F40" s="538"/>
      <c r="G40" s="538"/>
      <c r="H40" s="538"/>
      <c r="I40" s="538"/>
      <c r="J40" s="538"/>
    </row>
  </sheetData>
  <mergeCells count="14">
    <mergeCell ref="A14:A15"/>
    <mergeCell ref="B14:C14"/>
    <mergeCell ref="D14:E14"/>
    <mergeCell ref="F14:G14"/>
    <mergeCell ref="H14:J14"/>
    <mergeCell ref="A1:M1"/>
    <mergeCell ref="A2:M2"/>
    <mergeCell ref="A3:A4"/>
    <mergeCell ref="B3:C3"/>
    <mergeCell ref="D3:E3"/>
    <mergeCell ref="F3:G3"/>
    <mergeCell ref="H3:I3"/>
    <mergeCell ref="J3:K3"/>
    <mergeCell ref="L3:M3"/>
  </mergeCells>
  <printOptions horizontalCentered="1"/>
  <pageMargins left="0.51181102362204722" right="0.43307086614173229" top="0.78740157480314965" bottom="0" header="0" footer="0"/>
  <pageSetup paperSize="9" scale="71" orientation="landscape" horizontalDpi="300" verticalDpi="300" r:id="rId1"/>
</worksheet>
</file>

<file path=xl/worksheets/sheet62.xml><?xml version="1.0" encoding="utf-8"?>
<worksheet xmlns="http://schemas.openxmlformats.org/spreadsheetml/2006/main" xmlns:r="http://schemas.openxmlformats.org/officeDocument/2006/relationships">
  <sheetPr>
    <tabColor rgb="FFFFFF00"/>
  </sheetPr>
  <dimension ref="A8:J21"/>
  <sheetViews>
    <sheetView view="pageBreakPreview" zoomScaleSheetLayoutView="100" workbookViewId="0">
      <selection activeCell="A21" sqref="A21:J21"/>
    </sheetView>
  </sheetViews>
  <sheetFormatPr defaultColWidth="9.140625" defaultRowHeight="12.75"/>
  <cols>
    <col min="1" max="16384" width="9.140625" style="51"/>
  </cols>
  <sheetData>
    <row r="8" spans="7:9">
      <c r="G8" s="71"/>
      <c r="H8" s="71"/>
      <c r="I8" s="71"/>
    </row>
    <row r="9" spans="7:9">
      <c r="G9" s="71"/>
      <c r="H9" s="71"/>
      <c r="I9" s="71"/>
    </row>
    <row r="10" spans="7:9">
      <c r="G10" s="71"/>
      <c r="H10" s="71"/>
      <c r="I10" s="71"/>
    </row>
    <row r="11" spans="7:9">
      <c r="G11" s="71"/>
      <c r="H11" s="71"/>
      <c r="I11" s="71"/>
    </row>
    <row r="12" spans="7:9">
      <c r="G12" s="71"/>
      <c r="H12" s="71"/>
      <c r="I12" s="71"/>
    </row>
    <row r="21" spans="1:10" ht="39.75">
      <c r="A21" s="2453" t="s">
        <v>123</v>
      </c>
      <c r="B21" s="2453"/>
      <c r="C21" s="2453"/>
      <c r="D21" s="2453"/>
      <c r="E21" s="2453"/>
      <c r="F21" s="2453"/>
      <c r="G21" s="2453"/>
      <c r="H21" s="2453"/>
      <c r="I21" s="2453"/>
      <c r="J21" s="2453"/>
    </row>
  </sheetData>
  <mergeCells count="1">
    <mergeCell ref="A21:J21"/>
  </mergeCells>
  <pageMargins left="0.7" right="0.7" top="0.75" bottom="0.75" header="0.3" footer="0.3"/>
  <pageSetup orientation="portrait" horizontalDpi="300" verticalDpi="300" r:id="rId1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I119"/>
  <sheetViews>
    <sheetView view="pageBreakPreview" zoomScale="40" zoomScaleSheetLayoutView="40" workbookViewId="0">
      <selection sqref="A1:Z61"/>
    </sheetView>
  </sheetViews>
  <sheetFormatPr defaultColWidth="13.140625" defaultRowHeight="12.75"/>
  <cols>
    <col min="1" max="1" width="18.28515625" style="136" customWidth="1"/>
    <col min="2" max="26" width="13.28515625" style="136" customWidth="1"/>
    <col min="27" max="251" width="8.7109375" style="136" customWidth="1"/>
    <col min="252" max="252" width="23.85546875" style="136" customWidth="1"/>
    <col min="253" max="253" width="13.28515625" style="136" customWidth="1"/>
    <col min="254" max="254" width="13.140625" style="136" customWidth="1"/>
    <col min="255" max="255" width="13" style="136" customWidth="1"/>
    <col min="256" max="16384" width="13.140625" style="136"/>
  </cols>
  <sheetData>
    <row r="1" spans="1:243" s="1895" customFormat="1" ht="33">
      <c r="A1" s="2527" t="s">
        <v>748</v>
      </c>
      <c r="B1" s="2527"/>
      <c r="C1" s="2527"/>
      <c r="D1" s="2527"/>
      <c r="E1" s="2527"/>
      <c r="F1" s="2527"/>
      <c r="G1" s="2527"/>
      <c r="H1" s="2527"/>
      <c r="I1" s="2527"/>
      <c r="J1" s="2527"/>
      <c r="K1" s="2527"/>
      <c r="L1" s="2527"/>
      <c r="M1" s="2527"/>
      <c r="N1" s="2527"/>
      <c r="O1" s="2527"/>
      <c r="P1" s="2527"/>
      <c r="Q1" s="2527"/>
      <c r="R1" s="2527"/>
      <c r="S1" s="2527"/>
      <c r="T1" s="2527"/>
      <c r="U1" s="2527"/>
      <c r="V1" s="2527"/>
      <c r="W1" s="2527"/>
      <c r="X1" s="2527"/>
      <c r="Y1" s="2527"/>
      <c r="Z1" s="2527"/>
      <c r="AA1" s="1934"/>
      <c r="AB1" s="1934"/>
      <c r="AC1" s="1934"/>
      <c r="AD1" s="1934"/>
      <c r="AE1" s="1934"/>
      <c r="AF1" s="1934"/>
      <c r="AG1" s="1934"/>
      <c r="AH1" s="1934"/>
      <c r="AI1" s="1934"/>
      <c r="AJ1" s="1934"/>
      <c r="AK1" s="1935"/>
      <c r="AL1" s="1935"/>
      <c r="AM1" s="1935"/>
      <c r="AN1" s="1935"/>
      <c r="AO1" s="1935"/>
      <c r="AP1" s="1935"/>
      <c r="AQ1" s="1935"/>
      <c r="AR1" s="1935"/>
      <c r="AS1" s="1935"/>
      <c r="AT1" s="1935"/>
      <c r="AU1" s="1935"/>
      <c r="AV1" s="1935"/>
      <c r="AW1" s="1935"/>
      <c r="AX1" s="1935"/>
      <c r="AY1" s="1935"/>
      <c r="AZ1" s="1935"/>
      <c r="BA1" s="1935"/>
      <c r="BB1" s="1935"/>
      <c r="BC1" s="1935"/>
      <c r="BD1" s="1935"/>
      <c r="BE1" s="1935"/>
      <c r="BF1" s="1935"/>
      <c r="BG1" s="1935"/>
      <c r="BH1" s="1935"/>
      <c r="BI1" s="1935"/>
      <c r="BJ1" s="1935"/>
      <c r="BK1" s="1935"/>
      <c r="BL1" s="1935"/>
      <c r="BM1" s="1935"/>
      <c r="BN1" s="1935"/>
      <c r="BO1" s="1935"/>
      <c r="BP1" s="1935"/>
      <c r="BQ1" s="1935"/>
      <c r="BR1" s="1935"/>
      <c r="BS1" s="1935"/>
      <c r="BT1" s="1935"/>
      <c r="BU1" s="1935"/>
      <c r="BV1" s="1935"/>
      <c r="BW1" s="1935"/>
      <c r="BX1" s="1935"/>
      <c r="BY1" s="1935"/>
      <c r="BZ1" s="1935"/>
      <c r="CA1" s="1935"/>
      <c r="CB1" s="1935"/>
      <c r="CC1" s="1935"/>
      <c r="CD1" s="1935"/>
      <c r="CE1" s="1935"/>
      <c r="CF1" s="1935"/>
      <c r="CG1" s="1935"/>
      <c r="CH1" s="1935"/>
      <c r="CI1" s="1935"/>
      <c r="CJ1" s="1935"/>
      <c r="CK1" s="1935"/>
      <c r="CL1" s="1935"/>
      <c r="CM1" s="1935"/>
      <c r="CN1" s="1935"/>
      <c r="CO1" s="1935"/>
      <c r="CP1" s="1935"/>
      <c r="CQ1" s="1935"/>
      <c r="CR1" s="1935"/>
      <c r="CS1" s="1935"/>
      <c r="CT1" s="1935"/>
      <c r="CU1" s="1935"/>
      <c r="CV1" s="1935"/>
      <c r="CW1" s="1935"/>
      <c r="CX1" s="1935"/>
      <c r="CY1" s="1935"/>
      <c r="CZ1" s="1935"/>
      <c r="DA1" s="1935"/>
      <c r="DB1" s="1935"/>
      <c r="DC1" s="1935"/>
      <c r="DD1" s="1935"/>
      <c r="DE1" s="1935"/>
      <c r="DF1" s="1935"/>
      <c r="DG1" s="1935"/>
      <c r="DH1" s="1935"/>
      <c r="DI1" s="1935"/>
      <c r="DJ1" s="1935"/>
      <c r="DK1" s="1935"/>
      <c r="DL1" s="1935"/>
      <c r="DM1" s="1935"/>
      <c r="DN1" s="1935"/>
      <c r="DO1" s="1935"/>
      <c r="DP1" s="1935"/>
      <c r="DQ1" s="1935"/>
      <c r="DR1" s="1935"/>
      <c r="DS1" s="1935"/>
      <c r="DT1" s="1935"/>
      <c r="DU1" s="1935"/>
      <c r="DV1" s="1935"/>
      <c r="DW1" s="1935"/>
      <c r="DX1" s="1935"/>
      <c r="DY1" s="1935"/>
      <c r="DZ1" s="1935"/>
      <c r="EA1" s="1935"/>
      <c r="EB1" s="1935"/>
      <c r="EC1" s="1935"/>
      <c r="ED1" s="1935"/>
      <c r="EE1" s="1935"/>
      <c r="EF1" s="1935"/>
      <c r="EG1" s="1935"/>
      <c r="EH1" s="1935"/>
      <c r="EI1" s="1935"/>
      <c r="EJ1" s="1935"/>
      <c r="EK1" s="1935"/>
      <c r="EL1" s="1935"/>
      <c r="EM1" s="1935"/>
      <c r="EN1" s="1935"/>
      <c r="EO1" s="1935"/>
      <c r="EP1" s="1935"/>
      <c r="EQ1" s="1935"/>
      <c r="ER1" s="1935"/>
      <c r="ES1" s="1935"/>
      <c r="ET1" s="1935"/>
      <c r="EU1" s="1935"/>
      <c r="EV1" s="1935"/>
      <c r="EW1" s="1935"/>
      <c r="EX1" s="1935"/>
      <c r="EY1" s="1935"/>
      <c r="EZ1" s="1935"/>
      <c r="FA1" s="1935"/>
      <c r="FB1" s="1935"/>
      <c r="FC1" s="1935"/>
      <c r="FD1" s="1935"/>
      <c r="FE1" s="1935"/>
      <c r="FF1" s="1935"/>
      <c r="FG1" s="1935"/>
      <c r="FH1" s="1935"/>
      <c r="FI1" s="1935"/>
      <c r="FJ1" s="1935"/>
      <c r="FK1" s="1935"/>
      <c r="FL1" s="1935"/>
      <c r="FM1" s="1935"/>
      <c r="FN1" s="1935"/>
      <c r="FO1" s="1935"/>
      <c r="FP1" s="1935"/>
      <c r="FQ1" s="1935"/>
      <c r="FR1" s="1935"/>
      <c r="FS1" s="1935"/>
      <c r="FT1" s="1935"/>
      <c r="FU1" s="1935"/>
      <c r="FV1" s="1935"/>
      <c r="FW1" s="1935"/>
      <c r="FX1" s="1935"/>
      <c r="FY1" s="1935"/>
      <c r="FZ1" s="1935"/>
      <c r="GA1" s="1935"/>
      <c r="GB1" s="1935"/>
      <c r="GC1" s="1935"/>
      <c r="GD1" s="1935"/>
      <c r="GE1" s="1935"/>
      <c r="GF1" s="1935"/>
      <c r="GG1" s="1935"/>
      <c r="GH1" s="1935"/>
      <c r="GI1" s="1935"/>
      <c r="GJ1" s="1935"/>
      <c r="GK1" s="1935"/>
      <c r="GL1" s="1935"/>
      <c r="GM1" s="1935"/>
      <c r="GN1" s="1935"/>
      <c r="GO1" s="1935"/>
      <c r="GP1" s="1935"/>
      <c r="GQ1" s="1935"/>
      <c r="GR1" s="1935"/>
      <c r="GS1" s="1935"/>
      <c r="GT1" s="1935"/>
      <c r="GU1" s="1935"/>
      <c r="GV1" s="1935"/>
      <c r="GW1" s="1935"/>
      <c r="GX1" s="1935"/>
      <c r="GY1" s="1935"/>
      <c r="GZ1" s="1935"/>
      <c r="HA1" s="1935"/>
      <c r="HB1" s="1935"/>
      <c r="HC1" s="1935"/>
      <c r="HD1" s="1935"/>
      <c r="HE1" s="1935"/>
      <c r="HF1" s="1935"/>
      <c r="HG1" s="1935"/>
      <c r="HH1" s="1935"/>
      <c r="HI1" s="1935"/>
      <c r="HJ1" s="1935"/>
      <c r="HK1" s="1935"/>
      <c r="HL1" s="1935"/>
      <c r="HM1" s="1935"/>
      <c r="HN1" s="1935"/>
      <c r="HO1" s="1935"/>
      <c r="HP1" s="1935"/>
      <c r="HQ1" s="1935"/>
      <c r="HR1" s="1935"/>
      <c r="HS1" s="1935"/>
      <c r="HT1" s="1935"/>
      <c r="HU1" s="1935"/>
      <c r="HV1" s="1935"/>
      <c r="HW1" s="1935"/>
      <c r="HX1" s="1935"/>
      <c r="HY1" s="1935"/>
      <c r="HZ1" s="1935"/>
      <c r="IA1" s="1935"/>
      <c r="IB1" s="1935"/>
      <c r="IC1" s="1935"/>
      <c r="ID1" s="1935"/>
      <c r="IE1" s="1935"/>
      <c r="IF1" s="1935"/>
      <c r="IG1" s="1935"/>
      <c r="IH1" s="1935"/>
      <c r="II1" s="1935"/>
    </row>
    <row r="2" spans="1:243" s="1894" customFormat="1" ht="34.5">
      <c r="A2" s="2528" t="s">
        <v>749</v>
      </c>
      <c r="B2" s="2528"/>
      <c r="C2" s="2528"/>
      <c r="D2" s="2528"/>
      <c r="E2" s="2528"/>
      <c r="F2" s="2528"/>
      <c r="G2" s="2528"/>
      <c r="H2" s="2528"/>
      <c r="I2" s="2528"/>
      <c r="J2" s="2528"/>
      <c r="K2" s="2528"/>
      <c r="L2" s="2528"/>
      <c r="M2" s="2528"/>
      <c r="N2" s="2528"/>
      <c r="O2" s="2528"/>
      <c r="P2" s="2528"/>
      <c r="Q2" s="2528"/>
      <c r="R2" s="2528"/>
      <c r="S2" s="2528"/>
      <c r="T2" s="2528"/>
      <c r="U2" s="2528"/>
      <c r="V2" s="2528"/>
      <c r="W2" s="2528"/>
      <c r="X2" s="2528"/>
      <c r="Y2" s="2528"/>
      <c r="Z2" s="2528"/>
      <c r="AA2" s="1936"/>
      <c r="AB2" s="1936"/>
      <c r="AC2" s="1936"/>
      <c r="AD2" s="1936"/>
      <c r="AE2" s="1936"/>
      <c r="AF2" s="1936"/>
      <c r="AG2" s="1936"/>
      <c r="AH2" s="1936"/>
      <c r="AI2" s="1936"/>
      <c r="AJ2" s="1936"/>
      <c r="AK2" s="1937"/>
      <c r="AL2" s="1937"/>
      <c r="AM2" s="1937"/>
      <c r="AN2" s="1937"/>
      <c r="AO2" s="1937"/>
      <c r="AP2" s="1937"/>
      <c r="AQ2" s="1937"/>
      <c r="AR2" s="1937"/>
      <c r="AS2" s="1937"/>
      <c r="AT2" s="1937"/>
      <c r="AU2" s="1937"/>
      <c r="AV2" s="1937"/>
      <c r="AW2" s="1937"/>
      <c r="AX2" s="1937"/>
      <c r="AY2" s="1937"/>
      <c r="AZ2" s="1937"/>
      <c r="BA2" s="1937"/>
      <c r="BB2" s="1937"/>
      <c r="BC2" s="1937"/>
      <c r="BD2" s="1937"/>
      <c r="BE2" s="1937"/>
      <c r="BF2" s="1937"/>
      <c r="BG2" s="1937"/>
      <c r="BH2" s="1937"/>
      <c r="BI2" s="1937"/>
      <c r="BJ2" s="1937"/>
      <c r="BK2" s="1937"/>
      <c r="BL2" s="1937"/>
      <c r="BM2" s="1937"/>
      <c r="BN2" s="1937"/>
      <c r="BO2" s="1937"/>
      <c r="BP2" s="1937"/>
      <c r="BQ2" s="1937"/>
      <c r="BR2" s="1937"/>
      <c r="BS2" s="1937"/>
      <c r="BT2" s="1937"/>
      <c r="BU2" s="1937"/>
      <c r="BV2" s="1937"/>
      <c r="BW2" s="1937"/>
      <c r="BX2" s="1937"/>
      <c r="BY2" s="1937"/>
      <c r="BZ2" s="1937"/>
      <c r="CA2" s="1937"/>
      <c r="CB2" s="1937"/>
      <c r="CC2" s="1937"/>
      <c r="CD2" s="1937"/>
      <c r="CE2" s="1937"/>
      <c r="CF2" s="1937"/>
      <c r="CG2" s="1937"/>
      <c r="CH2" s="1937"/>
      <c r="CI2" s="1937"/>
      <c r="CJ2" s="1937"/>
      <c r="CK2" s="1937"/>
      <c r="CL2" s="1937"/>
      <c r="CM2" s="1937"/>
      <c r="CN2" s="1937"/>
      <c r="CO2" s="1937"/>
      <c r="CP2" s="1937"/>
      <c r="CQ2" s="1937"/>
      <c r="CR2" s="1937"/>
      <c r="CS2" s="1937"/>
      <c r="CT2" s="1937"/>
      <c r="CU2" s="1937"/>
      <c r="CV2" s="1937"/>
      <c r="CW2" s="1937"/>
      <c r="CX2" s="1937"/>
      <c r="CY2" s="1937"/>
      <c r="CZ2" s="1937"/>
      <c r="DA2" s="1937"/>
      <c r="DB2" s="1937"/>
      <c r="DC2" s="1937"/>
      <c r="DD2" s="1937"/>
      <c r="DE2" s="1937"/>
      <c r="DF2" s="1937"/>
      <c r="DG2" s="1937"/>
      <c r="DH2" s="1937"/>
      <c r="DI2" s="1937"/>
      <c r="DJ2" s="1937"/>
      <c r="DK2" s="1937"/>
      <c r="DL2" s="1937"/>
      <c r="DM2" s="1937"/>
      <c r="DN2" s="1937"/>
      <c r="DO2" s="1937"/>
      <c r="DP2" s="1937"/>
      <c r="DQ2" s="1937"/>
      <c r="DR2" s="1937"/>
      <c r="DS2" s="1937"/>
      <c r="DT2" s="1937"/>
      <c r="DU2" s="1937"/>
      <c r="DV2" s="1937"/>
      <c r="DW2" s="1937"/>
      <c r="DX2" s="1937"/>
      <c r="DY2" s="1937"/>
      <c r="DZ2" s="1937"/>
      <c r="EA2" s="1937"/>
      <c r="EB2" s="1937"/>
      <c r="EC2" s="1937"/>
      <c r="ED2" s="1937"/>
      <c r="EE2" s="1937"/>
      <c r="EF2" s="1937"/>
      <c r="EG2" s="1937"/>
      <c r="EH2" s="1937"/>
      <c r="EI2" s="1937"/>
      <c r="EJ2" s="1937"/>
      <c r="EK2" s="1937"/>
      <c r="EL2" s="1937"/>
      <c r="EM2" s="1937"/>
      <c r="EN2" s="1937"/>
      <c r="EO2" s="1937"/>
      <c r="EP2" s="1937"/>
      <c r="EQ2" s="1937"/>
      <c r="ER2" s="1937"/>
      <c r="ES2" s="1937"/>
      <c r="ET2" s="1937"/>
      <c r="EU2" s="1937"/>
      <c r="EV2" s="1937"/>
      <c r="EW2" s="1937"/>
      <c r="EX2" s="1937"/>
      <c r="EY2" s="1937"/>
      <c r="EZ2" s="1937"/>
      <c r="FA2" s="1937"/>
      <c r="FB2" s="1937"/>
      <c r="FC2" s="1937"/>
      <c r="FD2" s="1937"/>
      <c r="FE2" s="1937"/>
      <c r="FF2" s="1937"/>
      <c r="FG2" s="1937"/>
      <c r="FH2" s="1937"/>
      <c r="FI2" s="1937"/>
      <c r="FJ2" s="1937"/>
      <c r="FK2" s="1937"/>
      <c r="FL2" s="1937"/>
      <c r="FM2" s="1937"/>
      <c r="FN2" s="1937"/>
      <c r="FO2" s="1937"/>
      <c r="FP2" s="1937"/>
      <c r="FQ2" s="1937"/>
      <c r="FR2" s="1937"/>
      <c r="FS2" s="1937"/>
      <c r="FT2" s="1937"/>
      <c r="FU2" s="1937"/>
      <c r="FV2" s="1937"/>
      <c r="FW2" s="1937"/>
      <c r="FX2" s="1937"/>
      <c r="FY2" s="1937"/>
      <c r="FZ2" s="1937"/>
      <c r="GA2" s="1937"/>
      <c r="GB2" s="1937"/>
      <c r="GC2" s="1937"/>
      <c r="GD2" s="1937"/>
      <c r="GE2" s="1937"/>
      <c r="GF2" s="1937"/>
      <c r="GG2" s="1937"/>
      <c r="GH2" s="1937"/>
      <c r="GI2" s="1937"/>
      <c r="GJ2" s="1937"/>
      <c r="GK2" s="1937"/>
      <c r="GL2" s="1937"/>
      <c r="GM2" s="1937"/>
      <c r="GN2" s="1937"/>
      <c r="GO2" s="1937"/>
      <c r="GP2" s="1937"/>
      <c r="GQ2" s="1937"/>
      <c r="GR2" s="1937"/>
      <c r="GS2" s="1937"/>
      <c r="GT2" s="1937"/>
      <c r="GU2" s="1937"/>
      <c r="GV2" s="1937"/>
      <c r="GW2" s="1937"/>
      <c r="GX2" s="1937"/>
      <c r="GY2" s="1937"/>
      <c r="GZ2" s="1937"/>
      <c r="HA2" s="1937"/>
      <c r="HB2" s="1937"/>
      <c r="HC2" s="1937"/>
      <c r="HD2" s="1937"/>
      <c r="HE2" s="1937"/>
      <c r="HF2" s="1937"/>
      <c r="HG2" s="1937"/>
      <c r="HH2" s="1937"/>
      <c r="HI2" s="1937"/>
      <c r="HJ2" s="1937"/>
      <c r="HK2" s="1937"/>
      <c r="HL2" s="1937"/>
      <c r="HM2" s="1937"/>
      <c r="HN2" s="1937"/>
      <c r="HO2" s="1937"/>
      <c r="HP2" s="1937"/>
      <c r="HQ2" s="1937"/>
      <c r="HR2" s="1937"/>
      <c r="HS2" s="1937"/>
      <c r="HT2" s="1937"/>
      <c r="HU2" s="1937"/>
      <c r="HV2" s="1937"/>
      <c r="HW2" s="1937"/>
      <c r="HX2" s="1937"/>
      <c r="HY2" s="1937"/>
      <c r="HZ2" s="1937"/>
      <c r="IA2" s="1937"/>
      <c r="IB2" s="1937"/>
      <c r="IC2" s="1937"/>
      <c r="ID2" s="1937"/>
      <c r="IE2" s="1937"/>
      <c r="IF2" s="1937"/>
      <c r="IG2" s="1937"/>
      <c r="IH2" s="1937"/>
      <c r="II2" s="1937"/>
    </row>
    <row r="3" spans="1:243" ht="17.25" customHeight="1" thickBot="1">
      <c r="A3" s="2707" t="s">
        <v>132</v>
      </c>
      <c r="B3" s="2707"/>
      <c r="C3" s="2707"/>
      <c r="D3" s="2707"/>
      <c r="E3" s="2707"/>
      <c r="F3" s="2707"/>
      <c r="G3" s="2707"/>
      <c r="H3" s="2707"/>
      <c r="I3" s="2707"/>
      <c r="J3" s="2707"/>
      <c r="K3" s="2707"/>
      <c r="L3" s="2707"/>
      <c r="M3" s="2707"/>
      <c r="N3" s="2707"/>
      <c r="O3" s="2707"/>
      <c r="P3" s="2707"/>
      <c r="Q3" s="2707"/>
      <c r="R3" s="2707"/>
      <c r="S3" s="2707"/>
      <c r="T3" s="2707"/>
      <c r="U3" s="2707"/>
      <c r="V3" s="2707"/>
      <c r="W3" s="2707"/>
      <c r="X3" s="2707"/>
      <c r="Y3" s="2707"/>
      <c r="Z3" s="2707"/>
      <c r="AA3" s="1372"/>
      <c r="AB3" s="1372"/>
      <c r="AC3" s="1372"/>
      <c r="AD3" s="1372"/>
      <c r="AE3" s="1372"/>
      <c r="AF3" s="1372"/>
      <c r="AG3" s="1372"/>
      <c r="AH3" s="1372"/>
      <c r="AI3" s="1372"/>
      <c r="AJ3" s="1372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535" customFormat="1" ht="19.5" customHeight="1" thickTop="1">
      <c r="A4" s="2708" t="s">
        <v>263</v>
      </c>
      <c r="B4" s="2709" t="s">
        <v>750</v>
      </c>
      <c r="C4" s="2709"/>
      <c r="D4" s="2709"/>
      <c r="E4" s="2709"/>
      <c r="F4" s="2709"/>
      <c r="G4" s="2709" t="s">
        <v>751</v>
      </c>
      <c r="H4" s="2709"/>
      <c r="I4" s="2709"/>
      <c r="J4" s="2709"/>
      <c r="K4" s="2709"/>
      <c r="L4" s="2709" t="s">
        <v>752</v>
      </c>
      <c r="M4" s="2709"/>
      <c r="N4" s="2709"/>
      <c r="O4" s="2709"/>
      <c r="P4" s="2709"/>
      <c r="Q4" s="2709" t="s">
        <v>753</v>
      </c>
      <c r="R4" s="2709"/>
      <c r="S4" s="2709"/>
      <c r="T4" s="2709"/>
      <c r="U4" s="2709"/>
      <c r="V4" s="2709" t="s">
        <v>754</v>
      </c>
      <c r="W4" s="2709"/>
      <c r="X4" s="2709"/>
      <c r="Y4" s="2709"/>
      <c r="Z4" s="2710"/>
    </row>
    <row r="5" spans="1:243" s="41" customFormat="1" ht="19.5" customHeight="1">
      <c r="A5" s="2711"/>
      <c r="B5" s="1381" t="s">
        <v>87</v>
      </c>
      <c r="C5" s="1381" t="s">
        <v>90</v>
      </c>
      <c r="D5" s="1381" t="s">
        <v>91</v>
      </c>
      <c r="E5" s="2526" t="s">
        <v>755</v>
      </c>
      <c r="F5" s="2526" t="s">
        <v>756</v>
      </c>
      <c r="G5" s="1381" t="s">
        <v>87</v>
      </c>
      <c r="H5" s="1381" t="s">
        <v>90</v>
      </c>
      <c r="I5" s="1381" t="s">
        <v>91</v>
      </c>
      <c r="J5" s="2526" t="s">
        <v>755</v>
      </c>
      <c r="K5" s="2526" t="s">
        <v>756</v>
      </c>
      <c r="L5" s="1381" t="s">
        <v>87</v>
      </c>
      <c r="M5" s="1381" t="s">
        <v>90</v>
      </c>
      <c r="N5" s="1381" t="s">
        <v>91</v>
      </c>
      <c r="O5" s="2526" t="s">
        <v>755</v>
      </c>
      <c r="P5" s="2526" t="s">
        <v>756</v>
      </c>
      <c r="Q5" s="1381" t="s">
        <v>87</v>
      </c>
      <c r="R5" s="1381" t="s">
        <v>90</v>
      </c>
      <c r="S5" s="1381" t="s">
        <v>91</v>
      </c>
      <c r="T5" s="2526" t="s">
        <v>755</v>
      </c>
      <c r="U5" s="2526" t="s">
        <v>756</v>
      </c>
      <c r="V5" s="1381" t="s">
        <v>87</v>
      </c>
      <c r="W5" s="1381" t="s">
        <v>90</v>
      </c>
      <c r="X5" s="1381" t="s">
        <v>91</v>
      </c>
      <c r="Y5" s="2526" t="s">
        <v>755</v>
      </c>
      <c r="Z5" s="2712" t="s">
        <v>756</v>
      </c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</row>
    <row r="6" spans="1:243" s="42" customFormat="1" ht="34.5" customHeight="1">
      <c r="A6" s="2711"/>
      <c r="B6" s="1382" t="s">
        <v>757</v>
      </c>
      <c r="C6" s="1382" t="s">
        <v>758</v>
      </c>
      <c r="D6" s="1382" t="s">
        <v>759</v>
      </c>
      <c r="E6" s="2526"/>
      <c r="F6" s="2526"/>
      <c r="G6" s="1382" t="s">
        <v>757</v>
      </c>
      <c r="H6" s="1382" t="s">
        <v>758</v>
      </c>
      <c r="I6" s="1382" t="s">
        <v>759</v>
      </c>
      <c r="J6" s="2526"/>
      <c r="K6" s="2526"/>
      <c r="L6" s="1382" t="s">
        <v>757</v>
      </c>
      <c r="M6" s="1382" t="s">
        <v>758</v>
      </c>
      <c r="N6" s="1382" t="s">
        <v>759</v>
      </c>
      <c r="O6" s="2526"/>
      <c r="P6" s="2526"/>
      <c r="Q6" s="1382" t="s">
        <v>757</v>
      </c>
      <c r="R6" s="1382" t="s">
        <v>758</v>
      </c>
      <c r="S6" s="1382" t="s">
        <v>759</v>
      </c>
      <c r="T6" s="2526"/>
      <c r="U6" s="2526"/>
      <c r="V6" s="1382" t="s">
        <v>757</v>
      </c>
      <c r="W6" s="1382" t="s">
        <v>758</v>
      </c>
      <c r="X6" s="1382" t="s">
        <v>759</v>
      </c>
      <c r="Y6" s="2526"/>
      <c r="Z6" s="2712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</row>
    <row r="7" spans="1:243" ht="15" customHeight="1">
      <c r="A7" s="2713" t="s">
        <v>265</v>
      </c>
      <c r="B7" s="732">
        <v>30306.5</v>
      </c>
      <c r="C7" s="732">
        <v>30490.5</v>
      </c>
      <c r="D7" s="732">
        <v>31465.5</v>
      </c>
      <c r="E7" s="1313">
        <v>0.60713048355963239</v>
      </c>
      <c r="F7" s="1313">
        <v>3.1977173217887538</v>
      </c>
      <c r="G7" s="732">
        <v>41342</v>
      </c>
      <c r="H7" s="732">
        <v>40801.5</v>
      </c>
      <c r="I7" s="732">
        <v>41814.199999999997</v>
      </c>
      <c r="J7" s="1313">
        <v>-1.3073871607566157</v>
      </c>
      <c r="K7" s="1313">
        <v>2.4820165925272284</v>
      </c>
      <c r="L7" s="732">
        <v>61930</v>
      </c>
      <c r="M7" s="732">
        <v>61139</v>
      </c>
      <c r="N7" s="732">
        <v>60011</v>
      </c>
      <c r="O7" s="1313">
        <v>-1.2772485063781689</v>
      </c>
      <c r="P7" s="1313">
        <v>-1.8449762017697378</v>
      </c>
      <c r="Q7" s="732">
        <v>159549</v>
      </c>
      <c r="R7" s="732">
        <v>154875</v>
      </c>
      <c r="S7" s="732">
        <v>160819</v>
      </c>
      <c r="T7" s="1313">
        <v>-2.9295075494048852</v>
      </c>
      <c r="U7" s="1313">
        <v>3.8379338175948345</v>
      </c>
      <c r="V7" s="732">
        <v>38669</v>
      </c>
      <c r="W7" s="732">
        <v>36748</v>
      </c>
      <c r="X7" s="732">
        <v>34978</v>
      </c>
      <c r="Y7" s="1313">
        <v>-4.9678036670200934</v>
      </c>
      <c r="Z7" s="1945">
        <v>-4.8165886578861432</v>
      </c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</row>
    <row r="8" spans="1:243" ht="15" customHeight="1">
      <c r="A8" s="2714" t="s">
        <v>3</v>
      </c>
      <c r="B8" s="140">
        <v>4080</v>
      </c>
      <c r="C8" s="140">
        <v>3862</v>
      </c>
      <c r="D8" s="140">
        <v>3877</v>
      </c>
      <c r="E8" s="743">
        <v>-5.3431372549019605</v>
      </c>
      <c r="F8" s="743">
        <v>0.38839979285344384</v>
      </c>
      <c r="G8" s="140">
        <v>9203</v>
      </c>
      <c r="H8" s="140">
        <v>8711</v>
      </c>
      <c r="I8" s="140">
        <v>8134</v>
      </c>
      <c r="J8" s="743">
        <v>-5.3460827990872541</v>
      </c>
      <c r="K8" s="743">
        <v>-6.6238089771553206</v>
      </c>
      <c r="L8" s="140">
        <v>14815</v>
      </c>
      <c r="M8" s="140">
        <v>14024</v>
      </c>
      <c r="N8" s="140">
        <v>12887</v>
      </c>
      <c r="O8" s="743">
        <v>-5.3391832602092473</v>
      </c>
      <c r="P8" s="743">
        <v>-8.1075299486594403</v>
      </c>
      <c r="Q8" s="140">
        <v>87500</v>
      </c>
      <c r="R8" s="140">
        <v>82826</v>
      </c>
      <c r="S8" s="140">
        <v>85879</v>
      </c>
      <c r="T8" s="743">
        <v>-5.3417142857142856</v>
      </c>
      <c r="U8" s="743">
        <v>3.6860406152657377</v>
      </c>
      <c r="V8" s="140">
        <v>13851</v>
      </c>
      <c r="W8" s="140">
        <v>13111</v>
      </c>
      <c r="X8" s="140">
        <v>12134</v>
      </c>
      <c r="Y8" s="743">
        <v>-5.3425745433542708</v>
      </c>
      <c r="Z8" s="1944">
        <v>-7.4517580657463203</v>
      </c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</row>
    <row r="9" spans="1:243" ht="15" customHeight="1">
      <c r="A9" s="2714" t="s">
        <v>4</v>
      </c>
      <c r="B9" s="140">
        <v>16187</v>
      </c>
      <c r="C9" s="140">
        <v>16187</v>
      </c>
      <c r="D9" s="140">
        <v>17187</v>
      </c>
      <c r="E9" s="743">
        <v>0</v>
      </c>
      <c r="F9" s="743">
        <v>6.1777969975906588</v>
      </c>
      <c r="G9" s="140">
        <v>18795</v>
      </c>
      <c r="H9" s="140">
        <v>18805</v>
      </c>
      <c r="I9" s="140">
        <v>19536</v>
      </c>
      <c r="J9" s="743">
        <v>5.3205639797818567E-2</v>
      </c>
      <c r="K9" s="743">
        <v>3.8872640255251265</v>
      </c>
      <c r="L9" s="140">
        <v>31395</v>
      </c>
      <c r="M9" s="140">
        <v>31395</v>
      </c>
      <c r="N9" s="140">
        <v>31398</v>
      </c>
      <c r="O9" s="743">
        <v>0</v>
      </c>
      <c r="P9" s="743">
        <v>9.5556617295747739E-3</v>
      </c>
      <c r="Q9" s="140">
        <v>37900</v>
      </c>
      <c r="R9" s="140">
        <v>37900</v>
      </c>
      <c r="S9" s="140">
        <v>41410</v>
      </c>
      <c r="T9" s="743">
        <v>0</v>
      </c>
      <c r="U9" s="743">
        <v>9.261213720316622</v>
      </c>
      <c r="V9" s="140">
        <v>12060</v>
      </c>
      <c r="W9" s="140">
        <v>13500</v>
      </c>
      <c r="X9" s="140">
        <v>12063</v>
      </c>
      <c r="Y9" s="743">
        <v>11.940298507462687</v>
      </c>
      <c r="Z9" s="1944">
        <v>-10.644444444444444</v>
      </c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</row>
    <row r="10" spans="1:243" ht="15" customHeight="1">
      <c r="A10" s="2715" t="s">
        <v>760</v>
      </c>
      <c r="B10" s="140">
        <v>1540</v>
      </c>
      <c r="C10" s="140">
        <v>1540</v>
      </c>
      <c r="D10" s="140">
        <v>1540</v>
      </c>
      <c r="E10" s="743">
        <v>0</v>
      </c>
      <c r="F10" s="743">
        <v>0</v>
      </c>
      <c r="G10" s="140">
        <v>3914</v>
      </c>
      <c r="H10" s="140">
        <v>3915</v>
      </c>
      <c r="I10" s="140">
        <v>3915</v>
      </c>
      <c r="J10" s="743">
        <v>2.5549310168625446E-2</v>
      </c>
      <c r="K10" s="743">
        <v>0</v>
      </c>
      <c r="L10" s="140">
        <v>4620</v>
      </c>
      <c r="M10" s="140">
        <v>4620</v>
      </c>
      <c r="N10" s="140">
        <v>4620</v>
      </c>
      <c r="O10" s="743">
        <v>0</v>
      </c>
      <c r="P10" s="743">
        <v>0</v>
      </c>
      <c r="Q10" s="140">
        <v>8200</v>
      </c>
      <c r="R10" s="140">
        <v>8200</v>
      </c>
      <c r="S10" s="140">
        <v>7500</v>
      </c>
      <c r="T10" s="743">
        <v>0</v>
      </c>
      <c r="U10" s="743">
        <v>-8.536585365853659</v>
      </c>
      <c r="V10" s="140">
        <v>815</v>
      </c>
      <c r="W10" s="140">
        <v>815</v>
      </c>
      <c r="X10" s="140">
        <v>815</v>
      </c>
      <c r="Y10" s="743">
        <v>0</v>
      </c>
      <c r="Z10" s="1944">
        <v>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</row>
    <row r="11" spans="1:243" ht="15" customHeight="1">
      <c r="A11" s="2714" t="s">
        <v>6</v>
      </c>
      <c r="B11" s="140">
        <v>3050</v>
      </c>
      <c r="C11" s="140">
        <v>3050</v>
      </c>
      <c r="D11" s="140">
        <v>2987</v>
      </c>
      <c r="E11" s="743">
        <v>0</v>
      </c>
      <c r="F11" s="743">
        <v>-2.0655737704918034</v>
      </c>
      <c r="G11" s="140">
        <v>4807</v>
      </c>
      <c r="H11" s="140">
        <v>4802</v>
      </c>
      <c r="I11" s="140">
        <v>4704</v>
      </c>
      <c r="J11" s="743">
        <v>-0.10401497815685459</v>
      </c>
      <c r="K11" s="743">
        <v>-2.0408163265306123</v>
      </c>
      <c r="L11" s="140">
        <v>1700</v>
      </c>
      <c r="M11" s="140">
        <v>1700</v>
      </c>
      <c r="N11" s="140">
        <v>1700</v>
      </c>
      <c r="O11" s="743">
        <v>0</v>
      </c>
      <c r="P11" s="743">
        <v>0</v>
      </c>
      <c r="Q11" s="140">
        <v>1794</v>
      </c>
      <c r="R11" s="140">
        <v>1794</v>
      </c>
      <c r="S11" s="140">
        <v>1805</v>
      </c>
      <c r="T11" s="743">
        <v>0</v>
      </c>
      <c r="U11" s="743">
        <v>0.61315496098104794</v>
      </c>
      <c r="V11" s="140">
        <v>7185</v>
      </c>
      <c r="W11" s="140">
        <v>5201</v>
      </c>
      <c r="X11" s="140">
        <v>5201</v>
      </c>
      <c r="Y11" s="743">
        <v>-27.613082811412664</v>
      </c>
      <c r="Z11" s="1944">
        <v>0</v>
      </c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</row>
    <row r="12" spans="1:243" ht="15" customHeight="1">
      <c r="A12" s="2714" t="s">
        <v>7</v>
      </c>
      <c r="B12" s="140">
        <v>240</v>
      </c>
      <c r="C12" s="140">
        <v>240</v>
      </c>
      <c r="D12" s="140">
        <v>240</v>
      </c>
      <c r="E12" s="743">
        <v>0</v>
      </c>
      <c r="F12" s="743">
        <v>0</v>
      </c>
      <c r="G12" s="140">
        <v>344</v>
      </c>
      <c r="H12" s="140">
        <v>289</v>
      </c>
      <c r="I12" s="140">
        <v>270</v>
      </c>
      <c r="J12" s="743">
        <v>-15.988372093023257</v>
      </c>
      <c r="K12" s="743">
        <v>-6.5743944636678204</v>
      </c>
      <c r="L12" s="140">
        <v>50</v>
      </c>
      <c r="M12" s="140">
        <v>50</v>
      </c>
      <c r="N12" s="140">
        <v>50</v>
      </c>
      <c r="O12" s="743">
        <v>0</v>
      </c>
      <c r="P12" s="743">
        <v>0</v>
      </c>
      <c r="Q12" s="140">
        <v>4</v>
      </c>
      <c r="R12" s="140">
        <v>4</v>
      </c>
      <c r="S12" s="140">
        <v>0</v>
      </c>
      <c r="T12" s="743">
        <v>0</v>
      </c>
      <c r="U12" s="743">
        <v>-100</v>
      </c>
      <c r="V12" s="140">
        <v>15</v>
      </c>
      <c r="W12" s="140">
        <v>18</v>
      </c>
      <c r="X12" s="140">
        <v>17</v>
      </c>
      <c r="Y12" s="743">
        <v>20</v>
      </c>
      <c r="Z12" s="1944">
        <v>-5.5555555555555554</v>
      </c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</row>
    <row r="13" spans="1:243" ht="15" customHeight="1">
      <c r="A13" s="2714" t="s">
        <v>8</v>
      </c>
      <c r="B13" s="140">
        <v>118</v>
      </c>
      <c r="C13" s="140">
        <v>118</v>
      </c>
      <c r="D13" s="140">
        <v>116</v>
      </c>
      <c r="E13" s="743">
        <v>0</v>
      </c>
      <c r="F13" s="743">
        <v>-1.6949152542372881</v>
      </c>
      <c r="G13" s="140">
        <v>45</v>
      </c>
      <c r="H13" s="140">
        <v>41</v>
      </c>
      <c r="I13" s="140">
        <v>36</v>
      </c>
      <c r="J13" s="743">
        <v>-8.8888888888888893</v>
      </c>
      <c r="K13" s="743">
        <v>-12.195121951219512</v>
      </c>
      <c r="L13" s="140">
        <v>25</v>
      </c>
      <c r="M13" s="140">
        <v>25</v>
      </c>
      <c r="N13" s="140">
        <v>25</v>
      </c>
      <c r="O13" s="743">
        <v>0</v>
      </c>
      <c r="P13" s="743">
        <v>0</v>
      </c>
      <c r="Q13" s="140">
        <v>1610</v>
      </c>
      <c r="R13" s="140">
        <v>1610</v>
      </c>
      <c r="S13" s="140">
        <v>1640</v>
      </c>
      <c r="T13" s="743">
        <v>0</v>
      </c>
      <c r="U13" s="743">
        <v>1.8633540372670807</v>
      </c>
      <c r="V13" s="140"/>
      <c r="W13" s="140"/>
      <c r="X13" s="140"/>
      <c r="Y13" s="743"/>
      <c r="Z13" s="1944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</row>
    <row r="14" spans="1:243" ht="15" customHeight="1">
      <c r="A14" s="2714" t="s">
        <v>9</v>
      </c>
      <c r="B14" s="140">
        <v>3935</v>
      </c>
      <c r="C14" s="140">
        <v>4250</v>
      </c>
      <c r="D14" s="140">
        <v>4540</v>
      </c>
      <c r="E14" s="743">
        <v>8.0050825921219815</v>
      </c>
      <c r="F14" s="743">
        <v>6.8235294117647056</v>
      </c>
      <c r="G14" s="140">
        <v>2070</v>
      </c>
      <c r="H14" s="140">
        <v>2075</v>
      </c>
      <c r="I14" s="140">
        <v>3041</v>
      </c>
      <c r="J14" s="743">
        <v>0.24154589371980675</v>
      </c>
      <c r="K14" s="743">
        <v>46.554216867469883</v>
      </c>
      <c r="L14" s="140">
        <v>6815</v>
      </c>
      <c r="M14" s="140">
        <v>6815</v>
      </c>
      <c r="N14" s="140">
        <v>6822</v>
      </c>
      <c r="O14" s="743">
        <v>0</v>
      </c>
      <c r="P14" s="743">
        <v>0.10271460014673514</v>
      </c>
      <c r="Q14" s="140">
        <v>14760</v>
      </c>
      <c r="R14" s="140">
        <v>14760</v>
      </c>
      <c r="S14" s="140">
        <v>14800</v>
      </c>
      <c r="T14" s="743">
        <v>0</v>
      </c>
      <c r="U14" s="743">
        <v>0.27100271002710025</v>
      </c>
      <c r="V14" s="140">
        <v>3408</v>
      </c>
      <c r="W14" s="140">
        <v>3410</v>
      </c>
      <c r="X14" s="140">
        <v>3410</v>
      </c>
      <c r="Y14" s="743">
        <v>5.8685446009389672E-2</v>
      </c>
      <c r="Z14" s="1944">
        <v>0</v>
      </c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</row>
    <row r="15" spans="1:243" ht="15" customHeight="1">
      <c r="A15" s="2714" t="s">
        <v>10</v>
      </c>
      <c r="B15" s="140">
        <v>2.5</v>
      </c>
      <c r="C15" s="140">
        <v>2.5</v>
      </c>
      <c r="D15" s="140">
        <v>2.5</v>
      </c>
      <c r="E15" s="743">
        <v>0</v>
      </c>
      <c r="F15" s="743">
        <v>0</v>
      </c>
      <c r="G15" s="140"/>
      <c r="H15" s="140"/>
      <c r="I15" s="140"/>
      <c r="J15" s="743"/>
      <c r="K15" s="743"/>
      <c r="L15" s="140">
        <v>13</v>
      </c>
      <c r="M15" s="140">
        <v>13</v>
      </c>
      <c r="N15" s="140">
        <v>13</v>
      </c>
      <c r="O15" s="743">
        <v>0</v>
      </c>
      <c r="P15" s="743">
        <v>0</v>
      </c>
      <c r="Q15" s="140">
        <v>170</v>
      </c>
      <c r="R15" s="140">
        <v>170</v>
      </c>
      <c r="S15" s="140">
        <v>170</v>
      </c>
      <c r="T15" s="743">
        <v>0</v>
      </c>
      <c r="U15" s="743">
        <v>0</v>
      </c>
      <c r="V15" s="140">
        <v>85</v>
      </c>
      <c r="W15" s="140">
        <v>85</v>
      </c>
      <c r="X15" s="140">
        <v>85</v>
      </c>
      <c r="Y15" s="743">
        <v>0</v>
      </c>
      <c r="Z15" s="1944">
        <v>0</v>
      </c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</row>
    <row r="16" spans="1:243" ht="15" customHeight="1">
      <c r="A16" s="2714" t="s">
        <v>11</v>
      </c>
      <c r="B16" s="140">
        <v>0</v>
      </c>
      <c r="C16" s="140">
        <v>0</v>
      </c>
      <c r="D16" s="140"/>
      <c r="E16" s="743"/>
      <c r="F16" s="743"/>
      <c r="G16" s="140"/>
      <c r="H16" s="140"/>
      <c r="I16" s="140"/>
      <c r="J16" s="743"/>
      <c r="K16" s="743"/>
      <c r="L16" s="140">
        <v>15</v>
      </c>
      <c r="M16" s="140">
        <v>15</v>
      </c>
      <c r="N16" s="140">
        <v>15</v>
      </c>
      <c r="O16" s="743"/>
      <c r="P16" s="743">
        <v>0</v>
      </c>
      <c r="Q16" s="140">
        <v>590</v>
      </c>
      <c r="R16" s="140">
        <v>590</v>
      </c>
      <c r="S16" s="140">
        <v>590</v>
      </c>
      <c r="T16" s="743">
        <v>0</v>
      </c>
      <c r="U16" s="743">
        <v>0</v>
      </c>
      <c r="V16" s="140"/>
      <c r="W16" s="140"/>
      <c r="X16" s="140"/>
      <c r="Y16" s="743"/>
      <c r="Z16" s="1944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</row>
    <row r="17" spans="1:243" ht="15" customHeight="1">
      <c r="A17" s="2714" t="s">
        <v>12</v>
      </c>
      <c r="B17" s="140">
        <v>0</v>
      </c>
      <c r="C17" s="140">
        <v>0</v>
      </c>
      <c r="D17" s="140"/>
      <c r="E17" s="743"/>
      <c r="F17" s="743"/>
      <c r="G17" s="140"/>
      <c r="H17" s="140"/>
      <c r="I17" s="140"/>
      <c r="J17" s="743"/>
      <c r="K17" s="743"/>
      <c r="L17" s="140"/>
      <c r="M17" s="140"/>
      <c r="N17" s="140"/>
      <c r="O17" s="743"/>
      <c r="P17" s="743"/>
      <c r="Q17" s="140">
        <v>0</v>
      </c>
      <c r="R17" s="140">
        <v>0</v>
      </c>
      <c r="S17" s="140"/>
      <c r="T17" s="743" t="e">
        <v>#DIV/0!</v>
      </c>
      <c r="U17" s="743" t="e">
        <v>#DIV/0!</v>
      </c>
      <c r="V17" s="140"/>
      <c r="W17" s="140"/>
      <c r="X17" s="140"/>
      <c r="Y17" s="743"/>
      <c r="Z17" s="1944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</row>
    <row r="18" spans="1:243" ht="15" customHeight="1">
      <c r="A18" s="2714" t="s">
        <v>13</v>
      </c>
      <c r="B18" s="140">
        <v>187</v>
      </c>
      <c r="C18" s="140">
        <v>187</v>
      </c>
      <c r="D18" s="140">
        <v>190</v>
      </c>
      <c r="E18" s="743">
        <v>0</v>
      </c>
      <c r="F18" s="743">
        <v>1.6042780748663101</v>
      </c>
      <c r="G18" s="140"/>
      <c r="H18" s="140"/>
      <c r="I18" s="140"/>
      <c r="J18" s="743"/>
      <c r="K18" s="743"/>
      <c r="L18" s="140">
        <v>359</v>
      </c>
      <c r="M18" s="140">
        <v>359</v>
      </c>
      <c r="N18" s="140">
        <v>359</v>
      </c>
      <c r="O18" s="743">
        <v>0</v>
      </c>
      <c r="P18" s="743">
        <v>0</v>
      </c>
      <c r="Q18" s="140"/>
      <c r="R18" s="140"/>
      <c r="S18" s="140"/>
      <c r="T18" s="743"/>
      <c r="U18" s="743"/>
      <c r="V18" s="140"/>
      <c r="W18" s="140"/>
      <c r="X18" s="140"/>
      <c r="Y18" s="743"/>
      <c r="Z18" s="1944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</row>
    <row r="19" spans="1:243" ht="15" customHeight="1">
      <c r="A19" s="2714" t="s">
        <v>14</v>
      </c>
      <c r="B19" s="140">
        <v>465</v>
      </c>
      <c r="C19" s="140">
        <v>465</v>
      </c>
      <c r="D19" s="140">
        <v>461</v>
      </c>
      <c r="E19" s="743">
        <v>0</v>
      </c>
      <c r="F19" s="743">
        <v>-0.86021505376344087</v>
      </c>
      <c r="G19" s="140">
        <v>1613</v>
      </c>
      <c r="H19" s="140">
        <v>1613.5</v>
      </c>
      <c r="I19" s="140">
        <v>1607</v>
      </c>
      <c r="J19" s="743">
        <v>3.0998140111593304E-2</v>
      </c>
      <c r="K19" s="743">
        <v>-0.4028509451502944</v>
      </c>
      <c r="L19" s="140">
        <v>1341</v>
      </c>
      <c r="M19" s="140">
        <v>1341</v>
      </c>
      <c r="N19" s="140">
        <v>1341</v>
      </c>
      <c r="O19" s="743">
        <v>0</v>
      </c>
      <c r="P19" s="743">
        <v>0</v>
      </c>
      <c r="Q19" s="140">
        <v>3346</v>
      </c>
      <c r="R19" s="140">
        <v>3346</v>
      </c>
      <c r="S19" s="140">
        <v>3355</v>
      </c>
      <c r="T19" s="743">
        <v>0</v>
      </c>
      <c r="U19" s="743">
        <v>0.26897788404064554</v>
      </c>
      <c r="V19" s="140">
        <v>700</v>
      </c>
      <c r="W19" s="140">
        <v>210</v>
      </c>
      <c r="X19" s="140">
        <v>701</v>
      </c>
      <c r="Y19" s="743">
        <v>-70</v>
      </c>
      <c r="Z19" s="1944">
        <v>233.8095238095238</v>
      </c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</row>
    <row r="20" spans="1:243" ht="15" customHeight="1">
      <c r="A20" s="2714" t="s">
        <v>15</v>
      </c>
      <c r="B20" s="140">
        <v>502</v>
      </c>
      <c r="C20" s="140">
        <v>589</v>
      </c>
      <c r="D20" s="140">
        <v>325</v>
      </c>
      <c r="E20" s="743">
        <v>17.330677290836654</v>
      </c>
      <c r="F20" s="743">
        <v>-44.821731748726656</v>
      </c>
      <c r="G20" s="140">
        <v>551</v>
      </c>
      <c r="H20" s="140">
        <v>550</v>
      </c>
      <c r="I20" s="140">
        <v>571.20000000000005</v>
      </c>
      <c r="J20" s="743">
        <v>-0.18148820326678766</v>
      </c>
      <c r="K20" s="743">
        <v>3.8545454545454629</v>
      </c>
      <c r="L20" s="140">
        <v>782</v>
      </c>
      <c r="M20" s="140">
        <v>782</v>
      </c>
      <c r="N20" s="140">
        <v>781</v>
      </c>
      <c r="O20" s="743">
        <v>0</v>
      </c>
      <c r="P20" s="743">
        <v>-0.12787723785166241</v>
      </c>
      <c r="Q20" s="140">
        <v>3675</v>
      </c>
      <c r="R20" s="140">
        <v>3675</v>
      </c>
      <c r="S20" s="140">
        <v>3670</v>
      </c>
      <c r="T20" s="743">
        <v>0</v>
      </c>
      <c r="U20" s="743">
        <v>-0.1360544217687075</v>
      </c>
      <c r="V20" s="140">
        <v>550</v>
      </c>
      <c r="W20" s="140">
        <v>398</v>
      </c>
      <c r="X20" s="140">
        <v>552</v>
      </c>
      <c r="Y20" s="743">
        <v>-27.636363636363637</v>
      </c>
      <c r="Z20" s="1944">
        <v>38.693467336683419</v>
      </c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</row>
    <row r="21" spans="1:243" ht="15" customHeight="1">
      <c r="A21" s="2713" t="s">
        <v>327</v>
      </c>
      <c r="B21" s="732">
        <v>880</v>
      </c>
      <c r="C21" s="732">
        <v>1000</v>
      </c>
      <c r="D21" s="732">
        <v>376</v>
      </c>
      <c r="E21" s="1313">
        <v>13.636363636363637</v>
      </c>
      <c r="F21" s="1313">
        <v>-62.4</v>
      </c>
      <c r="G21" s="732">
        <v>1752</v>
      </c>
      <c r="H21" s="732">
        <v>1768</v>
      </c>
      <c r="I21" s="732">
        <v>775</v>
      </c>
      <c r="J21" s="1313">
        <v>0.91324200913242004</v>
      </c>
      <c r="K21" s="1313">
        <v>-56.165158371040725</v>
      </c>
      <c r="L21" s="732">
        <v>3237</v>
      </c>
      <c r="M21" s="732">
        <v>3237</v>
      </c>
      <c r="N21" s="732">
        <v>3235</v>
      </c>
      <c r="O21" s="1313">
        <v>0</v>
      </c>
      <c r="P21" s="1313">
        <v>-6.1785603954278651E-2</v>
      </c>
      <c r="Q21" s="732">
        <v>7848</v>
      </c>
      <c r="R21" s="732">
        <v>7848</v>
      </c>
      <c r="S21" s="732">
        <v>8500</v>
      </c>
      <c r="T21" s="1313">
        <v>0</v>
      </c>
      <c r="U21" s="1313">
        <v>8.3078491335372071</v>
      </c>
      <c r="V21" s="732">
        <v>1380</v>
      </c>
      <c r="W21" s="732">
        <v>1360</v>
      </c>
      <c r="X21" s="732">
        <v>1387</v>
      </c>
      <c r="Y21" s="1313">
        <v>-1.4492753623188406</v>
      </c>
      <c r="Z21" s="1945">
        <v>1.9852941176470589</v>
      </c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</row>
    <row r="22" spans="1:243" ht="15" customHeight="1">
      <c r="A22" s="2714" t="s">
        <v>16</v>
      </c>
      <c r="B22" s="140">
        <v>880</v>
      </c>
      <c r="C22" s="140">
        <v>1000</v>
      </c>
      <c r="D22" s="140">
        <v>376</v>
      </c>
      <c r="E22" s="743">
        <v>13.636363636363637</v>
      </c>
      <c r="F22" s="743">
        <v>-62.4</v>
      </c>
      <c r="G22" s="140">
        <v>1752</v>
      </c>
      <c r="H22" s="140">
        <v>1768</v>
      </c>
      <c r="I22" s="140">
        <v>775</v>
      </c>
      <c r="J22" s="743">
        <v>0.91324200913242004</v>
      </c>
      <c r="K22" s="743">
        <v>-56.165158371040725</v>
      </c>
      <c r="L22" s="140">
        <v>3237</v>
      </c>
      <c r="M22" s="140">
        <v>3237</v>
      </c>
      <c r="N22" s="140">
        <v>3235</v>
      </c>
      <c r="O22" s="743">
        <v>0</v>
      </c>
      <c r="P22" s="743">
        <v>-6.1785603954278651E-2</v>
      </c>
      <c r="Q22" s="140">
        <v>7848</v>
      </c>
      <c r="R22" s="140">
        <v>7848</v>
      </c>
      <c r="S22" s="140">
        <v>8500</v>
      </c>
      <c r="T22" s="743">
        <v>0</v>
      </c>
      <c r="U22" s="743">
        <v>8.3078491335372071</v>
      </c>
      <c r="V22" s="140">
        <v>1380</v>
      </c>
      <c r="W22" s="140">
        <v>1360</v>
      </c>
      <c r="X22" s="140">
        <v>1387</v>
      </c>
      <c r="Y22" s="743">
        <v>-1.4492753623188406</v>
      </c>
      <c r="Z22" s="1944">
        <v>1.9852941176470589</v>
      </c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</row>
    <row r="23" spans="1:243" ht="15" customHeight="1">
      <c r="A23" s="2713" t="s">
        <v>17</v>
      </c>
      <c r="B23" s="732">
        <v>6496</v>
      </c>
      <c r="C23" s="732">
        <v>6743</v>
      </c>
      <c r="D23" s="732">
        <v>7008</v>
      </c>
      <c r="E23" s="1313">
        <v>3.8023399014778323</v>
      </c>
      <c r="F23" s="1313">
        <v>3.9300014830194274</v>
      </c>
      <c r="G23" s="732">
        <v>5043</v>
      </c>
      <c r="H23" s="732">
        <v>5074</v>
      </c>
      <c r="I23" s="732">
        <v>6224.5</v>
      </c>
      <c r="J23" s="1313">
        <v>0.61471346420781281</v>
      </c>
      <c r="K23" s="1313">
        <v>22.674418604651162</v>
      </c>
      <c r="L23" s="732">
        <v>11912</v>
      </c>
      <c r="M23" s="732">
        <v>12012</v>
      </c>
      <c r="N23" s="732">
        <v>11800.1</v>
      </c>
      <c r="O23" s="1313">
        <v>0.83948959032907988</v>
      </c>
      <c r="P23" s="1313">
        <v>-1.764069264069261</v>
      </c>
      <c r="Q23" s="732">
        <v>17733</v>
      </c>
      <c r="R23" s="732">
        <v>17833</v>
      </c>
      <c r="S23" s="732">
        <v>19934</v>
      </c>
      <c r="T23" s="1313">
        <v>0.56392037444312859</v>
      </c>
      <c r="U23" s="1313">
        <v>11.781528626703302</v>
      </c>
      <c r="V23" s="732">
        <v>4007</v>
      </c>
      <c r="W23" s="732">
        <v>3693</v>
      </c>
      <c r="X23" s="732">
        <v>4015</v>
      </c>
      <c r="Y23" s="743">
        <v>-7.8362864986274019</v>
      </c>
      <c r="Z23" s="1944">
        <v>8.7191984836176548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</row>
    <row r="24" spans="1:243" ht="15" customHeight="1">
      <c r="A24" s="2714" t="s">
        <v>761</v>
      </c>
      <c r="B24" s="140">
        <v>935</v>
      </c>
      <c r="C24" s="140">
        <v>1100</v>
      </c>
      <c r="D24" s="140">
        <v>1310</v>
      </c>
      <c r="E24" s="743">
        <v>17.647058823529413</v>
      </c>
      <c r="F24" s="743">
        <v>19.09090909090909</v>
      </c>
      <c r="G24" s="140">
        <v>735</v>
      </c>
      <c r="H24" s="140">
        <v>746</v>
      </c>
      <c r="I24" s="140">
        <v>692.5</v>
      </c>
      <c r="J24" s="1313">
        <v>1.4965986394557824</v>
      </c>
      <c r="K24" s="743"/>
      <c r="L24" s="140">
        <v>350</v>
      </c>
      <c r="M24" s="140">
        <v>350</v>
      </c>
      <c r="N24" s="140">
        <v>322</v>
      </c>
      <c r="O24" s="743">
        <v>0</v>
      </c>
      <c r="P24" s="743">
        <v>-8</v>
      </c>
      <c r="Q24" s="140"/>
      <c r="R24" s="140"/>
      <c r="S24" s="140"/>
      <c r="T24" s="743"/>
      <c r="U24" s="743"/>
      <c r="V24" s="140">
        <v>602</v>
      </c>
      <c r="W24" s="140">
        <v>650</v>
      </c>
      <c r="X24" s="140">
        <v>610</v>
      </c>
      <c r="Y24" s="743">
        <v>7.9734219269102988</v>
      </c>
      <c r="Z24" s="1944">
        <v>-6.1538461538461542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</row>
    <row r="25" spans="1:243" ht="15" customHeight="1">
      <c r="A25" s="2714" t="s">
        <v>762</v>
      </c>
      <c r="B25" s="140">
        <v>32</v>
      </c>
      <c r="C25" s="140">
        <v>32</v>
      </c>
      <c r="D25" s="140">
        <v>32</v>
      </c>
      <c r="E25" s="743">
        <v>0</v>
      </c>
      <c r="F25" s="743">
        <v>0</v>
      </c>
      <c r="G25" s="140"/>
      <c r="H25" s="140"/>
      <c r="I25" s="140"/>
      <c r="J25" s="1313"/>
      <c r="K25" s="743"/>
      <c r="L25" s="140">
        <v>83</v>
      </c>
      <c r="M25" s="140">
        <v>83</v>
      </c>
      <c r="N25" s="140">
        <v>76</v>
      </c>
      <c r="O25" s="743">
        <v>0</v>
      </c>
      <c r="P25" s="743">
        <v>-8.4337349397590362</v>
      </c>
      <c r="Q25" s="140">
        <v>1070</v>
      </c>
      <c r="R25" s="140">
        <v>1170</v>
      </c>
      <c r="S25" s="140">
        <v>1172</v>
      </c>
      <c r="T25" s="743"/>
      <c r="U25" s="743"/>
      <c r="V25" s="140"/>
      <c r="W25" s="140"/>
      <c r="X25" s="140"/>
      <c r="Y25" s="743"/>
      <c r="Z25" s="1944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</row>
    <row r="26" spans="1:243" ht="15" customHeight="1">
      <c r="A26" s="2714" t="s">
        <v>763</v>
      </c>
      <c r="B26" s="140">
        <v>27</v>
      </c>
      <c r="C26" s="140">
        <v>27</v>
      </c>
      <c r="D26" s="140">
        <v>25</v>
      </c>
      <c r="E26" s="743">
        <v>0</v>
      </c>
      <c r="F26" s="743">
        <v>-7.4074074074074074</v>
      </c>
      <c r="G26" s="140"/>
      <c r="H26" s="140"/>
      <c r="I26" s="140"/>
      <c r="J26" s="1313"/>
      <c r="K26" s="743"/>
      <c r="L26" s="140">
        <v>25</v>
      </c>
      <c r="M26" s="140">
        <v>25</v>
      </c>
      <c r="N26" s="140">
        <v>25</v>
      </c>
      <c r="O26" s="743">
        <v>0</v>
      </c>
      <c r="P26" s="743">
        <v>0</v>
      </c>
      <c r="Q26" s="140">
        <v>1750</v>
      </c>
      <c r="R26" s="140">
        <v>1750</v>
      </c>
      <c r="S26" s="140">
        <v>1745</v>
      </c>
      <c r="T26" s="743"/>
      <c r="U26" s="743"/>
      <c r="V26" s="140"/>
      <c r="W26" s="140"/>
      <c r="X26" s="140"/>
      <c r="Y26" s="743"/>
      <c r="Z26" s="1944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</row>
    <row r="27" spans="1:243" ht="15" customHeight="1">
      <c r="A27" s="2714" t="s">
        <v>764</v>
      </c>
      <c r="B27" s="140">
        <v>168</v>
      </c>
      <c r="C27" s="140">
        <v>168</v>
      </c>
      <c r="D27" s="140">
        <v>170</v>
      </c>
      <c r="E27" s="743">
        <v>0</v>
      </c>
      <c r="F27" s="743">
        <v>1.1904761904761905</v>
      </c>
      <c r="G27" s="140"/>
      <c r="H27" s="140"/>
      <c r="I27" s="140"/>
      <c r="J27" s="1313"/>
      <c r="K27" s="743"/>
      <c r="L27" s="140"/>
      <c r="M27" s="140"/>
      <c r="N27" s="140"/>
      <c r="O27" s="743"/>
      <c r="P27" s="743"/>
      <c r="Q27" s="140"/>
      <c r="R27" s="140"/>
      <c r="S27" s="140"/>
      <c r="T27" s="743"/>
      <c r="U27" s="743"/>
      <c r="V27" s="140"/>
      <c r="W27" s="140"/>
      <c r="X27" s="140"/>
      <c r="Y27" s="743"/>
      <c r="Z27" s="1944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</row>
    <row r="28" spans="1:243" ht="15" customHeight="1">
      <c r="A28" s="2714" t="s">
        <v>765</v>
      </c>
      <c r="B28" s="140">
        <v>630</v>
      </c>
      <c r="C28" s="140">
        <v>630</v>
      </c>
      <c r="D28" s="140">
        <v>631</v>
      </c>
      <c r="E28" s="743">
        <v>0</v>
      </c>
      <c r="F28" s="743">
        <v>0.15873015873015872</v>
      </c>
      <c r="G28" s="140">
        <v>1222</v>
      </c>
      <c r="H28" s="140">
        <v>1231</v>
      </c>
      <c r="I28" s="140">
        <v>1315</v>
      </c>
      <c r="J28" s="1313">
        <v>0.73649754500818332</v>
      </c>
      <c r="K28" s="1313">
        <v>6.8237205523964253</v>
      </c>
      <c r="L28" s="140">
        <v>740</v>
      </c>
      <c r="M28" s="140">
        <v>740</v>
      </c>
      <c r="N28" s="140">
        <v>742</v>
      </c>
      <c r="O28" s="743">
        <v>0</v>
      </c>
      <c r="P28" s="743">
        <v>0.27027027027027029</v>
      </c>
      <c r="Q28" s="140">
        <v>4298</v>
      </c>
      <c r="R28" s="140">
        <v>4298</v>
      </c>
      <c r="S28" s="140">
        <v>6350</v>
      </c>
      <c r="T28" s="743">
        <v>0</v>
      </c>
      <c r="U28" s="743">
        <v>47.743136342484874</v>
      </c>
      <c r="V28" s="140"/>
      <c r="W28" s="140"/>
      <c r="X28" s="140"/>
      <c r="Y28" s="743"/>
      <c r="Z28" s="1944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</row>
    <row r="29" spans="1:243" ht="15" customHeight="1">
      <c r="A29" s="2714" t="s">
        <v>766</v>
      </c>
      <c r="B29" s="140">
        <v>4703</v>
      </c>
      <c r="C29" s="140">
        <v>4785</v>
      </c>
      <c r="D29" s="140">
        <v>4838</v>
      </c>
      <c r="E29" s="743">
        <v>1.7435679353604083</v>
      </c>
      <c r="F29" s="743">
        <v>1.1076280041797284</v>
      </c>
      <c r="G29" s="140">
        <v>2502</v>
      </c>
      <c r="H29" s="140">
        <v>2510</v>
      </c>
      <c r="I29" s="140">
        <v>3646</v>
      </c>
      <c r="J29" s="1313">
        <v>0.31974420463629094</v>
      </c>
      <c r="K29" s="743">
        <v>45.258964143426297</v>
      </c>
      <c r="L29" s="140">
        <v>4982</v>
      </c>
      <c r="M29" s="140">
        <v>5082</v>
      </c>
      <c r="N29" s="140">
        <v>4952</v>
      </c>
      <c r="O29" s="743">
        <v>2.0072260136491371</v>
      </c>
      <c r="P29" s="743">
        <v>-2.558048012593467</v>
      </c>
      <c r="Q29" s="140">
        <v>505</v>
      </c>
      <c r="R29" s="140">
        <v>505</v>
      </c>
      <c r="S29" s="140">
        <v>557</v>
      </c>
      <c r="T29" s="743">
        <v>0</v>
      </c>
      <c r="U29" s="743">
        <v>10.297029702970297</v>
      </c>
      <c r="V29" s="140">
        <v>3405</v>
      </c>
      <c r="W29" s="140">
        <v>3043</v>
      </c>
      <c r="X29" s="140">
        <v>3405</v>
      </c>
      <c r="Y29" s="743">
        <v>-10.631424375917767</v>
      </c>
      <c r="Z29" s="1944">
        <v>11.896155110088728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</row>
    <row r="30" spans="1:243" ht="14.25" customHeight="1">
      <c r="A30" s="2714" t="s">
        <v>767</v>
      </c>
      <c r="B30" s="140">
        <v>0</v>
      </c>
      <c r="C30" s="140">
        <v>0</v>
      </c>
      <c r="D30" s="140"/>
      <c r="E30" s="743"/>
      <c r="F30" s="743"/>
      <c r="G30" s="140">
        <v>533</v>
      </c>
      <c r="H30" s="140">
        <v>534</v>
      </c>
      <c r="I30" s="140">
        <v>521</v>
      </c>
      <c r="J30" s="1313">
        <v>0.18761726078799248</v>
      </c>
      <c r="K30" s="743">
        <v>-2.4344569288389515</v>
      </c>
      <c r="L30" s="140">
        <v>5689</v>
      </c>
      <c r="M30" s="140">
        <v>5689</v>
      </c>
      <c r="N30" s="140">
        <v>5640</v>
      </c>
      <c r="O30" s="743">
        <v>0</v>
      </c>
      <c r="P30" s="743">
        <v>-0.86131130251362276</v>
      </c>
      <c r="Q30" s="140">
        <v>10110</v>
      </c>
      <c r="R30" s="140">
        <v>10110</v>
      </c>
      <c r="S30" s="140">
        <v>10110</v>
      </c>
      <c r="T30" s="743">
        <v>0</v>
      </c>
      <c r="U30" s="743">
        <v>0</v>
      </c>
      <c r="V30" s="140"/>
      <c r="W30" s="140"/>
      <c r="X30" s="140"/>
      <c r="Y30" s="743"/>
      <c r="Z30" s="1944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</row>
    <row r="31" spans="1:243" ht="17.25" customHeight="1">
      <c r="A31" s="2716" t="s">
        <v>768</v>
      </c>
      <c r="B31" s="140">
        <v>1</v>
      </c>
      <c r="C31" s="140">
        <v>1</v>
      </c>
      <c r="D31" s="140">
        <v>2</v>
      </c>
      <c r="E31" s="1373">
        <v>0</v>
      </c>
      <c r="F31" s="1373">
        <v>100</v>
      </c>
      <c r="G31" s="1371">
        <v>51</v>
      </c>
      <c r="H31" s="1371">
        <v>53</v>
      </c>
      <c r="I31" s="1371">
        <v>50</v>
      </c>
      <c r="J31" s="1313">
        <v>3.9215686274509802</v>
      </c>
      <c r="K31" s="1313">
        <v>-5.6603773584905657</v>
      </c>
      <c r="L31" s="1371">
        <v>43</v>
      </c>
      <c r="M31" s="1371">
        <v>43</v>
      </c>
      <c r="N31" s="1371">
        <v>43.1</v>
      </c>
      <c r="O31" s="1373">
        <v>0</v>
      </c>
      <c r="P31" s="1373">
        <v>0.23255813953488702</v>
      </c>
      <c r="Q31" s="140"/>
      <c r="R31" s="140"/>
      <c r="S31" s="140"/>
      <c r="T31" s="743"/>
      <c r="U31" s="743"/>
      <c r="V31" s="140"/>
      <c r="W31" s="140"/>
      <c r="X31" s="140"/>
      <c r="Y31" s="743"/>
      <c r="Z31" s="1944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</row>
    <row r="32" spans="1:243" ht="19.5" customHeight="1">
      <c r="A32" s="2717"/>
      <c r="B32" s="1374"/>
      <c r="C32" s="1374"/>
      <c r="D32" s="1374"/>
      <c r="E32" s="1375"/>
      <c r="F32" s="1375"/>
      <c r="G32" s="1374"/>
      <c r="H32" s="1374"/>
      <c r="I32" s="1374"/>
      <c r="J32" s="1375"/>
      <c r="K32" s="1375"/>
      <c r="L32" s="1374"/>
      <c r="M32" s="1374"/>
      <c r="N32" s="1374"/>
      <c r="O32" s="1375"/>
      <c r="P32" s="1375"/>
      <c r="Q32" s="1376"/>
      <c r="R32" s="1376"/>
      <c r="S32" s="1376"/>
      <c r="T32" s="1376"/>
      <c r="U32" s="1376"/>
      <c r="V32" s="331"/>
      <c r="W32" s="331"/>
      <c r="X32" s="331"/>
      <c r="Y32" s="331"/>
      <c r="Z32" s="2718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</row>
    <row r="33" spans="1:243" s="14" customFormat="1" ht="19.5" customHeight="1">
      <c r="A33" s="2719" t="s">
        <v>263</v>
      </c>
      <c r="B33" s="2530" t="s">
        <v>769</v>
      </c>
      <c r="C33" s="2530"/>
      <c r="D33" s="2530"/>
      <c r="E33" s="2530"/>
      <c r="F33" s="2530"/>
      <c r="G33" s="2530" t="s">
        <v>770</v>
      </c>
      <c r="H33" s="2530"/>
      <c r="I33" s="2530"/>
      <c r="J33" s="2530"/>
      <c r="K33" s="2530"/>
      <c r="L33" s="2530" t="s">
        <v>771</v>
      </c>
      <c r="M33" s="2530"/>
      <c r="N33" s="2530"/>
      <c r="O33" s="2530"/>
      <c r="P33" s="2530"/>
      <c r="Q33" s="2530" t="s">
        <v>772</v>
      </c>
      <c r="R33" s="2530"/>
      <c r="S33" s="2530"/>
      <c r="T33" s="2530"/>
      <c r="U33" s="2530"/>
      <c r="V33" s="2529" t="s">
        <v>82</v>
      </c>
      <c r="W33" s="2529"/>
      <c r="X33" s="2529"/>
      <c r="Y33" s="2529"/>
      <c r="Z33" s="2720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</row>
    <row r="34" spans="1:243" s="41" customFormat="1" ht="30.75" customHeight="1">
      <c r="A34" s="2711"/>
      <c r="B34" s="1381" t="s">
        <v>87</v>
      </c>
      <c r="C34" s="1381" t="s">
        <v>90</v>
      </c>
      <c r="D34" s="1381" t="s">
        <v>91</v>
      </c>
      <c r="E34" s="2526" t="s">
        <v>755</v>
      </c>
      <c r="F34" s="2526" t="s">
        <v>756</v>
      </c>
      <c r="G34" s="1381" t="s">
        <v>87</v>
      </c>
      <c r="H34" s="1381" t="s">
        <v>90</v>
      </c>
      <c r="I34" s="1381" t="s">
        <v>91</v>
      </c>
      <c r="J34" s="2526" t="s">
        <v>755</v>
      </c>
      <c r="K34" s="2526" t="s">
        <v>756</v>
      </c>
      <c r="L34" s="1381" t="s">
        <v>87</v>
      </c>
      <c r="M34" s="1381" t="s">
        <v>90</v>
      </c>
      <c r="N34" s="1381" t="s">
        <v>91</v>
      </c>
      <c r="O34" s="2526" t="s">
        <v>755</v>
      </c>
      <c r="P34" s="2526" t="s">
        <v>773</v>
      </c>
      <c r="Q34" s="1381" t="s">
        <v>87</v>
      </c>
      <c r="R34" s="1381" t="s">
        <v>90</v>
      </c>
      <c r="S34" s="1381" t="s">
        <v>91</v>
      </c>
      <c r="T34" s="2526" t="s">
        <v>774</v>
      </c>
      <c r="U34" s="2526" t="s">
        <v>773</v>
      </c>
      <c r="V34" s="1381" t="s">
        <v>87</v>
      </c>
      <c r="W34" s="1381" t="s">
        <v>90</v>
      </c>
      <c r="X34" s="1381" t="s">
        <v>91</v>
      </c>
      <c r="Y34" s="2526" t="s">
        <v>774</v>
      </c>
      <c r="Z34" s="2712" t="s">
        <v>773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</row>
    <row r="35" spans="1:243" s="42" customFormat="1" ht="35.25" customHeight="1">
      <c r="A35" s="2711"/>
      <c r="B35" s="1382" t="s">
        <v>757</v>
      </c>
      <c r="C35" s="1382" t="s">
        <v>758</v>
      </c>
      <c r="D35" s="1382" t="s">
        <v>759</v>
      </c>
      <c r="E35" s="2526"/>
      <c r="F35" s="2526"/>
      <c r="G35" s="1382" t="s">
        <v>757</v>
      </c>
      <c r="H35" s="1382" t="s">
        <v>758</v>
      </c>
      <c r="I35" s="1382" t="s">
        <v>759</v>
      </c>
      <c r="J35" s="2526"/>
      <c r="K35" s="2526"/>
      <c r="L35" s="1382" t="s">
        <v>757</v>
      </c>
      <c r="M35" s="1382" t="s">
        <v>758</v>
      </c>
      <c r="N35" s="1382" t="s">
        <v>759</v>
      </c>
      <c r="O35" s="2526"/>
      <c r="P35" s="2526"/>
      <c r="Q35" s="1382" t="s">
        <v>757</v>
      </c>
      <c r="R35" s="1382" t="s">
        <v>758</v>
      </c>
      <c r="S35" s="1382" t="s">
        <v>759</v>
      </c>
      <c r="T35" s="2526"/>
      <c r="U35" s="2526"/>
      <c r="V35" s="1382" t="s">
        <v>757</v>
      </c>
      <c r="W35" s="1382" t="s">
        <v>758</v>
      </c>
      <c r="X35" s="1382" t="s">
        <v>759</v>
      </c>
      <c r="Y35" s="2526"/>
      <c r="Z35" s="2712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</row>
    <row r="36" spans="1:243" ht="15" customHeight="1">
      <c r="A36" s="2713" t="s">
        <v>265</v>
      </c>
      <c r="B36" s="732">
        <v>40412</v>
      </c>
      <c r="C36" s="732">
        <v>35579</v>
      </c>
      <c r="D36" s="732">
        <v>34341</v>
      </c>
      <c r="E36" s="1313">
        <v>-11.959319014154211</v>
      </c>
      <c r="F36" s="1313">
        <v>-3.479580651507912</v>
      </c>
      <c r="G36" s="732">
        <v>103982</v>
      </c>
      <c r="H36" s="732">
        <v>99044</v>
      </c>
      <c r="I36" s="732">
        <v>103628</v>
      </c>
      <c r="J36" s="1313">
        <v>-4.7488988478775171</v>
      </c>
      <c r="K36" s="1313">
        <v>4.6282460320665564</v>
      </c>
      <c r="L36" s="732">
        <v>165143</v>
      </c>
      <c r="M36" s="732">
        <v>160546</v>
      </c>
      <c r="N36" s="732">
        <v>160719</v>
      </c>
      <c r="O36" s="1313">
        <v>-2.783648111031046</v>
      </c>
      <c r="P36" s="1313">
        <v>0.10775727828784273</v>
      </c>
      <c r="Q36" s="732">
        <v>95226</v>
      </c>
      <c r="R36" s="732">
        <v>95442</v>
      </c>
      <c r="S36" s="732">
        <v>96797</v>
      </c>
      <c r="T36" s="1313">
        <v>0.22682880725852184</v>
      </c>
      <c r="U36" s="1313">
        <v>1.4197104000335281</v>
      </c>
      <c r="V36" s="732">
        <v>736559.5</v>
      </c>
      <c r="W36" s="732">
        <v>714665</v>
      </c>
      <c r="X36" s="732">
        <v>724572.7</v>
      </c>
      <c r="Y36" s="1313">
        <v>-2.9725365024821486</v>
      </c>
      <c r="Z36" s="1945">
        <v>1.3863418524763285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</row>
    <row r="37" spans="1:243" ht="15" customHeight="1">
      <c r="A37" s="2714" t="s">
        <v>3</v>
      </c>
      <c r="B37" s="140">
        <v>7950</v>
      </c>
      <c r="C37" s="140">
        <v>7525</v>
      </c>
      <c r="D37" s="140">
        <v>7021</v>
      </c>
      <c r="E37" s="743">
        <v>-5.3459119496855347</v>
      </c>
      <c r="F37" s="743">
        <v>-6.6976744186046515</v>
      </c>
      <c r="G37" s="140">
        <v>55000</v>
      </c>
      <c r="H37" s="140">
        <v>50062</v>
      </c>
      <c r="I37" s="140">
        <v>54214</v>
      </c>
      <c r="J37" s="743">
        <v>-8.9781818181818185</v>
      </c>
      <c r="K37" s="743">
        <v>8.2937157924174016</v>
      </c>
      <c r="L37" s="140">
        <v>88000</v>
      </c>
      <c r="M37" s="140">
        <v>83300</v>
      </c>
      <c r="N37" s="140">
        <v>87800</v>
      </c>
      <c r="O37" s="743">
        <v>-5.3409090909090908</v>
      </c>
      <c r="P37" s="743">
        <v>5.4021608643457384</v>
      </c>
      <c r="Q37" s="140">
        <v>54000</v>
      </c>
      <c r="R37" s="140">
        <v>51116</v>
      </c>
      <c r="S37" s="140">
        <v>52241</v>
      </c>
      <c r="T37" s="743">
        <v>-5.340740740740741</v>
      </c>
      <c r="U37" s="743">
        <v>2.2008764379059396</v>
      </c>
      <c r="V37" s="140">
        <v>334399</v>
      </c>
      <c r="W37" s="140">
        <v>314537</v>
      </c>
      <c r="X37" s="140">
        <v>324187</v>
      </c>
      <c r="Y37" s="743">
        <v>-5.9396110634302133</v>
      </c>
      <c r="Z37" s="1944">
        <v>3.0680015387696837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</row>
    <row r="38" spans="1:243" ht="15" customHeight="1">
      <c r="A38" s="2714" t="s">
        <v>4</v>
      </c>
      <c r="B38" s="140">
        <v>18228</v>
      </c>
      <c r="C38" s="140">
        <v>13588</v>
      </c>
      <c r="D38" s="140">
        <v>13588</v>
      </c>
      <c r="E38" s="743">
        <v>-25.455343427693659</v>
      </c>
      <c r="F38" s="743">
        <v>0</v>
      </c>
      <c r="G38" s="140">
        <v>9100</v>
      </c>
      <c r="H38" s="140">
        <v>9100</v>
      </c>
      <c r="I38" s="140">
        <v>8874</v>
      </c>
      <c r="J38" s="743">
        <v>0</v>
      </c>
      <c r="K38" s="743">
        <v>-2.4835164835164836</v>
      </c>
      <c r="L38" s="140">
        <v>24160</v>
      </c>
      <c r="M38" s="140">
        <v>24210</v>
      </c>
      <c r="N38" s="140">
        <v>22375</v>
      </c>
      <c r="O38" s="743">
        <v>0.20695364238410596</v>
      </c>
      <c r="P38" s="743">
        <v>-7.5795125980999583</v>
      </c>
      <c r="Q38" s="140">
        <v>600</v>
      </c>
      <c r="R38" s="140">
        <v>590</v>
      </c>
      <c r="S38" s="140">
        <v>750</v>
      </c>
      <c r="T38" s="743">
        <v>-1.6666666666666667</v>
      </c>
      <c r="U38" s="743">
        <v>27.118644067796609</v>
      </c>
      <c r="V38" s="140">
        <v>168425</v>
      </c>
      <c r="W38" s="140">
        <v>165275</v>
      </c>
      <c r="X38" s="140">
        <v>167181</v>
      </c>
      <c r="Y38" s="743">
        <v>-1.8702686655781504</v>
      </c>
      <c r="Z38" s="1944">
        <v>1.1532294660414462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</row>
    <row r="39" spans="1:243" ht="15" customHeight="1">
      <c r="A39" s="2715" t="s">
        <v>760</v>
      </c>
      <c r="B39" s="140">
        <v>1400</v>
      </c>
      <c r="C39" s="140">
        <v>1323</v>
      </c>
      <c r="D39" s="140">
        <v>1237</v>
      </c>
      <c r="E39" s="743">
        <v>-5.5</v>
      </c>
      <c r="F39" s="743">
        <v>-6.5003779289493577</v>
      </c>
      <c r="G39" s="140">
        <v>15000</v>
      </c>
      <c r="H39" s="140">
        <v>15000</v>
      </c>
      <c r="I39" s="140">
        <v>13848</v>
      </c>
      <c r="J39" s="743">
        <v>0</v>
      </c>
      <c r="K39" s="743">
        <v>-7.68</v>
      </c>
      <c r="L39" s="140">
        <v>14200</v>
      </c>
      <c r="M39" s="140">
        <v>14350</v>
      </c>
      <c r="N39" s="140">
        <v>13305</v>
      </c>
      <c r="O39" s="743">
        <v>1.056338028169014</v>
      </c>
      <c r="P39" s="743">
        <v>-7.2822299651567945</v>
      </c>
      <c r="Q39" s="140">
        <v>25000</v>
      </c>
      <c r="R39" s="140">
        <v>28000</v>
      </c>
      <c r="S39" s="140">
        <v>28000</v>
      </c>
      <c r="T39" s="743">
        <v>12</v>
      </c>
      <c r="U39" s="743">
        <v>0</v>
      </c>
      <c r="V39" s="140">
        <v>74689</v>
      </c>
      <c r="W39" s="140">
        <v>77763</v>
      </c>
      <c r="X39" s="140">
        <v>74780</v>
      </c>
      <c r="Y39" s="743">
        <v>4.1157332405039568</v>
      </c>
      <c r="Z39" s="1944">
        <v>-3.8360145570515543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</row>
    <row r="40" spans="1:243" ht="15" customHeight="1">
      <c r="A40" s="2714" t="s">
        <v>6</v>
      </c>
      <c r="B40" s="140">
        <v>7800</v>
      </c>
      <c r="C40" s="140">
        <v>7812</v>
      </c>
      <c r="D40" s="140">
        <v>7412</v>
      </c>
      <c r="E40" s="743">
        <v>0.15384615384615385</v>
      </c>
      <c r="F40" s="743">
        <v>-5.1203277009728625</v>
      </c>
      <c r="G40" s="140">
        <v>495</v>
      </c>
      <c r="H40" s="140">
        <v>495</v>
      </c>
      <c r="I40" s="140">
        <v>532</v>
      </c>
      <c r="J40" s="743">
        <v>0</v>
      </c>
      <c r="K40" s="743">
        <v>7.4747474747474749</v>
      </c>
      <c r="L40" s="140">
        <v>1348</v>
      </c>
      <c r="M40" s="140">
        <v>1298</v>
      </c>
      <c r="N40" s="140">
        <v>1310</v>
      </c>
      <c r="O40" s="743">
        <v>-3.7091988130563798</v>
      </c>
      <c r="P40" s="743">
        <v>0.92449922958397535</v>
      </c>
      <c r="Q40" s="140">
        <v>200</v>
      </c>
      <c r="R40" s="140">
        <v>200</v>
      </c>
      <c r="S40" s="140">
        <v>200</v>
      </c>
      <c r="T40" s="743">
        <v>0</v>
      </c>
      <c r="U40" s="743">
        <v>0</v>
      </c>
      <c r="V40" s="140">
        <v>28379</v>
      </c>
      <c r="W40" s="140">
        <v>26352</v>
      </c>
      <c r="X40" s="140">
        <v>25851</v>
      </c>
      <c r="Y40" s="743">
        <v>-7.142605447690193</v>
      </c>
      <c r="Z40" s="1944">
        <v>-1.901183970856102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</row>
    <row r="41" spans="1:243" ht="15" customHeight="1">
      <c r="A41" s="2714" t="s">
        <v>7</v>
      </c>
      <c r="B41" s="140"/>
      <c r="C41" s="140"/>
      <c r="D41" s="140"/>
      <c r="E41" s="743"/>
      <c r="F41" s="743"/>
      <c r="G41" s="140"/>
      <c r="H41" s="140"/>
      <c r="I41" s="140"/>
      <c r="J41" s="743"/>
      <c r="K41" s="743"/>
      <c r="L41" s="140"/>
      <c r="M41" s="140"/>
      <c r="N41" s="140"/>
      <c r="O41" s="743"/>
      <c r="P41" s="743"/>
      <c r="Q41" s="140"/>
      <c r="R41" s="140"/>
      <c r="S41" s="140">
        <v>50</v>
      </c>
      <c r="T41" s="743"/>
      <c r="U41" s="743"/>
      <c r="V41" s="140">
        <v>653</v>
      </c>
      <c r="W41" s="140">
        <v>601</v>
      </c>
      <c r="X41" s="140">
        <v>627</v>
      </c>
      <c r="Y41" s="743">
        <v>-7.9632465543644715</v>
      </c>
      <c r="Z41" s="1944">
        <v>4.3261231281198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</row>
    <row r="42" spans="1:243" ht="15" customHeight="1">
      <c r="A42" s="2714" t="s">
        <v>8</v>
      </c>
      <c r="B42" s="140"/>
      <c r="C42" s="140"/>
      <c r="D42" s="140"/>
      <c r="E42" s="743"/>
      <c r="F42" s="743"/>
      <c r="G42" s="140"/>
      <c r="H42" s="140"/>
      <c r="I42" s="140"/>
      <c r="J42" s="743"/>
      <c r="K42" s="743"/>
      <c r="L42" s="140">
        <v>65</v>
      </c>
      <c r="M42" s="140">
        <v>59</v>
      </c>
      <c r="N42" s="140">
        <v>0</v>
      </c>
      <c r="O42" s="743">
        <v>-9.2307692307692299</v>
      </c>
      <c r="P42" s="743">
        <v>-100</v>
      </c>
      <c r="Q42" s="140"/>
      <c r="R42" s="140"/>
      <c r="S42" s="140"/>
      <c r="T42" s="743"/>
      <c r="U42" s="743"/>
      <c r="V42" s="140">
        <v>1863</v>
      </c>
      <c r="W42" s="140">
        <v>1853</v>
      </c>
      <c r="X42" s="140">
        <v>1817</v>
      </c>
      <c r="Y42" s="743">
        <v>-0.53676865271068175</v>
      </c>
      <c r="Z42" s="1944">
        <v>-1.9427954668105774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</row>
    <row r="43" spans="1:243" ht="15" customHeight="1">
      <c r="A43" s="2714" t="s">
        <v>9</v>
      </c>
      <c r="B43" s="140">
        <v>2052</v>
      </c>
      <c r="C43" s="140">
        <v>2105</v>
      </c>
      <c r="D43" s="140">
        <v>2093</v>
      </c>
      <c r="E43" s="743">
        <v>2.5828460038986356</v>
      </c>
      <c r="F43" s="743">
        <v>-0.57007125890736343</v>
      </c>
      <c r="G43" s="140">
        <v>3460</v>
      </c>
      <c r="H43" s="140">
        <v>3460</v>
      </c>
      <c r="I43" s="140">
        <v>2822</v>
      </c>
      <c r="J43" s="743">
        <v>0</v>
      </c>
      <c r="K43" s="743">
        <v>-18.439306358381504</v>
      </c>
      <c r="L43" s="140">
        <v>5950</v>
      </c>
      <c r="M43" s="140">
        <v>5980</v>
      </c>
      <c r="N43" s="140">
        <v>5900</v>
      </c>
      <c r="O43" s="743">
        <v>0.50420168067226889</v>
      </c>
      <c r="P43" s="743">
        <v>-1.3377926421404682</v>
      </c>
      <c r="Q43" s="140">
        <v>5585</v>
      </c>
      <c r="R43" s="140">
        <v>5590</v>
      </c>
      <c r="S43" s="140">
        <v>5610</v>
      </c>
      <c r="T43" s="743">
        <v>8.9525514771709933E-2</v>
      </c>
      <c r="U43" s="743">
        <v>0.35778175313059035</v>
      </c>
      <c r="V43" s="140">
        <v>48035</v>
      </c>
      <c r="W43" s="140">
        <v>48445</v>
      </c>
      <c r="X43" s="140">
        <v>49038</v>
      </c>
      <c r="Y43" s="743">
        <v>0.8535442906214219</v>
      </c>
      <c r="Z43" s="1944">
        <v>1.2240685313241821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</row>
    <row r="44" spans="1:243" ht="15" customHeight="1">
      <c r="A44" s="2714" t="s">
        <v>10</v>
      </c>
      <c r="B44" s="140">
        <v>51</v>
      </c>
      <c r="C44" s="140">
        <v>50</v>
      </c>
      <c r="D44" s="140">
        <v>54</v>
      </c>
      <c r="E44" s="743">
        <v>-1.9607843137254901</v>
      </c>
      <c r="F44" s="743">
        <v>8</v>
      </c>
      <c r="G44" s="140">
        <v>2914</v>
      </c>
      <c r="H44" s="140">
        <v>2914</v>
      </c>
      <c r="I44" s="140">
        <v>4000</v>
      </c>
      <c r="J44" s="743">
        <v>0</v>
      </c>
      <c r="K44" s="743">
        <v>37.268359643102265</v>
      </c>
      <c r="L44" s="140">
        <v>2204</v>
      </c>
      <c r="M44" s="140">
        <v>2219</v>
      </c>
      <c r="N44" s="140">
        <v>2204</v>
      </c>
      <c r="O44" s="743">
        <v>0.68058076225045372</v>
      </c>
      <c r="P44" s="743">
        <v>-0.67598017124831</v>
      </c>
      <c r="Q44" s="140">
        <v>201</v>
      </c>
      <c r="R44" s="140">
        <v>201</v>
      </c>
      <c r="S44" s="140">
        <v>201</v>
      </c>
      <c r="T44" s="743">
        <v>0</v>
      </c>
      <c r="U44" s="743">
        <v>0</v>
      </c>
      <c r="V44" s="140">
        <v>5640.5</v>
      </c>
      <c r="W44" s="140">
        <v>5654.5</v>
      </c>
      <c r="X44" s="593">
        <v>6729.5</v>
      </c>
      <c r="Y44" s="743">
        <v>0.24820494637000265</v>
      </c>
      <c r="Z44" s="1944">
        <v>19.011406844106464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</row>
    <row r="45" spans="1:243" ht="15" customHeight="1">
      <c r="A45" s="2714" t="s">
        <v>11</v>
      </c>
      <c r="B45" s="140"/>
      <c r="C45" s="140"/>
      <c r="D45" s="140"/>
      <c r="E45" s="743"/>
      <c r="F45" s="743"/>
      <c r="G45" s="140">
        <v>1633</v>
      </c>
      <c r="H45" s="140">
        <v>1633</v>
      </c>
      <c r="I45" s="140">
        <v>1500</v>
      </c>
      <c r="J45" s="743">
        <v>0</v>
      </c>
      <c r="K45" s="743">
        <v>-8.1445192896509493</v>
      </c>
      <c r="L45" s="140">
        <v>5738</v>
      </c>
      <c r="M45" s="140">
        <v>5726</v>
      </c>
      <c r="N45" s="140">
        <v>4477</v>
      </c>
      <c r="O45" s="743">
        <v>-0.20913210177762287</v>
      </c>
      <c r="P45" s="743">
        <v>-21.81278379322389</v>
      </c>
      <c r="Q45" s="140">
        <v>120</v>
      </c>
      <c r="R45" s="140">
        <v>125</v>
      </c>
      <c r="S45" s="140">
        <v>125</v>
      </c>
      <c r="T45" s="743"/>
      <c r="U45" s="743"/>
      <c r="V45" s="140">
        <v>8096</v>
      </c>
      <c r="W45" s="140">
        <v>8089</v>
      </c>
      <c r="X45" s="140">
        <v>6707</v>
      </c>
      <c r="Y45" s="743">
        <v>-8.6462450592885376E-2</v>
      </c>
      <c r="Z45" s="1944">
        <v>-17.084930152058352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</row>
    <row r="46" spans="1:243" ht="15" customHeight="1">
      <c r="A46" s="2714" t="s">
        <v>12</v>
      </c>
      <c r="B46" s="140"/>
      <c r="C46" s="140"/>
      <c r="D46" s="140"/>
      <c r="E46" s="743"/>
      <c r="F46" s="743"/>
      <c r="G46" s="140">
        <v>3</v>
      </c>
      <c r="H46" s="140">
        <v>3</v>
      </c>
      <c r="I46" s="140">
        <v>0</v>
      </c>
      <c r="J46" s="743">
        <v>0</v>
      </c>
      <c r="K46" s="743">
        <v>-100</v>
      </c>
      <c r="L46" s="140"/>
      <c r="M46" s="140"/>
      <c r="N46" s="140"/>
      <c r="O46" s="743"/>
      <c r="P46" s="743"/>
      <c r="Q46" s="140"/>
      <c r="R46" s="140"/>
      <c r="S46" s="140"/>
      <c r="T46" s="743"/>
      <c r="U46" s="743"/>
      <c r="V46" s="140">
        <v>3</v>
      </c>
      <c r="W46" s="140">
        <v>3</v>
      </c>
      <c r="X46" s="140">
        <v>0</v>
      </c>
      <c r="Y46" s="743">
        <v>0</v>
      </c>
      <c r="Z46" s="1944">
        <v>-100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</row>
    <row r="47" spans="1:243" ht="15" customHeight="1">
      <c r="A47" s="2714" t="s">
        <v>13</v>
      </c>
      <c r="B47" s="140">
        <v>620</v>
      </c>
      <c r="C47" s="140">
        <v>601</v>
      </c>
      <c r="D47" s="140">
        <v>589</v>
      </c>
      <c r="E47" s="743">
        <v>-3.064516129032258</v>
      </c>
      <c r="F47" s="743">
        <v>-1.9966722129783694</v>
      </c>
      <c r="G47" s="140">
        <v>53</v>
      </c>
      <c r="H47" s="140">
        <v>53</v>
      </c>
      <c r="I47" s="140">
        <v>45</v>
      </c>
      <c r="J47" s="743">
        <v>0</v>
      </c>
      <c r="K47" s="743">
        <v>-15.09433962264151</v>
      </c>
      <c r="L47" s="140">
        <v>312</v>
      </c>
      <c r="M47" s="140">
        <v>302</v>
      </c>
      <c r="N47" s="140">
        <v>315</v>
      </c>
      <c r="O47" s="743">
        <v>-3.2051282051282053</v>
      </c>
      <c r="P47" s="743">
        <v>4.3046357615894042</v>
      </c>
      <c r="Q47" s="140"/>
      <c r="R47" s="140"/>
      <c r="S47" s="140"/>
      <c r="T47" s="743"/>
      <c r="U47" s="743"/>
      <c r="V47" s="140">
        <v>1531</v>
      </c>
      <c r="W47" s="140">
        <v>1502</v>
      </c>
      <c r="X47" s="140">
        <v>1498</v>
      </c>
      <c r="Y47" s="743">
        <v>-1.8941868060091442</v>
      </c>
      <c r="Z47" s="1944">
        <v>-0.26631158455392812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</row>
    <row r="48" spans="1:243" ht="15" customHeight="1">
      <c r="A48" s="2714" t="s">
        <v>14</v>
      </c>
      <c r="B48" s="140">
        <v>1298</v>
      </c>
      <c r="C48" s="140">
        <v>1512</v>
      </c>
      <c r="D48" s="140">
        <v>1324</v>
      </c>
      <c r="E48" s="743">
        <v>16.486902927580893</v>
      </c>
      <c r="F48" s="743">
        <v>-12.433862433862434</v>
      </c>
      <c r="G48" s="140">
        <v>8455</v>
      </c>
      <c r="H48" s="140">
        <v>8455</v>
      </c>
      <c r="I48" s="140">
        <v>8403</v>
      </c>
      <c r="J48" s="743">
        <v>0</v>
      </c>
      <c r="K48" s="743">
        <v>-0.61502069781194557</v>
      </c>
      <c r="L48" s="140">
        <v>10730</v>
      </c>
      <c r="M48" s="140">
        <v>10670</v>
      </c>
      <c r="N48" s="140">
        <v>10735</v>
      </c>
      <c r="O48" s="743">
        <v>-0.55917986952469712</v>
      </c>
      <c r="P48" s="743">
        <v>0.60918462980318655</v>
      </c>
      <c r="Q48" s="140">
        <v>5300</v>
      </c>
      <c r="R48" s="140">
        <v>5350</v>
      </c>
      <c r="S48" s="140">
        <v>5350</v>
      </c>
      <c r="T48" s="743">
        <v>0.94339622641509435</v>
      </c>
      <c r="U48" s="743">
        <v>0</v>
      </c>
      <c r="V48" s="140">
        <v>33248</v>
      </c>
      <c r="W48" s="140">
        <v>32962.5</v>
      </c>
      <c r="X48" s="140">
        <v>33277</v>
      </c>
      <c r="Y48" s="743">
        <v>-0.85869826756496637</v>
      </c>
      <c r="Z48" s="1944">
        <v>0.95411452408039443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</row>
    <row r="49" spans="1:243" ht="15" customHeight="1">
      <c r="A49" s="2714" t="s">
        <v>15</v>
      </c>
      <c r="B49" s="140">
        <v>1013</v>
      </c>
      <c r="C49" s="140">
        <v>1063</v>
      </c>
      <c r="D49" s="140">
        <v>1023</v>
      </c>
      <c r="E49" s="743">
        <v>4.9358341559723593</v>
      </c>
      <c r="F49" s="743">
        <v>-3.7629350893697082</v>
      </c>
      <c r="G49" s="140">
        <v>7869</v>
      </c>
      <c r="H49" s="140">
        <v>7869</v>
      </c>
      <c r="I49" s="140">
        <v>9390</v>
      </c>
      <c r="J49" s="743">
        <v>0</v>
      </c>
      <c r="K49" s="743">
        <v>19.329012581014105</v>
      </c>
      <c r="L49" s="140">
        <v>12436</v>
      </c>
      <c r="M49" s="140">
        <v>12432</v>
      </c>
      <c r="N49" s="140">
        <v>12298</v>
      </c>
      <c r="O49" s="743">
        <v>-3.2164683177870697E-2</v>
      </c>
      <c r="P49" s="743">
        <v>-1.0778635778635779</v>
      </c>
      <c r="Q49" s="140">
        <v>4220</v>
      </c>
      <c r="R49" s="140">
        <v>4270</v>
      </c>
      <c r="S49" s="140">
        <v>4270</v>
      </c>
      <c r="T49" s="743">
        <v>1.1848341232227488</v>
      </c>
      <c r="U49" s="743">
        <v>0</v>
      </c>
      <c r="V49" s="140">
        <v>31598</v>
      </c>
      <c r="W49" s="140">
        <v>31628</v>
      </c>
      <c r="X49" s="593">
        <v>32880.199999999997</v>
      </c>
      <c r="Y49" s="743">
        <v>9.4942717893537559E-2</v>
      </c>
      <c r="Z49" s="1944">
        <v>3.9591501201466963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</row>
    <row r="50" spans="1:243" ht="15" customHeight="1">
      <c r="A50" s="2713" t="s">
        <v>327</v>
      </c>
      <c r="B50" s="732">
        <v>5762</v>
      </c>
      <c r="C50" s="732">
        <v>5350</v>
      </c>
      <c r="D50" s="732">
        <v>5935</v>
      </c>
      <c r="E50" s="732">
        <v>-7.1502950364456783</v>
      </c>
      <c r="F50" s="732">
        <v>10.934579439252337</v>
      </c>
      <c r="G50" s="732">
        <v>6856</v>
      </c>
      <c r="H50" s="732">
        <v>6856</v>
      </c>
      <c r="I50" s="732">
        <v>6856</v>
      </c>
      <c r="J50" s="732">
        <v>0</v>
      </c>
      <c r="K50" s="732">
        <v>0</v>
      </c>
      <c r="L50" s="732">
        <v>9700</v>
      </c>
      <c r="M50" s="732">
        <v>9825</v>
      </c>
      <c r="N50" s="732">
        <v>8442</v>
      </c>
      <c r="O50" s="732">
        <v>1.2886597938144331</v>
      </c>
      <c r="P50" s="732">
        <v>-14.076335877862595</v>
      </c>
      <c r="Q50" s="732">
        <v>9098</v>
      </c>
      <c r="R50" s="732">
        <v>8635</v>
      </c>
      <c r="S50" s="732">
        <v>9500</v>
      </c>
      <c r="T50" s="732">
        <v>-5.0890305561661906</v>
      </c>
      <c r="U50" s="732">
        <v>10.017371163867979</v>
      </c>
      <c r="V50" s="732">
        <v>46513</v>
      </c>
      <c r="W50" s="732">
        <v>45879</v>
      </c>
      <c r="X50" s="732">
        <v>45006</v>
      </c>
      <c r="Y50" s="1313">
        <v>-1.3630597897362027</v>
      </c>
      <c r="Z50" s="1945">
        <v>-1.9028313607532858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</row>
    <row r="51" spans="1:243" ht="15" customHeight="1">
      <c r="A51" s="2714" t="s">
        <v>16</v>
      </c>
      <c r="B51" s="140">
        <v>5762</v>
      </c>
      <c r="C51" s="140">
        <v>5350</v>
      </c>
      <c r="D51" s="140">
        <v>5935</v>
      </c>
      <c r="E51" s="743">
        <v>-7.1502950364456783</v>
      </c>
      <c r="F51" s="743">
        <v>10.934579439252337</v>
      </c>
      <c r="G51" s="140">
        <v>6856</v>
      </c>
      <c r="H51" s="140">
        <v>6856</v>
      </c>
      <c r="I51" s="140">
        <v>6856</v>
      </c>
      <c r="J51" s="743">
        <v>0</v>
      </c>
      <c r="K51" s="743">
        <v>0</v>
      </c>
      <c r="L51" s="140">
        <v>9700</v>
      </c>
      <c r="M51" s="140">
        <v>9825</v>
      </c>
      <c r="N51" s="140">
        <v>8442</v>
      </c>
      <c r="O51" s="743">
        <v>1.2886597938144331</v>
      </c>
      <c r="P51" s="743">
        <v>-14.076335877862595</v>
      </c>
      <c r="Q51" s="140">
        <v>9098</v>
      </c>
      <c r="R51" s="140">
        <v>8635</v>
      </c>
      <c r="S51" s="140">
        <v>9500</v>
      </c>
      <c r="T51" s="743">
        <v>-5.0890305561661906</v>
      </c>
      <c r="U51" s="743">
        <v>10.017371163867979</v>
      </c>
      <c r="V51" s="140">
        <v>46513</v>
      </c>
      <c r="W51" s="140">
        <v>45879</v>
      </c>
      <c r="X51" s="140">
        <v>45006</v>
      </c>
      <c r="Y51" s="743">
        <v>-1.3630597897362027</v>
      </c>
      <c r="Z51" s="1944">
        <v>-1.9028313607532858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</row>
    <row r="52" spans="1:243" ht="15" customHeight="1">
      <c r="A52" s="2713" t="s">
        <v>17</v>
      </c>
      <c r="B52" s="732">
        <v>2685</v>
      </c>
      <c r="C52" s="732">
        <v>2692</v>
      </c>
      <c r="D52" s="732">
        <v>3159</v>
      </c>
      <c r="E52" s="1313">
        <v>0.26070763500931099</v>
      </c>
      <c r="F52" s="1313">
        <v>17.347696879643387</v>
      </c>
      <c r="G52" s="732">
        <v>3361</v>
      </c>
      <c r="H52" s="732">
        <v>3361</v>
      </c>
      <c r="I52" s="732">
        <v>3318</v>
      </c>
      <c r="J52" s="1313">
        <v>0</v>
      </c>
      <c r="K52" s="1313">
        <v>-1.279381136566498</v>
      </c>
      <c r="L52" s="732">
        <v>9150</v>
      </c>
      <c r="M52" s="732">
        <v>9368</v>
      </c>
      <c r="N52" s="732">
        <v>9733</v>
      </c>
      <c r="O52" s="1313">
        <v>2.3825136612021858</v>
      </c>
      <c r="P52" s="1313">
        <v>3.8962425277540564</v>
      </c>
      <c r="Q52" s="732">
        <v>14857</v>
      </c>
      <c r="R52" s="732">
        <v>15765</v>
      </c>
      <c r="S52" s="732">
        <v>16053</v>
      </c>
      <c r="T52" s="1313">
        <v>6.1115972268964125</v>
      </c>
      <c r="U52" s="1313">
        <v>1.8268315889628925</v>
      </c>
      <c r="V52" s="732">
        <v>75244</v>
      </c>
      <c r="W52" s="732">
        <v>76541</v>
      </c>
      <c r="X52" s="750">
        <v>81244.600000000006</v>
      </c>
      <c r="Y52" s="1313">
        <v>1.7237254797724735</v>
      </c>
      <c r="Z52" s="1945">
        <v>6.1452032244156802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</row>
    <row r="53" spans="1:243" ht="15" customHeight="1">
      <c r="A53" s="2714" t="s">
        <v>761</v>
      </c>
      <c r="B53" s="140">
        <v>779</v>
      </c>
      <c r="C53" s="140">
        <v>779</v>
      </c>
      <c r="D53" s="140">
        <v>785</v>
      </c>
      <c r="E53" s="743">
        <v>0</v>
      </c>
      <c r="F53" s="743">
        <v>0.77021822849807442</v>
      </c>
      <c r="G53" s="140"/>
      <c r="H53" s="140"/>
      <c r="I53" s="140"/>
      <c r="J53" s="743"/>
      <c r="K53" s="743"/>
      <c r="L53" s="140">
        <v>215</v>
      </c>
      <c r="M53" s="140">
        <v>228</v>
      </c>
      <c r="N53" s="140">
        <v>155</v>
      </c>
      <c r="O53" s="743">
        <v>6.0465116279069768</v>
      </c>
      <c r="P53" s="743">
        <v>-32.017543859649123</v>
      </c>
      <c r="Q53" s="140"/>
      <c r="R53" s="140"/>
      <c r="S53" s="140"/>
      <c r="T53" s="743"/>
      <c r="U53" s="743"/>
      <c r="V53" s="140">
        <v>3616</v>
      </c>
      <c r="W53" s="140">
        <v>3853</v>
      </c>
      <c r="X53" s="593">
        <v>3874.5</v>
      </c>
      <c r="Y53" s="743">
        <v>6.5542035398230087</v>
      </c>
      <c r="Z53" s="1944">
        <v>0.5580067479885803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</row>
    <row r="54" spans="1:243" ht="15" customHeight="1">
      <c r="A54" s="2714" t="s">
        <v>762</v>
      </c>
      <c r="B54" s="140">
        <v>330</v>
      </c>
      <c r="C54" s="140">
        <v>325</v>
      </c>
      <c r="D54" s="140">
        <v>413</v>
      </c>
      <c r="E54" s="743">
        <v>-1.5151515151515151</v>
      </c>
      <c r="F54" s="743">
        <v>27.076923076923077</v>
      </c>
      <c r="G54" s="140">
        <v>1455</v>
      </c>
      <c r="H54" s="140">
        <v>1455</v>
      </c>
      <c r="I54" s="140">
        <v>1550</v>
      </c>
      <c r="J54" s="743">
        <v>0</v>
      </c>
      <c r="K54" s="743">
        <v>6.529209621993127</v>
      </c>
      <c r="L54" s="140">
        <v>570</v>
      </c>
      <c r="M54" s="140">
        <v>595</v>
      </c>
      <c r="N54" s="140">
        <v>570</v>
      </c>
      <c r="O54" s="743">
        <v>4.3859649122807021</v>
      </c>
      <c r="P54" s="743">
        <v>-4.2016806722689077</v>
      </c>
      <c r="Q54" s="140">
        <v>6748</v>
      </c>
      <c r="R54" s="140">
        <v>7678</v>
      </c>
      <c r="S54" s="140">
        <v>7888</v>
      </c>
      <c r="T54" s="743">
        <v>13.781861292234737</v>
      </c>
      <c r="U54" s="743">
        <v>2.7350872623078928</v>
      </c>
      <c r="V54" s="140">
        <v>10288</v>
      </c>
      <c r="W54" s="140">
        <v>11338</v>
      </c>
      <c r="X54" s="140">
        <v>11701</v>
      </c>
      <c r="Y54" s="743">
        <v>10.206065318818041</v>
      </c>
      <c r="Z54" s="1944">
        <v>3.2016228611748105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</row>
    <row r="55" spans="1:243" ht="15" customHeight="1">
      <c r="A55" s="2714" t="s">
        <v>775</v>
      </c>
      <c r="B55" s="140">
        <v>40</v>
      </c>
      <c r="C55" s="140">
        <v>40</v>
      </c>
      <c r="D55" s="140">
        <v>41</v>
      </c>
      <c r="E55" s="743">
        <v>0</v>
      </c>
      <c r="F55" s="743">
        <v>2.5</v>
      </c>
      <c r="G55" s="140">
        <v>745</v>
      </c>
      <c r="H55" s="140">
        <v>745</v>
      </c>
      <c r="I55" s="140">
        <v>500</v>
      </c>
      <c r="J55" s="743">
        <v>0</v>
      </c>
      <c r="K55" s="743">
        <v>-32.885906040268459</v>
      </c>
      <c r="L55" s="140">
        <v>2450</v>
      </c>
      <c r="M55" s="140">
        <v>2530</v>
      </c>
      <c r="N55" s="140">
        <v>2450</v>
      </c>
      <c r="O55" s="743">
        <v>3.2653061224489797</v>
      </c>
      <c r="P55" s="743">
        <v>-3.1620553359683794</v>
      </c>
      <c r="Q55" s="140">
        <v>1670</v>
      </c>
      <c r="R55" s="140">
        <v>1650</v>
      </c>
      <c r="S55" s="140">
        <v>1695</v>
      </c>
      <c r="T55" s="743">
        <v>-1.1976047904191616</v>
      </c>
      <c r="U55" s="743">
        <v>2.7272727272727271</v>
      </c>
      <c r="V55" s="140">
        <v>6707</v>
      </c>
      <c r="W55" s="140">
        <v>6767</v>
      </c>
      <c r="X55" s="140">
        <v>6481</v>
      </c>
      <c r="Y55" s="743">
        <v>0.89458774414790521</v>
      </c>
      <c r="Z55" s="1944">
        <v>-4.2263927885325847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</row>
    <row r="56" spans="1:243" ht="15" customHeight="1">
      <c r="A56" s="2714" t="s">
        <v>776</v>
      </c>
      <c r="B56" s="140">
        <v>23</v>
      </c>
      <c r="C56" s="140">
        <v>20</v>
      </c>
      <c r="D56" s="140">
        <v>18</v>
      </c>
      <c r="E56" s="743">
        <v>-13.043478260869565</v>
      </c>
      <c r="F56" s="743">
        <v>-10</v>
      </c>
      <c r="G56" s="140"/>
      <c r="H56" s="140"/>
      <c r="I56" s="140"/>
      <c r="J56" s="743"/>
      <c r="K56" s="743"/>
      <c r="L56" s="140"/>
      <c r="M56" s="140"/>
      <c r="N56" s="140"/>
      <c r="O56" s="743"/>
      <c r="P56" s="743"/>
      <c r="Q56" s="140"/>
      <c r="R56" s="140"/>
      <c r="S56" s="140"/>
      <c r="T56" s="743"/>
      <c r="U56" s="743"/>
      <c r="V56" s="140">
        <v>191</v>
      </c>
      <c r="W56" s="140">
        <v>188</v>
      </c>
      <c r="X56" s="593">
        <v>188</v>
      </c>
      <c r="Y56" s="743">
        <v>-1.5706806282722514</v>
      </c>
      <c r="Z56" s="1944">
        <v>0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</row>
    <row r="57" spans="1:243" ht="15" customHeight="1">
      <c r="A57" s="2714" t="s">
        <v>777</v>
      </c>
      <c r="B57" s="140">
        <v>478</v>
      </c>
      <c r="C57" s="140">
        <v>465</v>
      </c>
      <c r="D57" s="140">
        <v>1054</v>
      </c>
      <c r="E57" s="743">
        <v>-2.7196652719665271</v>
      </c>
      <c r="F57" s="743">
        <v>126.66666666666667</v>
      </c>
      <c r="G57" s="140">
        <v>176</v>
      </c>
      <c r="H57" s="140">
        <v>176</v>
      </c>
      <c r="I57" s="140">
        <v>158</v>
      </c>
      <c r="J57" s="743">
        <v>0</v>
      </c>
      <c r="K57" s="743">
        <v>-10.227272727272727</v>
      </c>
      <c r="L57" s="140">
        <v>1365</v>
      </c>
      <c r="M57" s="140">
        <v>1373</v>
      </c>
      <c r="N57" s="140">
        <v>1495</v>
      </c>
      <c r="O57" s="743">
        <v>0.58608058608058611</v>
      </c>
      <c r="P57" s="743">
        <v>8.8856518572469039</v>
      </c>
      <c r="Q57" s="140">
        <v>304</v>
      </c>
      <c r="R57" s="140">
        <v>305</v>
      </c>
      <c r="S57" s="140">
        <v>315</v>
      </c>
      <c r="T57" s="743">
        <v>0.32894736842105265</v>
      </c>
      <c r="U57" s="743">
        <v>3.278688524590164</v>
      </c>
      <c r="V57" s="140">
        <v>9213</v>
      </c>
      <c r="W57" s="140">
        <v>9218</v>
      </c>
      <c r="X57" s="140">
        <v>12060</v>
      </c>
      <c r="Y57" s="743">
        <v>5.4271138608488007E-2</v>
      </c>
      <c r="Z57" s="1944">
        <v>30.830982859622477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</row>
    <row r="58" spans="1:243" ht="15" customHeight="1">
      <c r="A58" s="2714" t="s">
        <v>778</v>
      </c>
      <c r="B58" s="140">
        <v>575</v>
      </c>
      <c r="C58" s="140">
        <v>603</v>
      </c>
      <c r="D58" s="140">
        <v>431</v>
      </c>
      <c r="E58" s="743">
        <v>4.8695652173913047</v>
      </c>
      <c r="F58" s="743">
        <v>-28.524046434494196</v>
      </c>
      <c r="G58" s="140">
        <v>985</v>
      </c>
      <c r="H58" s="140">
        <v>985</v>
      </c>
      <c r="I58" s="140">
        <v>1110</v>
      </c>
      <c r="J58" s="743">
        <v>0</v>
      </c>
      <c r="K58" s="743">
        <v>12.690355329949238</v>
      </c>
      <c r="L58" s="140">
        <v>4500</v>
      </c>
      <c r="M58" s="140">
        <v>4590</v>
      </c>
      <c r="N58" s="140">
        <v>5010</v>
      </c>
      <c r="O58" s="743">
        <v>2</v>
      </c>
      <c r="P58" s="743">
        <v>9.1503267973856204</v>
      </c>
      <c r="Q58" s="140">
        <v>6135</v>
      </c>
      <c r="R58" s="140">
        <v>6132</v>
      </c>
      <c r="S58" s="140">
        <v>6155</v>
      </c>
      <c r="T58" s="743">
        <v>-4.8899755501222497E-2</v>
      </c>
      <c r="U58" s="743">
        <v>0.37508153946510109</v>
      </c>
      <c r="V58" s="140">
        <v>28292</v>
      </c>
      <c r="W58" s="140">
        <v>28235</v>
      </c>
      <c r="X58" s="140">
        <v>30104</v>
      </c>
      <c r="Y58" s="743">
        <v>-0.20147038031952497</v>
      </c>
      <c r="Z58" s="1944">
        <v>6.6194439525411726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</row>
    <row r="59" spans="1:243" ht="22.5" customHeight="1">
      <c r="A59" s="2714" t="s">
        <v>779</v>
      </c>
      <c r="B59" s="140">
        <v>450</v>
      </c>
      <c r="C59" s="140">
        <v>450</v>
      </c>
      <c r="D59" s="140">
        <v>405</v>
      </c>
      <c r="E59" s="743">
        <v>0</v>
      </c>
      <c r="F59" s="743">
        <v>-10</v>
      </c>
      <c r="G59" s="140"/>
      <c r="H59" s="140"/>
      <c r="I59" s="140"/>
      <c r="J59" s="743"/>
      <c r="K59" s="743"/>
      <c r="L59" s="140">
        <v>50</v>
      </c>
      <c r="M59" s="140">
        <v>52</v>
      </c>
      <c r="N59" s="140">
        <v>53</v>
      </c>
      <c r="O59" s="743">
        <v>4</v>
      </c>
      <c r="P59" s="743">
        <v>1.9230769230769231</v>
      </c>
      <c r="Q59" s="140"/>
      <c r="R59" s="140"/>
      <c r="S59" s="140"/>
      <c r="T59" s="743"/>
      <c r="U59" s="743"/>
      <c r="V59" s="140">
        <v>16832</v>
      </c>
      <c r="W59" s="140">
        <v>16835</v>
      </c>
      <c r="X59" s="140">
        <v>16729</v>
      </c>
      <c r="Y59" s="743">
        <v>1.782319391634981E-2</v>
      </c>
      <c r="Z59" s="1944">
        <v>-0.62964062964062961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</row>
    <row r="60" spans="1:243" ht="18.75" thickBot="1">
      <c r="A60" s="2721" t="s">
        <v>780</v>
      </c>
      <c r="B60" s="141">
        <v>10</v>
      </c>
      <c r="C60" s="141">
        <v>10</v>
      </c>
      <c r="D60" s="141">
        <v>12</v>
      </c>
      <c r="E60" s="1820">
        <v>0</v>
      </c>
      <c r="F60" s="1820">
        <v>20</v>
      </c>
      <c r="G60" s="141"/>
      <c r="H60" s="141"/>
      <c r="I60" s="141"/>
      <c r="J60" s="1820"/>
      <c r="K60" s="1820"/>
      <c r="L60" s="141"/>
      <c r="M60" s="141"/>
      <c r="N60" s="141"/>
      <c r="O60" s="1820"/>
      <c r="P60" s="1820"/>
      <c r="Q60" s="141"/>
      <c r="R60" s="141"/>
      <c r="S60" s="141"/>
      <c r="T60" s="1820"/>
      <c r="U60" s="1820"/>
      <c r="V60" s="141">
        <v>105</v>
      </c>
      <c r="W60" s="141">
        <v>107</v>
      </c>
      <c r="X60" s="1467">
        <v>107.1</v>
      </c>
      <c r="Y60" s="1820">
        <v>1.9047619047619047</v>
      </c>
      <c r="Z60" s="1946">
        <v>9.3457943925228326E-2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</row>
    <row r="61" spans="1:243" ht="25.5" thickTop="1">
      <c r="A61" s="1377" t="s">
        <v>782</v>
      </c>
      <c r="B61" s="1378"/>
      <c r="C61" s="1378"/>
      <c r="D61" s="1378"/>
      <c r="E61" s="1379"/>
      <c r="F61" s="1379"/>
      <c r="G61" s="1379"/>
      <c r="H61" s="1379"/>
      <c r="I61" s="1379"/>
      <c r="J61" s="1379"/>
      <c r="K61" s="1379"/>
      <c r="L61" s="1379"/>
      <c r="M61" s="1379"/>
      <c r="N61" s="1379"/>
      <c r="O61" s="1379"/>
      <c r="P61" s="1379"/>
      <c r="Q61" s="281"/>
      <c r="R61" s="281"/>
      <c r="S61" s="281"/>
      <c r="T61" s="1402"/>
      <c r="U61" s="1402"/>
      <c r="V61" s="1380"/>
      <c r="W61" s="1380"/>
      <c r="X61" s="1380"/>
      <c r="Y61" s="1390"/>
      <c r="Z61" s="1390"/>
      <c r="AA61" s="1379"/>
      <c r="AB61" s="1379"/>
      <c r="AC61" s="1379"/>
      <c r="AD61" s="1379"/>
      <c r="AE61" s="1379"/>
      <c r="AF61" s="1379"/>
      <c r="AG61" s="1379"/>
      <c r="AH61" s="1379"/>
      <c r="AI61" s="1379"/>
      <c r="AJ61" s="1379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</row>
    <row r="119" ht="22.5" customHeight="1"/>
  </sheetData>
  <mergeCells count="35">
    <mergeCell ref="Y34:Y35"/>
    <mergeCell ref="Z34:Z35"/>
    <mergeCell ref="J34:J35"/>
    <mergeCell ref="K34:K35"/>
    <mergeCell ref="O34:O35"/>
    <mergeCell ref="P34:P35"/>
    <mergeCell ref="T34:T35"/>
    <mergeCell ref="A33:A35"/>
    <mergeCell ref="B33:F33"/>
    <mergeCell ref="G33:K33"/>
    <mergeCell ref="L33:P33"/>
    <mergeCell ref="Q33:U33"/>
    <mergeCell ref="U34:U35"/>
    <mergeCell ref="V33:Z33"/>
    <mergeCell ref="E34:E35"/>
    <mergeCell ref="F34:F35"/>
    <mergeCell ref="A4:A6"/>
    <mergeCell ref="B4:F4"/>
    <mergeCell ref="G4:K4"/>
    <mergeCell ref="L4:P4"/>
    <mergeCell ref="Q4:U4"/>
    <mergeCell ref="E5:E6"/>
    <mergeCell ref="F5:F6"/>
    <mergeCell ref="J5:J6"/>
    <mergeCell ref="K5:K6"/>
    <mergeCell ref="O5:O6"/>
    <mergeCell ref="P5:P6"/>
    <mergeCell ref="T5:T6"/>
    <mergeCell ref="V4:Z4"/>
    <mergeCell ref="Y5:Y6"/>
    <mergeCell ref="Z5:Z6"/>
    <mergeCell ref="A3:Z3"/>
    <mergeCell ref="U5:U6"/>
    <mergeCell ref="A1:Z1"/>
    <mergeCell ref="A2:Z2"/>
  </mergeCells>
  <printOptions horizontalCentered="1"/>
  <pageMargins left="0.39370078740157483" right="0.39370078740157483" top="0.78740157480314965" bottom="0.19685039370078741" header="0" footer="0"/>
  <pageSetup paperSize="9" scale="40" orientation="landscape" r:id="rId1"/>
  <headerFooter alignWithMargins="0"/>
  <colBreaks count="1" manualBreakCount="1">
    <brk id="31" min="1" max="32" man="1"/>
  </colBreaks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99"/>
  <sheetViews>
    <sheetView view="pageBreakPreview" zoomScale="40" zoomScaleSheetLayoutView="40" workbookViewId="0">
      <selection activeCell="AF61" sqref="AF61"/>
    </sheetView>
  </sheetViews>
  <sheetFormatPr defaultColWidth="13.140625" defaultRowHeight="15"/>
  <cols>
    <col min="1" max="1" width="18.28515625" style="41" customWidth="1"/>
    <col min="2" max="26" width="13.28515625" style="136" customWidth="1"/>
    <col min="27" max="251" width="8.7109375" style="136" customWidth="1"/>
    <col min="252" max="252" width="23.85546875" style="136" customWidth="1"/>
    <col min="253" max="253" width="13.28515625" style="136" customWidth="1"/>
    <col min="254" max="254" width="13.140625" style="136" customWidth="1"/>
    <col min="255" max="255" width="13" style="136" customWidth="1"/>
    <col min="256" max="16384" width="13.140625" style="136"/>
  </cols>
  <sheetData>
    <row r="1" spans="1:26" s="1895" customFormat="1" ht="33">
      <c r="A1" s="2531" t="s">
        <v>783</v>
      </c>
      <c r="B1" s="2531"/>
      <c r="C1" s="2531"/>
      <c r="D1" s="2531"/>
      <c r="E1" s="2531"/>
      <c r="F1" s="2531"/>
      <c r="G1" s="2531"/>
      <c r="H1" s="2531"/>
      <c r="I1" s="2531"/>
      <c r="J1" s="2531"/>
      <c r="K1" s="2531"/>
      <c r="L1" s="2531"/>
      <c r="M1" s="2531"/>
      <c r="N1" s="2531"/>
      <c r="O1" s="2531"/>
      <c r="P1" s="2531"/>
      <c r="Q1" s="2531"/>
      <c r="R1" s="2531"/>
      <c r="S1" s="2531"/>
      <c r="T1" s="2531"/>
      <c r="U1" s="2531"/>
      <c r="V1" s="2531"/>
      <c r="W1" s="2531"/>
      <c r="X1" s="2531"/>
      <c r="Y1" s="2531"/>
      <c r="Z1" s="2531"/>
    </row>
    <row r="2" spans="1:26" s="1894" customFormat="1" ht="34.5">
      <c r="A2" s="2534" t="s">
        <v>828</v>
      </c>
      <c r="B2" s="2534"/>
      <c r="C2" s="2534"/>
      <c r="D2" s="2534"/>
      <c r="E2" s="2534"/>
      <c r="F2" s="2534"/>
      <c r="G2" s="2534"/>
      <c r="H2" s="2534"/>
      <c r="I2" s="2534"/>
      <c r="J2" s="2534"/>
      <c r="K2" s="2534"/>
      <c r="L2" s="2534"/>
      <c r="M2" s="2534"/>
      <c r="N2" s="2534"/>
      <c r="O2" s="2534"/>
      <c r="P2" s="2534"/>
      <c r="Q2" s="2534"/>
      <c r="R2" s="2534"/>
      <c r="S2" s="2534"/>
      <c r="T2" s="2534"/>
      <c r="U2" s="2534"/>
      <c r="V2" s="2534"/>
      <c r="W2" s="2534"/>
      <c r="X2" s="2534"/>
      <c r="Y2" s="2534"/>
      <c r="Z2" s="2534"/>
    </row>
    <row r="3" spans="1:26" ht="17.25" customHeight="1">
      <c r="A3" s="2535" t="s">
        <v>133</v>
      </c>
      <c r="B3" s="2535"/>
      <c r="C3" s="2535"/>
      <c r="D3" s="2535"/>
      <c r="E3" s="2535"/>
      <c r="F3" s="2535"/>
      <c r="G3" s="2535"/>
      <c r="H3" s="2535"/>
      <c r="I3" s="2535"/>
      <c r="J3" s="2535"/>
      <c r="K3" s="2535"/>
      <c r="L3" s="2535"/>
      <c r="M3" s="2535"/>
      <c r="N3" s="2535"/>
      <c r="O3" s="2535"/>
      <c r="P3" s="2535"/>
      <c r="Q3" s="2535"/>
      <c r="R3" s="2535"/>
      <c r="S3" s="2535"/>
      <c r="T3" s="2535"/>
      <c r="U3" s="2535"/>
      <c r="V3" s="2535"/>
      <c r="W3" s="2535"/>
      <c r="X3" s="2535"/>
      <c r="Y3" s="2535"/>
      <c r="Z3" s="2535"/>
    </row>
    <row r="4" spans="1:26" s="535" customFormat="1" ht="21" customHeight="1">
      <c r="A4" s="2532" t="s">
        <v>263</v>
      </c>
      <c r="B4" s="2533" t="s">
        <v>750</v>
      </c>
      <c r="C4" s="2533"/>
      <c r="D4" s="2533"/>
      <c r="E4" s="2533"/>
      <c r="F4" s="2533"/>
      <c r="G4" s="2533" t="s">
        <v>751</v>
      </c>
      <c r="H4" s="2533"/>
      <c r="I4" s="2533"/>
      <c r="J4" s="2533"/>
      <c r="K4" s="2533"/>
      <c r="L4" s="2533" t="s">
        <v>752</v>
      </c>
      <c r="M4" s="2533"/>
      <c r="N4" s="2533"/>
      <c r="O4" s="2533"/>
      <c r="P4" s="2533"/>
      <c r="Q4" s="2533" t="s">
        <v>753</v>
      </c>
      <c r="R4" s="2533"/>
      <c r="S4" s="2533"/>
      <c r="T4" s="2533"/>
      <c r="U4" s="2533"/>
      <c r="V4" s="2533" t="s">
        <v>754</v>
      </c>
      <c r="W4" s="2533"/>
      <c r="X4" s="2533"/>
      <c r="Y4" s="2533"/>
      <c r="Z4" s="2533"/>
    </row>
    <row r="5" spans="1:26" s="41" customFormat="1" ht="21" customHeight="1">
      <c r="A5" s="2532"/>
      <c r="B5" s="1383" t="s">
        <v>87</v>
      </c>
      <c r="C5" s="1383" t="s">
        <v>90</v>
      </c>
      <c r="D5" s="1383" t="s">
        <v>91</v>
      </c>
      <c r="E5" s="2526" t="s">
        <v>774</v>
      </c>
      <c r="F5" s="2526" t="s">
        <v>756</v>
      </c>
      <c r="G5" s="1383" t="s">
        <v>87</v>
      </c>
      <c r="H5" s="1383" t="s">
        <v>90</v>
      </c>
      <c r="I5" s="1383" t="s">
        <v>91</v>
      </c>
      <c r="J5" s="2526" t="s">
        <v>755</v>
      </c>
      <c r="K5" s="2526" t="s">
        <v>773</v>
      </c>
      <c r="L5" s="1383" t="s">
        <v>87</v>
      </c>
      <c r="M5" s="1383" t="s">
        <v>90</v>
      </c>
      <c r="N5" s="1383" t="s">
        <v>91</v>
      </c>
      <c r="O5" s="2526" t="s">
        <v>755</v>
      </c>
      <c r="P5" s="2526" t="s">
        <v>773</v>
      </c>
      <c r="Q5" s="1383" t="s">
        <v>87</v>
      </c>
      <c r="R5" s="1383" t="s">
        <v>90</v>
      </c>
      <c r="S5" s="1383" t="s">
        <v>91</v>
      </c>
      <c r="T5" s="2526" t="s">
        <v>755</v>
      </c>
      <c r="U5" s="2526" t="s">
        <v>773</v>
      </c>
      <c r="V5" s="1383" t="s">
        <v>87</v>
      </c>
      <c r="W5" s="1383" t="s">
        <v>90</v>
      </c>
      <c r="X5" s="1383" t="s">
        <v>91</v>
      </c>
      <c r="Y5" s="2526" t="s">
        <v>755</v>
      </c>
      <c r="Z5" s="2526" t="s">
        <v>773</v>
      </c>
    </row>
    <row r="6" spans="1:26" s="42" customFormat="1" ht="30.75" customHeight="1">
      <c r="A6" s="2532"/>
      <c r="B6" s="1382" t="s">
        <v>757</v>
      </c>
      <c r="C6" s="1382" t="s">
        <v>758</v>
      </c>
      <c r="D6" s="1382" t="s">
        <v>759</v>
      </c>
      <c r="E6" s="2526"/>
      <c r="F6" s="2526"/>
      <c r="G6" s="1382" t="s">
        <v>757</v>
      </c>
      <c r="H6" s="1382" t="s">
        <v>758</v>
      </c>
      <c r="I6" s="1382" t="s">
        <v>759</v>
      </c>
      <c r="J6" s="2526"/>
      <c r="K6" s="2526"/>
      <c r="L6" s="1382" t="s">
        <v>757</v>
      </c>
      <c r="M6" s="1382" t="s">
        <v>758</v>
      </c>
      <c r="N6" s="1382" t="s">
        <v>759</v>
      </c>
      <c r="O6" s="2526"/>
      <c r="P6" s="2526"/>
      <c r="Q6" s="1382" t="s">
        <v>757</v>
      </c>
      <c r="R6" s="1382" t="s">
        <v>758</v>
      </c>
      <c r="S6" s="1382" t="s">
        <v>759</v>
      </c>
      <c r="T6" s="2526"/>
      <c r="U6" s="2526"/>
      <c r="V6" s="1382" t="s">
        <v>757</v>
      </c>
      <c r="W6" s="1382" t="s">
        <v>758</v>
      </c>
      <c r="X6" s="1382" t="s">
        <v>759</v>
      </c>
      <c r="Y6" s="2526"/>
      <c r="Z6" s="2526"/>
    </row>
    <row r="7" spans="1:26" ht="13.5" customHeight="1">
      <c r="A7" s="205" t="s">
        <v>265</v>
      </c>
      <c r="B7" s="732">
        <v>122222</v>
      </c>
      <c r="C7" s="732">
        <v>136553.80000000002</v>
      </c>
      <c r="D7" s="732">
        <v>159653.44999999998</v>
      </c>
      <c r="E7" s="1313">
        <v>11.726039501890019</v>
      </c>
      <c r="F7" s="1313">
        <v>16.916153193832731</v>
      </c>
      <c r="G7" s="732">
        <v>111414</v>
      </c>
      <c r="H7" s="732">
        <v>111303</v>
      </c>
      <c r="I7" s="732">
        <v>115912.52</v>
      </c>
      <c r="J7" s="1313">
        <v>-9.9628412946308365E-2</v>
      </c>
      <c r="K7" s="1313">
        <v>4.1414157749566538</v>
      </c>
      <c r="L7" s="745">
        <v>244425</v>
      </c>
      <c r="M7" s="745">
        <v>245808</v>
      </c>
      <c r="N7" s="745">
        <v>250339</v>
      </c>
      <c r="O7" s="1313">
        <v>0.56581773550168768</v>
      </c>
      <c r="P7" s="1313">
        <v>1.8433085985810063</v>
      </c>
      <c r="Q7" s="745">
        <v>778406</v>
      </c>
      <c r="R7" s="745">
        <v>763339</v>
      </c>
      <c r="S7" s="745">
        <v>833575</v>
      </c>
      <c r="T7" s="1313">
        <v>-1.9356222845147648</v>
      </c>
      <c r="U7" s="1313">
        <v>9.2011544019105536</v>
      </c>
      <c r="V7" s="732">
        <v>111599</v>
      </c>
      <c r="W7" s="732">
        <v>91130</v>
      </c>
      <c r="X7" s="732">
        <v>89089.52</v>
      </c>
      <c r="Y7" s="1313">
        <v>-18.341562200378139</v>
      </c>
      <c r="Z7" s="1313">
        <v>-2.2390870185449314</v>
      </c>
    </row>
    <row r="8" spans="1:26" ht="13.5" customHeight="1">
      <c r="A8" s="204" t="s">
        <v>3</v>
      </c>
      <c r="B8" s="140">
        <v>8755</v>
      </c>
      <c r="C8" s="140">
        <v>8624</v>
      </c>
      <c r="D8" s="140">
        <v>10352</v>
      </c>
      <c r="E8" s="743">
        <v>-1.4962878355225586</v>
      </c>
      <c r="F8" s="743">
        <v>20.037105751391465</v>
      </c>
      <c r="G8" s="140">
        <v>20540</v>
      </c>
      <c r="H8" s="140">
        <v>20232</v>
      </c>
      <c r="I8" s="140">
        <v>21230</v>
      </c>
      <c r="J8" s="743">
        <v>-1.4995131450827652</v>
      </c>
      <c r="K8" s="743">
        <v>4.9327797548438115</v>
      </c>
      <c r="L8" s="140">
        <v>35100</v>
      </c>
      <c r="M8" s="140">
        <v>34574</v>
      </c>
      <c r="N8" s="140">
        <v>38146</v>
      </c>
      <c r="O8" s="743">
        <v>-1.4985754985754987</v>
      </c>
      <c r="P8" s="743">
        <v>10.331462949036849</v>
      </c>
      <c r="Q8" s="140">
        <v>338000</v>
      </c>
      <c r="R8" s="140">
        <v>322933</v>
      </c>
      <c r="S8" s="140">
        <v>365845</v>
      </c>
      <c r="T8" s="743">
        <v>-4.4576923076923078</v>
      </c>
      <c r="U8" s="743">
        <v>13.288205293358065</v>
      </c>
      <c r="V8" s="140">
        <v>34628</v>
      </c>
      <c r="W8" s="140">
        <v>34108</v>
      </c>
      <c r="X8" s="140">
        <v>32519</v>
      </c>
      <c r="Y8" s="743">
        <v>-1.5016749451311078</v>
      </c>
      <c r="Z8" s="743">
        <v>-4.6587310894804741</v>
      </c>
    </row>
    <row r="9" spans="1:26" ht="13.5" customHeight="1">
      <c r="A9" s="204" t="s">
        <v>4</v>
      </c>
      <c r="B9" s="140">
        <v>49532</v>
      </c>
      <c r="C9" s="140">
        <v>63629</v>
      </c>
      <c r="D9" s="140">
        <v>75423.3</v>
      </c>
      <c r="E9" s="743">
        <v>28.460389243317451</v>
      </c>
      <c r="F9" s="743">
        <v>18.536044885193864</v>
      </c>
      <c r="G9" s="140">
        <v>45203</v>
      </c>
      <c r="H9" s="140">
        <v>45310</v>
      </c>
      <c r="I9" s="140">
        <v>48310</v>
      </c>
      <c r="J9" s="743">
        <v>0.23670995287923369</v>
      </c>
      <c r="K9" s="743">
        <v>6.6210549547561248</v>
      </c>
      <c r="L9" s="140">
        <v>95441</v>
      </c>
      <c r="M9" s="140">
        <v>97350</v>
      </c>
      <c r="N9" s="140">
        <v>97362</v>
      </c>
      <c r="O9" s="743">
        <v>2.0001885981915528</v>
      </c>
      <c r="P9" s="743">
        <v>1.2326656394453005E-2</v>
      </c>
      <c r="Q9" s="140">
        <v>170929</v>
      </c>
      <c r="R9" s="140">
        <v>170929</v>
      </c>
      <c r="S9" s="140">
        <v>205138</v>
      </c>
      <c r="T9" s="743">
        <v>0</v>
      </c>
      <c r="U9" s="743">
        <v>20.013572886988165</v>
      </c>
      <c r="V9" s="140">
        <v>21960</v>
      </c>
      <c r="W9" s="140">
        <v>19091</v>
      </c>
      <c r="X9" s="140">
        <v>15320</v>
      </c>
      <c r="Y9" s="743">
        <v>-13.064663023679417</v>
      </c>
      <c r="Z9" s="743">
        <v>-19.752763082080563</v>
      </c>
    </row>
    <row r="10" spans="1:26" ht="13.5" customHeight="1">
      <c r="A10" s="1384" t="s">
        <v>5</v>
      </c>
      <c r="B10" s="140">
        <v>2887</v>
      </c>
      <c r="C10" s="140">
        <v>2887</v>
      </c>
      <c r="D10" s="1726">
        <v>2887</v>
      </c>
      <c r="E10" s="743">
        <v>0</v>
      </c>
      <c r="F10" s="743">
        <v>0</v>
      </c>
      <c r="G10" s="140">
        <v>6489</v>
      </c>
      <c r="H10" s="140">
        <v>6517</v>
      </c>
      <c r="I10" s="140">
        <v>6315</v>
      </c>
      <c r="J10" s="743">
        <v>0.43149946062567424</v>
      </c>
      <c r="K10" s="743">
        <v>-3.0995856989412305</v>
      </c>
      <c r="L10" s="140">
        <v>14264</v>
      </c>
      <c r="M10" s="140">
        <v>14264</v>
      </c>
      <c r="N10" s="140">
        <v>14170</v>
      </c>
      <c r="O10" s="743">
        <v>0</v>
      </c>
      <c r="P10" s="743">
        <v>-0.65900168255748737</v>
      </c>
      <c r="Q10" s="140">
        <v>25420</v>
      </c>
      <c r="R10" s="140">
        <v>25420</v>
      </c>
      <c r="S10" s="140">
        <v>22500</v>
      </c>
      <c r="T10" s="743">
        <v>0</v>
      </c>
      <c r="U10" s="743">
        <v>-11.487018095987411</v>
      </c>
      <c r="V10" s="140">
        <v>1700</v>
      </c>
      <c r="W10" s="140">
        <v>1834</v>
      </c>
      <c r="X10" s="140">
        <v>1848</v>
      </c>
      <c r="Y10" s="743">
        <v>7.882352941176471</v>
      </c>
      <c r="Z10" s="743">
        <v>0.76335877862595425</v>
      </c>
    </row>
    <row r="11" spans="1:26" ht="13.5" customHeight="1">
      <c r="A11" s="204" t="s">
        <v>6</v>
      </c>
      <c r="B11" s="140">
        <v>4118</v>
      </c>
      <c r="C11" s="140">
        <v>4118</v>
      </c>
      <c r="D11" s="140">
        <v>4032.45</v>
      </c>
      <c r="E11" s="743">
        <v>0</v>
      </c>
      <c r="F11" s="743">
        <v>-2.0774647887323989</v>
      </c>
      <c r="G11" s="140">
        <v>8882</v>
      </c>
      <c r="H11" s="140">
        <v>8791</v>
      </c>
      <c r="I11" s="140">
        <v>8644.67</v>
      </c>
      <c r="J11" s="743">
        <v>-1.024544021616753</v>
      </c>
      <c r="K11" s="743">
        <v>-1.664543282902968</v>
      </c>
      <c r="L11" s="140">
        <v>1836</v>
      </c>
      <c r="M11" s="140">
        <v>1836</v>
      </c>
      <c r="N11" s="140">
        <v>1752</v>
      </c>
      <c r="O11" s="743">
        <v>0</v>
      </c>
      <c r="P11" s="743">
        <v>-4.5751633986928102</v>
      </c>
      <c r="Q11" s="140">
        <v>2153</v>
      </c>
      <c r="R11" s="140">
        <v>2153</v>
      </c>
      <c r="S11" s="140">
        <v>2527</v>
      </c>
      <c r="T11" s="743">
        <v>0</v>
      </c>
      <c r="U11" s="743">
        <v>17.371110078959592</v>
      </c>
      <c r="V11" s="140">
        <v>8600</v>
      </c>
      <c r="W11" s="140">
        <v>7722</v>
      </c>
      <c r="X11" s="140">
        <v>11320</v>
      </c>
      <c r="Y11" s="743">
        <v>-10.209302325581396</v>
      </c>
      <c r="Z11" s="743">
        <v>46.594146594146594</v>
      </c>
    </row>
    <row r="12" spans="1:26" ht="13.5" customHeight="1">
      <c r="A12" s="204" t="s">
        <v>7</v>
      </c>
      <c r="B12" s="140">
        <v>312</v>
      </c>
      <c r="C12" s="140">
        <v>312</v>
      </c>
      <c r="D12" s="1726">
        <v>312</v>
      </c>
      <c r="E12" s="743">
        <v>0</v>
      </c>
      <c r="F12" s="743">
        <v>0</v>
      </c>
      <c r="G12" s="140">
        <v>392</v>
      </c>
      <c r="H12" s="140">
        <v>368</v>
      </c>
      <c r="I12" s="140">
        <v>368</v>
      </c>
      <c r="J12" s="743">
        <v>-6.1224489795918364</v>
      </c>
      <c r="K12" s="743">
        <v>0</v>
      </c>
      <c r="L12" s="140">
        <v>50</v>
      </c>
      <c r="M12" s="140">
        <v>50</v>
      </c>
      <c r="N12" s="140">
        <v>50</v>
      </c>
      <c r="O12" s="743">
        <v>0</v>
      </c>
      <c r="P12" s="743">
        <v>0</v>
      </c>
      <c r="Q12" s="140">
        <v>4</v>
      </c>
      <c r="R12" s="140">
        <v>4</v>
      </c>
      <c r="S12" s="140">
        <v>0</v>
      </c>
      <c r="T12" s="743">
        <v>0</v>
      </c>
      <c r="U12" s="743">
        <v>-100</v>
      </c>
      <c r="V12" s="140">
        <v>12</v>
      </c>
      <c r="W12" s="140">
        <v>13</v>
      </c>
      <c r="X12" s="140">
        <v>15</v>
      </c>
      <c r="Y12" s="743">
        <v>8.3333333333333339</v>
      </c>
      <c r="Z12" s="743">
        <v>15.384615384615385</v>
      </c>
    </row>
    <row r="13" spans="1:26" ht="13.5" customHeight="1">
      <c r="A13" s="204" t="s">
        <v>8</v>
      </c>
      <c r="B13" s="593">
        <v>165.2</v>
      </c>
      <c r="C13" s="593">
        <v>165.2</v>
      </c>
      <c r="D13" s="593">
        <v>162.6</v>
      </c>
      <c r="E13" s="743">
        <v>0</v>
      </c>
      <c r="F13" s="743">
        <v>-1.5738498789346214</v>
      </c>
      <c r="G13" s="140">
        <v>27</v>
      </c>
      <c r="H13" s="140">
        <v>24</v>
      </c>
      <c r="I13" s="140">
        <v>22.89</v>
      </c>
      <c r="J13" s="743">
        <v>-11.111111111111111</v>
      </c>
      <c r="K13" s="743">
        <v>-4.6249999999999973</v>
      </c>
      <c r="L13" s="140">
        <v>22</v>
      </c>
      <c r="M13" s="140">
        <v>22</v>
      </c>
      <c r="N13" s="140">
        <v>22</v>
      </c>
      <c r="O13" s="743">
        <v>0</v>
      </c>
      <c r="P13" s="743">
        <v>0</v>
      </c>
      <c r="Q13" s="140">
        <v>1771</v>
      </c>
      <c r="R13" s="140">
        <v>1771</v>
      </c>
      <c r="S13" s="140">
        <v>1728</v>
      </c>
      <c r="T13" s="743">
        <v>0</v>
      </c>
      <c r="U13" s="743">
        <v>-2.4280067758328627</v>
      </c>
      <c r="V13" s="140"/>
      <c r="W13" s="140"/>
      <c r="X13" s="140"/>
      <c r="Y13" s="743"/>
      <c r="Z13" s="743"/>
    </row>
    <row r="14" spans="1:26" ht="13.5" customHeight="1">
      <c r="A14" s="204" t="s">
        <v>9</v>
      </c>
      <c r="B14" s="140">
        <v>48551</v>
      </c>
      <c r="C14" s="140">
        <v>55016.800000000003</v>
      </c>
      <c r="D14" s="140">
        <v>65117.2</v>
      </c>
      <c r="E14" s="743">
        <v>13.31754237811786</v>
      </c>
      <c r="F14" s="743">
        <v>18.358755870933958</v>
      </c>
      <c r="G14" s="140">
        <v>28105</v>
      </c>
      <c r="H14" s="140">
        <v>28285</v>
      </c>
      <c r="I14" s="140">
        <v>29251</v>
      </c>
      <c r="J14" s="743">
        <v>0.6404554349759829</v>
      </c>
      <c r="K14" s="743">
        <v>3.4152377585292557</v>
      </c>
      <c r="L14" s="140">
        <v>94459</v>
      </c>
      <c r="M14" s="140">
        <v>94459</v>
      </c>
      <c r="N14" s="140">
        <v>95488</v>
      </c>
      <c r="O14" s="743">
        <v>0</v>
      </c>
      <c r="P14" s="743">
        <v>1.0893615219301496</v>
      </c>
      <c r="Q14" s="140">
        <v>222728</v>
      </c>
      <c r="R14" s="140">
        <v>222728</v>
      </c>
      <c r="S14" s="140">
        <v>222000</v>
      </c>
      <c r="T14" s="743">
        <v>0</v>
      </c>
      <c r="U14" s="743">
        <v>-0.32685607557199814</v>
      </c>
      <c r="V14" s="140">
        <v>43400</v>
      </c>
      <c r="W14" s="140">
        <v>27500</v>
      </c>
      <c r="X14" s="140">
        <v>27280</v>
      </c>
      <c r="Y14" s="743">
        <v>-36.635944700460833</v>
      </c>
      <c r="Z14" s="743">
        <v>-0.8</v>
      </c>
    </row>
    <row r="15" spans="1:26" ht="13.5" customHeight="1">
      <c r="A15" s="204" t="s">
        <v>10</v>
      </c>
      <c r="B15" s="140">
        <v>17</v>
      </c>
      <c r="C15" s="140">
        <v>17</v>
      </c>
      <c r="D15" s="140">
        <v>20.5</v>
      </c>
      <c r="E15" s="743">
        <v>0</v>
      </c>
      <c r="F15" s="743">
        <v>20.588235294117649</v>
      </c>
      <c r="G15" s="140"/>
      <c r="H15" s="140"/>
      <c r="I15" s="140"/>
      <c r="J15" s="743"/>
      <c r="K15" s="743"/>
      <c r="L15" s="140">
        <v>398</v>
      </c>
      <c r="M15" s="140">
        <v>398</v>
      </c>
      <c r="N15" s="140">
        <v>389</v>
      </c>
      <c r="O15" s="743">
        <v>0</v>
      </c>
      <c r="P15" s="743">
        <v>-2.2613065326633164</v>
      </c>
      <c r="Q15" s="140">
        <v>4760</v>
      </c>
      <c r="R15" s="140">
        <v>4760</v>
      </c>
      <c r="S15" s="140">
        <v>0</v>
      </c>
      <c r="T15" s="743">
        <v>0</v>
      </c>
      <c r="U15" s="743">
        <v>-100</v>
      </c>
      <c r="V15" s="140">
        <v>6</v>
      </c>
      <c r="W15" s="140">
        <v>7</v>
      </c>
      <c r="X15" s="140">
        <v>7</v>
      </c>
      <c r="Y15" s="743">
        <v>16.666666666666668</v>
      </c>
      <c r="Z15" s="743">
        <v>0</v>
      </c>
    </row>
    <row r="16" spans="1:26" ht="13.5" customHeight="1">
      <c r="A16" s="204" t="s">
        <v>11</v>
      </c>
      <c r="B16" s="140"/>
      <c r="C16" s="140"/>
      <c r="D16" s="140"/>
      <c r="E16" s="743"/>
      <c r="F16" s="743"/>
      <c r="G16" s="140"/>
      <c r="H16" s="140"/>
      <c r="I16" s="140"/>
      <c r="J16" s="743"/>
      <c r="K16" s="743"/>
      <c r="L16" s="140">
        <v>18</v>
      </c>
      <c r="M16" s="140">
        <v>18</v>
      </c>
      <c r="N16" s="140">
        <v>17</v>
      </c>
      <c r="O16" s="743">
        <v>0</v>
      </c>
      <c r="P16" s="743">
        <v>-5.5555555555555554</v>
      </c>
      <c r="Q16" s="140">
        <v>590</v>
      </c>
      <c r="R16" s="140">
        <v>590</v>
      </c>
      <c r="S16" s="140">
        <v>590</v>
      </c>
      <c r="T16" s="743">
        <v>0</v>
      </c>
      <c r="U16" s="743">
        <v>0</v>
      </c>
      <c r="V16" s="140"/>
      <c r="W16" s="140"/>
      <c r="X16" s="140"/>
      <c r="Y16" s="743"/>
      <c r="Z16" s="743"/>
    </row>
    <row r="17" spans="1:36" ht="13.5" customHeight="1">
      <c r="A17" s="204" t="s">
        <v>12</v>
      </c>
      <c r="B17" s="140"/>
      <c r="C17" s="140"/>
      <c r="D17" s="140"/>
      <c r="E17" s="743"/>
      <c r="F17" s="743"/>
      <c r="G17" s="140"/>
      <c r="H17" s="140"/>
      <c r="I17" s="140"/>
      <c r="J17" s="743"/>
      <c r="K17" s="743"/>
      <c r="L17" s="140"/>
      <c r="M17" s="140"/>
      <c r="N17" s="140"/>
      <c r="O17" s="743"/>
      <c r="P17" s="743"/>
      <c r="Q17" s="140"/>
      <c r="R17" s="140"/>
      <c r="S17" s="140"/>
      <c r="T17" s="743"/>
      <c r="U17" s="743"/>
      <c r="V17" s="140"/>
      <c r="W17" s="140"/>
      <c r="X17" s="140"/>
      <c r="Y17" s="743"/>
      <c r="Z17" s="743"/>
    </row>
    <row r="18" spans="1:36" ht="13.5" customHeight="1">
      <c r="A18" s="204" t="s">
        <v>13</v>
      </c>
      <c r="B18" s="140">
        <v>336.6</v>
      </c>
      <c r="C18" s="140">
        <v>336.6</v>
      </c>
      <c r="D18" s="140">
        <v>337.5</v>
      </c>
      <c r="E18" s="743">
        <v>0</v>
      </c>
      <c r="F18" s="743">
        <v>0.26737967914437827</v>
      </c>
      <c r="G18" s="140"/>
      <c r="H18" s="140"/>
      <c r="I18" s="140"/>
      <c r="J18" s="743"/>
      <c r="K18" s="743"/>
      <c r="L18" s="140">
        <v>429</v>
      </c>
      <c r="M18" s="140">
        <v>429</v>
      </c>
      <c r="N18" s="140">
        <v>429</v>
      </c>
      <c r="O18" s="743">
        <v>0</v>
      </c>
      <c r="P18" s="743">
        <v>0</v>
      </c>
      <c r="Q18" s="140"/>
      <c r="R18" s="140"/>
      <c r="S18" s="140"/>
      <c r="T18" s="743"/>
      <c r="U18" s="743"/>
      <c r="V18" s="140">
        <v>307</v>
      </c>
      <c r="W18" s="140">
        <v>124</v>
      </c>
      <c r="X18" s="140">
        <v>130</v>
      </c>
      <c r="Y18" s="743"/>
      <c r="Z18" s="743"/>
    </row>
    <row r="19" spans="1:36" ht="13.5" customHeight="1">
      <c r="A19" s="204" t="s">
        <v>14</v>
      </c>
      <c r="B19" s="140">
        <v>593</v>
      </c>
      <c r="C19" s="140">
        <v>593</v>
      </c>
      <c r="D19" s="140">
        <v>587.79999999999995</v>
      </c>
      <c r="E19" s="743">
        <v>0</v>
      </c>
      <c r="F19" s="743">
        <v>-0.87689713322091833</v>
      </c>
      <c r="G19" s="140">
        <v>1372</v>
      </c>
      <c r="H19" s="140">
        <v>1378</v>
      </c>
      <c r="I19" s="140">
        <v>1372.96</v>
      </c>
      <c r="J19" s="743">
        <v>0.43731778425655976</v>
      </c>
      <c r="K19" s="743">
        <v>-0.36574746008708009</v>
      </c>
      <c r="L19" s="140">
        <v>1626</v>
      </c>
      <c r="M19" s="140">
        <v>1626</v>
      </c>
      <c r="N19" s="140">
        <v>1733</v>
      </c>
      <c r="O19" s="743">
        <v>0</v>
      </c>
      <c r="P19" s="743">
        <v>6.5805658056580567</v>
      </c>
      <c r="Q19" s="140">
        <v>6504</v>
      </c>
      <c r="R19" s="140">
        <v>6504</v>
      </c>
      <c r="S19" s="140">
        <v>7375</v>
      </c>
      <c r="T19" s="743">
        <v>0</v>
      </c>
      <c r="U19" s="743">
        <v>13.391758917589176</v>
      </c>
      <c r="V19" s="140">
        <v>562</v>
      </c>
      <c r="W19" s="140">
        <v>448</v>
      </c>
      <c r="X19" s="140">
        <v>364.52</v>
      </c>
      <c r="Y19" s="743">
        <v>-20.284697508896798</v>
      </c>
      <c r="Z19" s="743">
        <v>-18.633928571428577</v>
      </c>
    </row>
    <row r="20" spans="1:36" ht="13.5" customHeight="1">
      <c r="A20" s="204" t="s">
        <v>15</v>
      </c>
      <c r="B20" s="140">
        <v>619</v>
      </c>
      <c r="C20" s="140">
        <v>855.2</v>
      </c>
      <c r="D20" s="140">
        <v>421.1</v>
      </c>
      <c r="E20" s="743">
        <v>38.158319870759293</v>
      </c>
      <c r="F20" s="743">
        <v>-50.760056127221702</v>
      </c>
      <c r="G20" s="140">
        <v>404</v>
      </c>
      <c r="H20" s="140">
        <v>398</v>
      </c>
      <c r="I20" s="140">
        <v>398</v>
      </c>
      <c r="J20" s="743">
        <v>-1.4851485148514851</v>
      </c>
      <c r="K20" s="743">
        <v>0</v>
      </c>
      <c r="L20" s="140">
        <v>782</v>
      </c>
      <c r="M20" s="140">
        <v>782</v>
      </c>
      <c r="N20" s="140">
        <v>781</v>
      </c>
      <c r="O20" s="743">
        <v>0</v>
      </c>
      <c r="P20" s="743">
        <v>-0.12787723785166241</v>
      </c>
      <c r="Q20" s="140">
        <v>5547</v>
      </c>
      <c r="R20" s="140">
        <v>5547</v>
      </c>
      <c r="S20" s="140">
        <v>5872</v>
      </c>
      <c r="T20" s="743">
        <v>0</v>
      </c>
      <c r="U20" s="743">
        <v>5.8590228952586987</v>
      </c>
      <c r="V20" s="140">
        <v>424</v>
      </c>
      <c r="W20" s="140">
        <v>283</v>
      </c>
      <c r="X20" s="140">
        <v>286</v>
      </c>
      <c r="Y20" s="743">
        <v>-33.254716981132077</v>
      </c>
      <c r="Z20" s="743">
        <v>1.0600706713780919</v>
      </c>
    </row>
    <row r="21" spans="1:36" ht="13.5" customHeight="1">
      <c r="A21" s="205" t="s">
        <v>327</v>
      </c>
      <c r="B21" s="732">
        <v>10585</v>
      </c>
      <c r="C21" s="732">
        <v>12069.85</v>
      </c>
      <c r="D21" s="732">
        <v>4724.5</v>
      </c>
      <c r="E21" s="1313">
        <v>14.027869626830423</v>
      </c>
      <c r="F21" s="1313">
        <v>-60.857011479015895</v>
      </c>
      <c r="G21" s="732">
        <v>21207</v>
      </c>
      <c r="H21" s="732">
        <v>21415</v>
      </c>
      <c r="I21" s="732">
        <v>9478.25</v>
      </c>
      <c r="J21" s="1313">
        <v>0.98080822369972176</v>
      </c>
      <c r="K21" s="1313">
        <v>-55.740135419098763</v>
      </c>
      <c r="L21" s="745">
        <v>46353</v>
      </c>
      <c r="M21" s="745">
        <v>46353</v>
      </c>
      <c r="N21" s="745">
        <v>47980</v>
      </c>
      <c r="O21" s="1313">
        <v>0</v>
      </c>
      <c r="P21" s="1313">
        <v>3.5100209263693829</v>
      </c>
      <c r="Q21" s="745">
        <v>145299</v>
      </c>
      <c r="R21" s="745">
        <v>145299</v>
      </c>
      <c r="S21" s="745">
        <v>153000</v>
      </c>
      <c r="T21" s="1313">
        <v>0</v>
      </c>
      <c r="U21" s="1313">
        <v>5.3001053001053</v>
      </c>
      <c r="V21" s="732">
        <v>16520</v>
      </c>
      <c r="W21" s="732">
        <v>16523</v>
      </c>
      <c r="X21" s="732">
        <v>13087</v>
      </c>
      <c r="Y21" s="1313">
        <v>1.8159806295399514E-2</v>
      </c>
      <c r="Z21" s="1313">
        <v>-20.795255098952975</v>
      </c>
    </row>
    <row r="22" spans="1:36" ht="13.5" customHeight="1">
      <c r="A22" s="204" t="s">
        <v>16</v>
      </c>
      <c r="B22" s="140">
        <v>10585</v>
      </c>
      <c r="C22" s="140">
        <v>12069.85</v>
      </c>
      <c r="D22" s="140">
        <v>4724.5</v>
      </c>
      <c r="E22" s="743">
        <v>14.027869626830423</v>
      </c>
      <c r="F22" s="743">
        <v>-60.857011479015895</v>
      </c>
      <c r="G22" s="140">
        <v>21207</v>
      </c>
      <c r="H22" s="140">
        <v>21415</v>
      </c>
      <c r="I22" s="140">
        <v>9478.25</v>
      </c>
      <c r="J22" s="743">
        <v>0.98080822369972176</v>
      </c>
      <c r="K22" s="743">
        <v>-55.740135419098763</v>
      </c>
      <c r="L22" s="140">
        <v>46353</v>
      </c>
      <c r="M22" s="140">
        <v>46353</v>
      </c>
      <c r="N22" s="140">
        <v>47980</v>
      </c>
      <c r="O22" s="743">
        <v>0</v>
      </c>
      <c r="P22" s="743">
        <v>3.5100209263693829</v>
      </c>
      <c r="Q22" s="140">
        <v>145299</v>
      </c>
      <c r="R22" s="140">
        <v>145299</v>
      </c>
      <c r="S22" s="140">
        <v>153000</v>
      </c>
      <c r="T22" s="743">
        <v>0</v>
      </c>
      <c r="U22" s="743">
        <v>5.3001053001053</v>
      </c>
      <c r="V22" s="140">
        <v>16520</v>
      </c>
      <c r="W22" s="140">
        <v>16523</v>
      </c>
      <c r="X22" s="140">
        <v>13087</v>
      </c>
      <c r="Y22" s="743">
        <v>1.8159806295399514E-2</v>
      </c>
      <c r="Z22" s="743">
        <v>-20.795255098952975</v>
      </c>
    </row>
    <row r="23" spans="1:36" ht="13.5" customHeight="1">
      <c r="A23" s="205" t="s">
        <v>17</v>
      </c>
      <c r="B23" s="732">
        <v>17547.3</v>
      </c>
      <c r="C23" s="732">
        <v>21660.5</v>
      </c>
      <c r="D23" s="732">
        <v>21523.7</v>
      </c>
      <c r="E23" s="1313">
        <v>23.440643289850865</v>
      </c>
      <c r="F23" s="1313">
        <v>-0.6315643683202109</v>
      </c>
      <c r="G23" s="732">
        <v>32979</v>
      </c>
      <c r="H23" s="732">
        <v>33225</v>
      </c>
      <c r="I23" s="732">
        <v>32665.899999999998</v>
      </c>
      <c r="J23" s="1313">
        <v>0.74592922769034842</v>
      </c>
      <c r="K23" s="1313">
        <v>-1.6827689992475612</v>
      </c>
      <c r="L23" s="745">
        <v>58120</v>
      </c>
      <c r="M23" s="745">
        <v>58229.5</v>
      </c>
      <c r="N23" s="745">
        <v>55542</v>
      </c>
      <c r="O23" s="1313">
        <v>0.18840330350997936</v>
      </c>
      <c r="P23" s="1313">
        <v>-4.6153581947294757</v>
      </c>
      <c r="Q23" s="745">
        <v>104035</v>
      </c>
      <c r="R23" s="745">
        <v>104535</v>
      </c>
      <c r="S23" s="745">
        <v>104056</v>
      </c>
      <c r="T23" s="1313">
        <v>0.48060748786466095</v>
      </c>
      <c r="U23" s="1313">
        <v>-0.45821973501697993</v>
      </c>
      <c r="V23" s="732">
        <v>8575</v>
      </c>
      <c r="W23" s="732">
        <v>8123</v>
      </c>
      <c r="X23" s="732">
        <v>11985.8</v>
      </c>
      <c r="Y23" s="1313">
        <v>-5.2711370262390673</v>
      </c>
      <c r="Z23" s="1313">
        <v>47.55385941154745</v>
      </c>
    </row>
    <row r="24" spans="1:36" ht="13.5" customHeight="1">
      <c r="A24" s="204" t="s">
        <v>18</v>
      </c>
      <c r="B24" s="140">
        <v>4957</v>
      </c>
      <c r="C24" s="140">
        <v>6790</v>
      </c>
      <c r="D24" s="140">
        <v>6591.3</v>
      </c>
      <c r="E24" s="743">
        <v>36.978010893685699</v>
      </c>
      <c r="F24" s="743">
        <v>-2.9263622974963153</v>
      </c>
      <c r="G24" s="140">
        <v>8654</v>
      </c>
      <c r="H24" s="140">
        <v>8745</v>
      </c>
      <c r="I24" s="140">
        <v>7724.6</v>
      </c>
      <c r="J24" s="743">
        <v>1.0515368615669054</v>
      </c>
      <c r="K24" s="743">
        <v>-11.668381932532872</v>
      </c>
      <c r="L24" s="140">
        <v>3628</v>
      </c>
      <c r="M24" s="140">
        <v>3737.5</v>
      </c>
      <c r="N24" s="140">
        <v>3209</v>
      </c>
      <c r="O24" s="743">
        <v>3.0181918412348403</v>
      </c>
      <c r="P24" s="743">
        <v>-14.14046822742475</v>
      </c>
      <c r="Q24" s="140"/>
      <c r="R24" s="140"/>
      <c r="S24" s="140"/>
      <c r="T24" s="743"/>
      <c r="U24" s="743"/>
      <c r="V24" s="140">
        <v>4800</v>
      </c>
      <c r="W24" s="140">
        <v>5290</v>
      </c>
      <c r="X24" s="140">
        <v>4745.8</v>
      </c>
      <c r="Y24" s="743">
        <v>10.208333333333334</v>
      </c>
      <c r="Z24" s="743">
        <v>-10.287334593572776</v>
      </c>
    </row>
    <row r="25" spans="1:36" ht="13.5" customHeight="1">
      <c r="A25" s="204" t="s">
        <v>19</v>
      </c>
      <c r="B25" s="140">
        <v>193</v>
      </c>
      <c r="C25" s="140">
        <v>193</v>
      </c>
      <c r="D25" s="140">
        <v>190.3</v>
      </c>
      <c r="E25" s="743">
        <v>0</v>
      </c>
      <c r="F25" s="743">
        <v>-1.3989637305699423</v>
      </c>
      <c r="G25" s="140"/>
      <c r="H25" s="140"/>
      <c r="I25" s="140"/>
      <c r="J25" s="743"/>
      <c r="K25" s="743"/>
      <c r="L25" s="140">
        <v>1164</v>
      </c>
      <c r="M25" s="140">
        <v>1164</v>
      </c>
      <c r="N25" s="140">
        <v>1162</v>
      </c>
      <c r="O25" s="743">
        <v>0</v>
      </c>
      <c r="P25" s="743">
        <v>-0.1718213058419244</v>
      </c>
      <c r="Q25" s="140">
        <v>5350</v>
      </c>
      <c r="R25" s="140">
        <v>5850</v>
      </c>
      <c r="S25" s="140">
        <v>5370</v>
      </c>
      <c r="T25" s="743">
        <v>9.3457943925233646</v>
      </c>
      <c r="U25" s="743">
        <v>-8.2051282051282044</v>
      </c>
      <c r="V25" s="140"/>
      <c r="W25" s="140"/>
      <c r="X25" s="140"/>
      <c r="Y25" s="743"/>
      <c r="Z25" s="743"/>
    </row>
    <row r="26" spans="1:36" ht="13.5" customHeight="1">
      <c r="A26" s="204" t="s">
        <v>20</v>
      </c>
      <c r="B26" s="140">
        <v>245</v>
      </c>
      <c r="C26" s="140">
        <v>245</v>
      </c>
      <c r="D26" s="140">
        <v>245</v>
      </c>
      <c r="E26" s="743">
        <v>0</v>
      </c>
      <c r="F26" s="743">
        <v>0</v>
      </c>
      <c r="G26" s="140"/>
      <c r="H26" s="140"/>
      <c r="I26" s="140"/>
      <c r="J26" s="743"/>
      <c r="K26" s="743"/>
      <c r="L26" s="140">
        <v>260</v>
      </c>
      <c r="M26" s="140">
        <v>260</v>
      </c>
      <c r="N26" s="140">
        <v>261</v>
      </c>
      <c r="O26" s="743">
        <v>0</v>
      </c>
      <c r="P26" s="743">
        <v>0.38461538461538464</v>
      </c>
      <c r="Q26" s="140">
        <v>24500</v>
      </c>
      <c r="R26" s="140">
        <v>24500</v>
      </c>
      <c r="S26" s="140">
        <v>24500</v>
      </c>
      <c r="T26" s="743">
        <v>0</v>
      </c>
      <c r="U26" s="743">
        <v>0</v>
      </c>
      <c r="V26" s="140"/>
      <c r="W26" s="140"/>
      <c r="X26" s="140"/>
      <c r="Y26" s="743"/>
      <c r="Z26" s="743"/>
    </row>
    <row r="27" spans="1:36" ht="13.5" customHeight="1">
      <c r="A27" s="204" t="s">
        <v>21</v>
      </c>
      <c r="B27" s="140">
        <v>840</v>
      </c>
      <c r="C27" s="140">
        <v>840</v>
      </c>
      <c r="D27" s="140">
        <v>840</v>
      </c>
      <c r="E27" s="743">
        <v>0</v>
      </c>
      <c r="F27" s="743">
        <v>0</v>
      </c>
      <c r="G27" s="140"/>
      <c r="H27" s="140"/>
      <c r="I27" s="140"/>
      <c r="J27" s="743"/>
      <c r="K27" s="743"/>
      <c r="L27" s="140"/>
      <c r="M27" s="140"/>
      <c r="N27" s="140"/>
      <c r="O27" s="743"/>
      <c r="P27" s="743"/>
      <c r="Q27" s="140"/>
      <c r="R27" s="140"/>
      <c r="S27" s="140"/>
      <c r="T27" s="743"/>
      <c r="U27" s="743"/>
      <c r="V27" s="140"/>
      <c r="W27" s="140"/>
      <c r="X27" s="140"/>
      <c r="Y27" s="743"/>
      <c r="Z27" s="743"/>
    </row>
    <row r="28" spans="1:36" ht="13.5" customHeight="1">
      <c r="A28" s="204" t="s">
        <v>22</v>
      </c>
      <c r="B28" s="140">
        <v>4281</v>
      </c>
      <c r="C28" s="140">
        <v>4281</v>
      </c>
      <c r="D28" s="140">
        <v>4281</v>
      </c>
      <c r="E28" s="743">
        <v>0</v>
      </c>
      <c r="F28" s="743">
        <v>0</v>
      </c>
      <c r="G28" s="140">
        <v>13942</v>
      </c>
      <c r="H28" s="140">
        <v>13995</v>
      </c>
      <c r="I28" s="140">
        <v>13990</v>
      </c>
      <c r="J28" s="743">
        <v>0.38014632047052072</v>
      </c>
      <c r="K28" s="743">
        <v>-3.5727045373347623E-2</v>
      </c>
      <c r="L28" s="140">
        <v>1960</v>
      </c>
      <c r="M28" s="140">
        <v>1960</v>
      </c>
      <c r="N28" s="140">
        <v>1961</v>
      </c>
      <c r="O28" s="743">
        <v>0</v>
      </c>
      <c r="P28" s="743">
        <v>5.1020408163265307E-2</v>
      </c>
      <c r="Q28" s="140">
        <v>53741</v>
      </c>
      <c r="R28" s="140">
        <v>53741</v>
      </c>
      <c r="S28" s="140">
        <v>53751</v>
      </c>
      <c r="T28" s="743">
        <v>0</v>
      </c>
      <c r="U28" s="743">
        <v>1.8607766881896505E-2</v>
      </c>
      <c r="V28" s="140"/>
      <c r="W28" s="140"/>
      <c r="X28" s="140"/>
      <c r="Y28" s="743"/>
      <c r="Z28" s="743"/>
    </row>
    <row r="29" spans="1:36" ht="13.5" customHeight="1">
      <c r="A29" s="204" t="s">
        <v>784</v>
      </c>
      <c r="B29" s="140">
        <v>7030</v>
      </c>
      <c r="C29" s="140">
        <v>9310</v>
      </c>
      <c r="D29" s="140">
        <v>9374.6</v>
      </c>
      <c r="E29" s="743">
        <v>32.432432432432435</v>
      </c>
      <c r="F29" s="743">
        <v>0.69387755102041204</v>
      </c>
      <c r="G29" s="140">
        <v>10183</v>
      </c>
      <c r="H29" s="140">
        <v>10275</v>
      </c>
      <c r="I29" s="140">
        <v>10742.3</v>
      </c>
      <c r="J29" s="743">
        <v>0.90346656191692032</v>
      </c>
      <c r="K29" s="743">
        <v>4.5479318734793113</v>
      </c>
      <c r="L29" s="140">
        <v>48565</v>
      </c>
      <c r="M29" s="140">
        <v>48565</v>
      </c>
      <c r="N29" s="140">
        <v>46354</v>
      </c>
      <c r="O29" s="743">
        <v>0</v>
      </c>
      <c r="P29" s="743">
        <v>-4.5526613816534542</v>
      </c>
      <c r="Q29" s="140">
        <v>5279</v>
      </c>
      <c r="R29" s="140">
        <v>5279</v>
      </c>
      <c r="S29" s="140">
        <v>5270</v>
      </c>
      <c r="T29" s="743">
        <v>0</v>
      </c>
      <c r="U29" s="743">
        <v>-0.17048683462777042</v>
      </c>
      <c r="V29" s="140">
        <v>3775</v>
      </c>
      <c r="W29" s="140">
        <v>2833</v>
      </c>
      <c r="X29" s="140">
        <v>7240</v>
      </c>
      <c r="Y29" s="743">
        <v>-24.953642384105962</v>
      </c>
      <c r="Z29" s="743">
        <v>155.5594775855983</v>
      </c>
    </row>
    <row r="30" spans="1:36" ht="13.5" customHeight="1">
      <c r="A30" s="204" t="s">
        <v>24</v>
      </c>
      <c r="B30" s="140"/>
      <c r="C30" s="140"/>
      <c r="D30" s="140"/>
      <c r="E30" s="743"/>
      <c r="F30" s="743"/>
      <c r="G30" s="140">
        <v>134</v>
      </c>
      <c r="H30" s="140">
        <v>142</v>
      </c>
      <c r="I30" s="140">
        <v>141</v>
      </c>
      <c r="J30" s="743">
        <v>5.9701492537313436</v>
      </c>
      <c r="K30" s="743">
        <v>-0.70422535211267601</v>
      </c>
      <c r="L30" s="140">
        <v>2449</v>
      </c>
      <c r="M30" s="140">
        <v>2449</v>
      </c>
      <c r="N30" s="140">
        <v>2500</v>
      </c>
      <c r="O30" s="743">
        <v>0</v>
      </c>
      <c r="P30" s="743">
        <v>2.08248264597795</v>
      </c>
      <c r="Q30" s="140">
        <v>15165</v>
      </c>
      <c r="R30" s="140">
        <v>15165</v>
      </c>
      <c r="S30" s="140">
        <v>15165</v>
      </c>
      <c r="T30" s="743">
        <v>0</v>
      </c>
      <c r="U30" s="743">
        <v>0</v>
      </c>
      <c r="V30" s="140"/>
      <c r="W30" s="140"/>
      <c r="X30" s="140"/>
      <c r="Y30" s="743"/>
      <c r="Z30" s="743"/>
    </row>
    <row r="31" spans="1:36" ht="17.25" customHeight="1">
      <c r="A31" s="1385" t="s">
        <v>25</v>
      </c>
      <c r="B31" s="1371">
        <v>1.3</v>
      </c>
      <c r="C31" s="1371">
        <v>1.5</v>
      </c>
      <c r="D31" s="1371">
        <v>1.5</v>
      </c>
      <c r="E31" s="1373">
        <v>15.384615384615381</v>
      </c>
      <c r="F31" s="1373">
        <v>0</v>
      </c>
      <c r="G31" s="1371">
        <v>66</v>
      </c>
      <c r="H31" s="1371">
        <v>68</v>
      </c>
      <c r="I31" s="1371">
        <v>68</v>
      </c>
      <c r="J31" s="743">
        <v>3.0303030303030303</v>
      </c>
      <c r="K31" s="743">
        <v>0</v>
      </c>
      <c r="L31" s="1371">
        <v>94</v>
      </c>
      <c r="M31" s="1371">
        <v>94</v>
      </c>
      <c r="N31" s="1371">
        <v>95</v>
      </c>
      <c r="O31" s="1373">
        <v>0</v>
      </c>
      <c r="P31" s="743">
        <v>1.0638297872340425</v>
      </c>
      <c r="Q31" s="140"/>
      <c r="R31" s="140"/>
      <c r="S31" s="140"/>
      <c r="T31" s="743"/>
      <c r="U31" s="743"/>
      <c r="V31" s="140"/>
      <c r="W31" s="140"/>
      <c r="X31" s="140"/>
      <c r="Y31" s="743"/>
      <c r="Z31" s="743"/>
    </row>
    <row r="32" spans="1:36" ht="16.5" customHeight="1">
      <c r="A32" s="1386"/>
      <c r="B32" s="1387"/>
      <c r="C32" s="1387"/>
      <c r="D32" s="1387"/>
      <c r="E32" s="1387"/>
      <c r="F32" s="1387"/>
      <c r="G32" s="1387"/>
      <c r="H32" s="1387"/>
      <c r="I32" s="1387"/>
      <c r="J32" s="1387"/>
      <c r="K32" s="1387"/>
      <c r="L32" s="1387"/>
      <c r="M32" s="1387"/>
      <c r="N32" s="1387"/>
      <c r="O32" s="1387"/>
      <c r="P32" s="1388"/>
      <c r="Q32" s="1389"/>
      <c r="R32" s="1389"/>
      <c r="S32" s="1389"/>
      <c r="T32" s="1389"/>
      <c r="U32" s="1389"/>
      <c r="V32" s="281"/>
      <c r="W32" s="281"/>
      <c r="X32" s="281"/>
      <c r="Y32" s="1390"/>
      <c r="Z32" s="1390"/>
      <c r="AA32" s="281"/>
      <c r="AB32" s="281"/>
      <c r="AC32" s="281"/>
      <c r="AD32" s="1390"/>
      <c r="AE32" s="1390"/>
      <c r="AF32" s="281"/>
      <c r="AG32" s="281"/>
      <c r="AH32" s="281"/>
      <c r="AI32" s="1390"/>
      <c r="AJ32" s="1390"/>
    </row>
    <row r="33" spans="1:36" s="535" customFormat="1" ht="21" customHeight="1">
      <c r="A33" s="2536" t="s">
        <v>263</v>
      </c>
      <c r="B33" s="2537" t="s">
        <v>769</v>
      </c>
      <c r="C33" s="2538"/>
      <c r="D33" s="2538"/>
      <c r="E33" s="2538"/>
      <c r="F33" s="2539"/>
      <c r="G33" s="2540" t="s">
        <v>770</v>
      </c>
      <c r="H33" s="2540"/>
      <c r="I33" s="2540"/>
      <c r="J33" s="2540"/>
      <c r="K33" s="2540"/>
      <c r="L33" s="2540" t="s">
        <v>785</v>
      </c>
      <c r="M33" s="2540"/>
      <c r="N33" s="2540"/>
      <c r="O33" s="2540"/>
      <c r="P33" s="2540"/>
      <c r="Q33" s="2533" t="s">
        <v>786</v>
      </c>
      <c r="R33" s="2533"/>
      <c r="S33" s="2533"/>
      <c r="T33" s="2533"/>
      <c r="U33" s="2533"/>
      <c r="V33" s="2533" t="s">
        <v>82</v>
      </c>
      <c r="W33" s="2533"/>
      <c r="X33" s="2533"/>
      <c r="Y33" s="2533"/>
      <c r="Z33" s="2533"/>
      <c r="AA33" s="1391"/>
      <c r="AB33" s="1391"/>
      <c r="AC33" s="1391"/>
      <c r="AD33" s="1392"/>
      <c r="AE33" s="1392"/>
      <c r="AF33" s="1391"/>
      <c r="AG33" s="1391"/>
      <c r="AH33" s="1391"/>
      <c r="AI33" s="1392"/>
      <c r="AJ33" s="1392"/>
    </row>
    <row r="34" spans="1:36" s="41" customFormat="1" ht="21" customHeight="1">
      <c r="A34" s="2532"/>
      <c r="B34" s="1383" t="s">
        <v>87</v>
      </c>
      <c r="C34" s="1383" t="s">
        <v>90</v>
      </c>
      <c r="D34" s="1383" t="s">
        <v>91</v>
      </c>
      <c r="E34" s="2541" t="s">
        <v>774</v>
      </c>
      <c r="F34" s="2541" t="s">
        <v>756</v>
      </c>
      <c r="G34" s="1383" t="s">
        <v>87</v>
      </c>
      <c r="H34" s="1383" t="s">
        <v>90</v>
      </c>
      <c r="I34" s="1383" t="s">
        <v>91</v>
      </c>
      <c r="J34" s="2526" t="s">
        <v>755</v>
      </c>
      <c r="K34" s="2526" t="s">
        <v>756</v>
      </c>
      <c r="L34" s="1383" t="s">
        <v>87</v>
      </c>
      <c r="M34" s="1383" t="s">
        <v>90</v>
      </c>
      <c r="N34" s="1383" t="s">
        <v>91</v>
      </c>
      <c r="O34" s="2526" t="s">
        <v>755</v>
      </c>
      <c r="P34" s="2526" t="s">
        <v>756</v>
      </c>
      <c r="Q34" s="1383" t="s">
        <v>87</v>
      </c>
      <c r="R34" s="1383" t="s">
        <v>90</v>
      </c>
      <c r="S34" s="1383" t="s">
        <v>91</v>
      </c>
      <c r="T34" s="2526" t="s">
        <v>755</v>
      </c>
      <c r="U34" s="2526" t="s">
        <v>773</v>
      </c>
      <c r="V34" s="1383" t="s">
        <v>87</v>
      </c>
      <c r="W34" s="1383" t="s">
        <v>90</v>
      </c>
      <c r="X34" s="1383" t="s">
        <v>91</v>
      </c>
      <c r="Y34" s="2526" t="s">
        <v>755</v>
      </c>
      <c r="Z34" s="2526" t="s">
        <v>773</v>
      </c>
      <c r="AA34" s="1393"/>
      <c r="AB34" s="1393"/>
      <c r="AC34" s="1393"/>
      <c r="AD34" s="1394"/>
      <c r="AE34" s="1394"/>
      <c r="AF34" s="1393"/>
      <c r="AG34" s="1393"/>
      <c r="AH34" s="1393"/>
      <c r="AI34" s="1394"/>
      <c r="AJ34" s="1394"/>
    </row>
    <row r="35" spans="1:36" s="42" customFormat="1" ht="30.75" customHeight="1">
      <c r="A35" s="2532"/>
      <c r="B35" s="1382" t="s">
        <v>757</v>
      </c>
      <c r="C35" s="1382" t="s">
        <v>758</v>
      </c>
      <c r="D35" s="1382" t="s">
        <v>759</v>
      </c>
      <c r="E35" s="2542"/>
      <c r="F35" s="2542"/>
      <c r="G35" s="1382" t="s">
        <v>757</v>
      </c>
      <c r="H35" s="1382" t="s">
        <v>758</v>
      </c>
      <c r="I35" s="1382" t="s">
        <v>759</v>
      </c>
      <c r="J35" s="2526"/>
      <c r="K35" s="2526"/>
      <c r="L35" s="1382" t="s">
        <v>757</v>
      </c>
      <c r="M35" s="1382" t="s">
        <v>758</v>
      </c>
      <c r="N35" s="1382" t="s">
        <v>759</v>
      </c>
      <c r="O35" s="2526"/>
      <c r="P35" s="2526"/>
      <c r="Q35" s="1382" t="s">
        <v>757</v>
      </c>
      <c r="R35" s="1382" t="s">
        <v>758</v>
      </c>
      <c r="S35" s="1382" t="s">
        <v>759</v>
      </c>
      <c r="T35" s="2526"/>
      <c r="U35" s="2526"/>
      <c r="V35" s="1382" t="s">
        <v>757</v>
      </c>
      <c r="W35" s="1382" t="s">
        <v>758</v>
      </c>
      <c r="X35" s="1382" t="s">
        <v>759</v>
      </c>
      <c r="Y35" s="2526"/>
      <c r="Z35" s="2526"/>
      <c r="AA35" s="1395"/>
      <c r="AB35" s="1395"/>
      <c r="AC35" s="1395"/>
      <c r="AD35" s="1396"/>
      <c r="AE35" s="1396"/>
      <c r="AF35" s="1395"/>
      <c r="AG35" s="1395"/>
      <c r="AH35" s="1395"/>
      <c r="AI35" s="1396"/>
      <c r="AJ35" s="1396"/>
    </row>
    <row r="36" spans="1:36" ht="13.5" customHeight="1">
      <c r="A36" s="205" t="s">
        <v>265</v>
      </c>
      <c r="B36" s="745">
        <v>132326</v>
      </c>
      <c r="C36" s="745">
        <v>123290</v>
      </c>
      <c r="D36" s="745">
        <v>114215</v>
      </c>
      <c r="E36" s="1313">
        <v>-6.8285899974305879</v>
      </c>
      <c r="F36" s="1313">
        <v>-7.3606942979965932</v>
      </c>
      <c r="G36" s="745">
        <v>486649</v>
      </c>
      <c r="H36" s="745">
        <v>486288</v>
      </c>
      <c r="I36" s="745">
        <v>581489</v>
      </c>
      <c r="J36" s="1313">
        <v>-7.4180775055532833E-2</v>
      </c>
      <c r="K36" s="1313">
        <v>19.577081893857137</v>
      </c>
      <c r="L36" s="732">
        <v>726741</v>
      </c>
      <c r="M36" s="732">
        <v>725191</v>
      </c>
      <c r="N36" s="732">
        <v>770887</v>
      </c>
      <c r="O36" s="1313">
        <v>-0.21328093502361914</v>
      </c>
      <c r="P36" s="1313">
        <v>6.301236501831931</v>
      </c>
      <c r="Q36" s="732">
        <v>276068.5</v>
      </c>
      <c r="R36" s="732">
        <v>289646</v>
      </c>
      <c r="S36" s="732">
        <v>318548</v>
      </c>
      <c r="T36" s="1313">
        <v>4.9181634268306595</v>
      </c>
      <c r="U36" s="1313">
        <v>9.9783874108394386</v>
      </c>
      <c r="V36" s="750">
        <v>2989850.5</v>
      </c>
      <c r="W36" s="750">
        <v>2972548.8</v>
      </c>
      <c r="X36" s="750">
        <v>3233708.49</v>
      </c>
      <c r="Y36" s="1313">
        <v>-0.57868110796844818</v>
      </c>
      <c r="Z36" s="1313">
        <v>8.7857158139842966</v>
      </c>
      <c r="AA36" s="281"/>
      <c r="AB36" s="281"/>
      <c r="AC36" s="281"/>
      <c r="AD36" s="1390"/>
      <c r="AE36" s="1390"/>
      <c r="AF36" s="281"/>
      <c r="AG36" s="281"/>
      <c r="AH36" s="281"/>
      <c r="AI36" s="1390"/>
      <c r="AJ36" s="1390"/>
    </row>
    <row r="37" spans="1:36" ht="14.25" customHeight="1">
      <c r="A37" s="204" t="s">
        <v>3</v>
      </c>
      <c r="B37" s="140">
        <v>25799</v>
      </c>
      <c r="C37" s="140">
        <v>25412</v>
      </c>
      <c r="D37" s="140">
        <v>24222</v>
      </c>
      <c r="E37" s="743">
        <v>-1.5000581417884413</v>
      </c>
      <c r="F37" s="743">
        <v>-4.6828270108610104</v>
      </c>
      <c r="G37" s="140">
        <v>184250</v>
      </c>
      <c r="H37" s="140">
        <v>181488</v>
      </c>
      <c r="I37" s="140">
        <v>215772</v>
      </c>
      <c r="J37" s="743">
        <v>-1.4990502035278155</v>
      </c>
      <c r="K37" s="743">
        <v>18.890505157365777</v>
      </c>
      <c r="L37" s="140">
        <v>325800</v>
      </c>
      <c r="M37" s="140">
        <v>320916</v>
      </c>
      <c r="N37" s="140">
        <v>363492</v>
      </c>
      <c r="O37" s="743">
        <v>-1.4990791896869244</v>
      </c>
      <c r="P37" s="743">
        <v>13.267023146243877</v>
      </c>
      <c r="Q37" s="140">
        <v>162400</v>
      </c>
      <c r="R37" s="140">
        <v>159966</v>
      </c>
      <c r="S37" s="140">
        <v>183888</v>
      </c>
      <c r="T37" s="743">
        <v>-1.4987684729064039</v>
      </c>
      <c r="U37" s="743">
        <v>14.954427815910881</v>
      </c>
      <c r="V37" s="593">
        <v>1135272</v>
      </c>
      <c r="W37" s="593">
        <v>1108253</v>
      </c>
      <c r="X37" s="593">
        <v>1255466</v>
      </c>
      <c r="Y37" s="743">
        <v>-2.3799582831251014</v>
      </c>
      <c r="Z37" s="743">
        <v>13.283338732220892</v>
      </c>
      <c r="AA37" s="1397"/>
      <c r="AB37" s="281"/>
      <c r="AC37" s="281"/>
      <c r="AD37" s="1390"/>
      <c r="AE37" s="1390"/>
      <c r="AF37" s="281"/>
      <c r="AG37" s="281"/>
      <c r="AH37" s="281"/>
      <c r="AI37" s="1390"/>
      <c r="AJ37" s="1390"/>
    </row>
    <row r="38" spans="1:36" ht="13.5" customHeight="1">
      <c r="A38" s="204" t="s">
        <v>4</v>
      </c>
      <c r="B38" s="140">
        <v>54356</v>
      </c>
      <c r="C38" s="140">
        <v>42960</v>
      </c>
      <c r="D38" s="140">
        <v>38620</v>
      </c>
      <c r="E38" s="743">
        <v>-20.965486790786667</v>
      </c>
      <c r="F38" s="743">
        <v>-10.1024208566108</v>
      </c>
      <c r="G38" s="140">
        <v>54600</v>
      </c>
      <c r="H38" s="140">
        <v>55310</v>
      </c>
      <c r="I38" s="140">
        <v>55967</v>
      </c>
      <c r="J38" s="743">
        <v>1.3003663003663004</v>
      </c>
      <c r="K38" s="743">
        <v>1.1878502983185681</v>
      </c>
      <c r="L38" s="140">
        <v>111966</v>
      </c>
      <c r="M38" s="140">
        <v>114530</v>
      </c>
      <c r="N38" s="140">
        <v>105836</v>
      </c>
      <c r="O38" s="743">
        <v>2.2899808870549987</v>
      </c>
      <c r="P38" s="743">
        <v>-7.591024185802846</v>
      </c>
      <c r="Q38" s="140">
        <v>2460</v>
      </c>
      <c r="R38" s="140">
        <v>1475</v>
      </c>
      <c r="S38" s="140">
        <v>1875</v>
      </c>
      <c r="T38" s="743">
        <v>-40.040650406504064</v>
      </c>
      <c r="U38" s="743">
        <v>27.118644067796609</v>
      </c>
      <c r="V38" s="593">
        <v>606447</v>
      </c>
      <c r="W38" s="593">
        <v>610584</v>
      </c>
      <c r="X38" s="593">
        <v>643851.30000000005</v>
      </c>
      <c r="Y38" s="743">
        <v>0.68217008246392508</v>
      </c>
      <c r="Z38" s="743">
        <v>5.44843952674817</v>
      </c>
      <c r="AA38" s="281"/>
      <c r="AB38" s="281"/>
      <c r="AC38" s="281"/>
      <c r="AD38" s="1390"/>
      <c r="AE38" s="1390"/>
      <c r="AF38" s="281"/>
      <c r="AG38" s="281"/>
      <c r="AH38" s="281"/>
      <c r="AI38" s="1390"/>
      <c r="AJ38" s="1390"/>
    </row>
    <row r="39" spans="1:36" ht="13.5" customHeight="1">
      <c r="A39" s="1384" t="s">
        <v>5</v>
      </c>
      <c r="B39" s="140">
        <v>2891</v>
      </c>
      <c r="C39" s="140">
        <v>3200</v>
      </c>
      <c r="D39" s="140">
        <v>2498</v>
      </c>
      <c r="E39" s="743">
        <v>10.688343133863714</v>
      </c>
      <c r="F39" s="743">
        <v>-21.9375</v>
      </c>
      <c r="G39" s="140">
        <v>31340</v>
      </c>
      <c r="H39" s="140">
        <v>32120</v>
      </c>
      <c r="I39" s="140">
        <v>29563</v>
      </c>
      <c r="J39" s="743">
        <v>2.4888321633694956</v>
      </c>
      <c r="K39" s="743">
        <v>-7.9607721046077211</v>
      </c>
      <c r="L39" s="140">
        <v>28400</v>
      </c>
      <c r="M39" s="140">
        <v>28950</v>
      </c>
      <c r="N39" s="140">
        <v>29271</v>
      </c>
      <c r="O39" s="743">
        <v>1.9366197183098592</v>
      </c>
      <c r="P39" s="743">
        <v>1.1088082901554404</v>
      </c>
      <c r="Q39" s="140">
        <v>50000</v>
      </c>
      <c r="R39" s="140">
        <v>67000</v>
      </c>
      <c r="S39" s="140">
        <v>71400</v>
      </c>
      <c r="T39" s="743">
        <v>34</v>
      </c>
      <c r="U39" s="743">
        <v>6.5671641791044779</v>
      </c>
      <c r="V39" s="593">
        <v>163391</v>
      </c>
      <c r="W39" s="593">
        <v>182192</v>
      </c>
      <c r="X39" s="593">
        <v>180452</v>
      </c>
      <c r="Y39" s="743">
        <v>11.506753737965983</v>
      </c>
      <c r="Z39" s="743">
        <v>-0.95503644506893826</v>
      </c>
      <c r="AA39" s="281"/>
      <c r="AB39" s="281"/>
      <c r="AC39" s="281"/>
      <c r="AD39" s="1390"/>
      <c r="AE39" s="1390"/>
      <c r="AF39" s="281"/>
      <c r="AG39" s="281"/>
      <c r="AH39" s="281"/>
      <c r="AI39" s="1390"/>
      <c r="AJ39" s="1390"/>
    </row>
    <row r="40" spans="1:36" ht="13.5" customHeight="1">
      <c r="A40" s="204" t="s">
        <v>6</v>
      </c>
      <c r="B40" s="140">
        <v>8346</v>
      </c>
      <c r="C40" s="140">
        <v>9083</v>
      </c>
      <c r="D40" s="140">
        <v>7025</v>
      </c>
      <c r="E40" s="743">
        <v>8.8305775221663065</v>
      </c>
      <c r="F40" s="743">
        <v>-22.657712209622371</v>
      </c>
      <c r="G40" s="140">
        <v>420</v>
      </c>
      <c r="H40" s="140">
        <v>418</v>
      </c>
      <c r="I40" s="140">
        <v>628</v>
      </c>
      <c r="J40" s="743">
        <v>-0.47619047619047616</v>
      </c>
      <c r="K40" s="743">
        <v>50.239234449760765</v>
      </c>
      <c r="L40" s="140">
        <v>1483</v>
      </c>
      <c r="M40" s="140">
        <v>1396</v>
      </c>
      <c r="N40" s="140">
        <v>1585</v>
      </c>
      <c r="O40" s="743">
        <v>-5.8664868509777479</v>
      </c>
      <c r="P40" s="743">
        <v>13.538681948424069</v>
      </c>
      <c r="Q40" s="140">
        <v>260</v>
      </c>
      <c r="R40" s="140">
        <v>260</v>
      </c>
      <c r="S40" s="140">
        <v>260</v>
      </c>
      <c r="T40" s="743">
        <v>0</v>
      </c>
      <c r="U40" s="743">
        <v>0</v>
      </c>
      <c r="V40" s="593">
        <v>36098</v>
      </c>
      <c r="W40" s="593">
        <v>35777</v>
      </c>
      <c r="X40" s="593">
        <v>37774.119999999995</v>
      </c>
      <c r="Y40" s="743">
        <v>-0.88924594160341297</v>
      </c>
      <c r="Z40" s="743">
        <v>5.5821337730944327</v>
      </c>
      <c r="AA40" s="281"/>
      <c r="AB40" s="281"/>
      <c r="AC40" s="281"/>
      <c r="AD40" s="1390"/>
      <c r="AE40" s="1390"/>
      <c r="AF40" s="281"/>
      <c r="AG40" s="281"/>
      <c r="AH40" s="281"/>
      <c r="AI40" s="1390"/>
      <c r="AJ40" s="1390"/>
    </row>
    <row r="41" spans="1:36" ht="13.5" customHeight="1">
      <c r="A41" s="204" t="s">
        <v>7</v>
      </c>
      <c r="B41" s="140"/>
      <c r="C41" s="140"/>
      <c r="D41" s="140"/>
      <c r="E41" s="743"/>
      <c r="F41" s="743"/>
      <c r="G41" s="140"/>
      <c r="H41" s="140"/>
      <c r="I41" s="140"/>
      <c r="J41" s="743"/>
      <c r="K41" s="743"/>
      <c r="L41" s="140"/>
      <c r="M41" s="140"/>
      <c r="N41" s="140"/>
      <c r="O41" s="743"/>
      <c r="P41" s="743"/>
      <c r="Q41" s="140"/>
      <c r="R41" s="140"/>
      <c r="S41" s="140"/>
      <c r="T41" s="743"/>
      <c r="U41" s="743"/>
      <c r="V41" s="593">
        <v>770</v>
      </c>
      <c r="W41" s="593">
        <v>747</v>
      </c>
      <c r="X41" s="593">
        <v>745</v>
      </c>
      <c r="Y41" s="743">
        <v>-2.9870129870129869</v>
      </c>
      <c r="Z41" s="743">
        <v>-0.2677376171352075</v>
      </c>
      <c r="AA41" s="281"/>
      <c r="AB41" s="281"/>
      <c r="AC41" s="281"/>
      <c r="AD41" s="1390"/>
      <c r="AE41" s="1390"/>
      <c r="AF41" s="281"/>
      <c r="AG41" s="281"/>
      <c r="AH41" s="281"/>
      <c r="AI41" s="1390"/>
      <c r="AJ41" s="1390"/>
    </row>
    <row r="42" spans="1:36" ht="13.5" customHeight="1">
      <c r="A42" s="204" t="s">
        <v>8</v>
      </c>
      <c r="B42" s="140"/>
      <c r="C42" s="140"/>
      <c r="D42" s="140"/>
      <c r="E42" s="743"/>
      <c r="F42" s="743"/>
      <c r="G42" s="140"/>
      <c r="H42" s="140"/>
      <c r="I42" s="140"/>
      <c r="J42" s="743"/>
      <c r="K42" s="743"/>
      <c r="L42" s="140">
        <v>124</v>
      </c>
      <c r="M42" s="140">
        <v>117</v>
      </c>
      <c r="N42" s="140">
        <v>0</v>
      </c>
      <c r="O42" s="743">
        <v>-5.645161290322581</v>
      </c>
      <c r="P42" s="743">
        <v>-100</v>
      </c>
      <c r="Q42" s="140"/>
      <c r="R42" s="140"/>
      <c r="S42" s="140"/>
      <c r="T42" s="743"/>
      <c r="U42" s="743"/>
      <c r="V42" s="593">
        <v>2109.1999999999998</v>
      </c>
      <c r="W42" s="593">
        <v>2099.1999999999998</v>
      </c>
      <c r="X42" s="593">
        <v>1935.49</v>
      </c>
      <c r="Y42" s="743">
        <v>-0.47411340792717621</v>
      </c>
      <c r="Z42" s="743">
        <v>-7.7986852134146263</v>
      </c>
    </row>
    <row r="43" spans="1:36" ht="13.5" customHeight="1">
      <c r="A43" s="204" t="s">
        <v>9</v>
      </c>
      <c r="B43" s="140">
        <v>37947</v>
      </c>
      <c r="C43" s="140">
        <v>39221</v>
      </c>
      <c r="D43" s="140">
        <v>38812</v>
      </c>
      <c r="E43" s="743">
        <v>3.3573141486810552</v>
      </c>
      <c r="F43" s="743">
        <v>-1.0428086994212284</v>
      </c>
      <c r="G43" s="140">
        <v>44360</v>
      </c>
      <c r="H43" s="140">
        <v>45100</v>
      </c>
      <c r="I43" s="140">
        <v>46381</v>
      </c>
      <c r="J43" s="743">
        <v>1.6681695220919748</v>
      </c>
      <c r="K43" s="743">
        <v>2.8403547671840355</v>
      </c>
      <c r="L43" s="140">
        <v>71400</v>
      </c>
      <c r="M43" s="140">
        <v>71807</v>
      </c>
      <c r="N43" s="140">
        <v>81880</v>
      </c>
      <c r="O43" s="743">
        <v>0.57002801120448177</v>
      </c>
      <c r="P43" s="743">
        <v>14.027880290222402</v>
      </c>
      <c r="Q43" s="140">
        <v>50265</v>
      </c>
      <c r="R43" s="140">
        <v>50310</v>
      </c>
      <c r="S43" s="140">
        <v>50490</v>
      </c>
      <c r="T43" s="743">
        <v>8.9525514771709933E-2</v>
      </c>
      <c r="U43" s="743">
        <v>0.35778175313059035</v>
      </c>
      <c r="V43" s="593">
        <v>641215</v>
      </c>
      <c r="W43" s="593">
        <v>634426.80000000005</v>
      </c>
      <c r="X43" s="593">
        <v>656699.19999999995</v>
      </c>
      <c r="Y43" s="743">
        <v>-1.0586464758310323</v>
      </c>
      <c r="Z43" s="743">
        <v>3.5106335356576843</v>
      </c>
    </row>
    <row r="44" spans="1:36" ht="13.5" customHeight="1">
      <c r="A44" s="204" t="s">
        <v>10</v>
      </c>
      <c r="B44" s="140">
        <v>1009</v>
      </c>
      <c r="C44" s="140">
        <v>990</v>
      </c>
      <c r="D44" s="140">
        <v>1070</v>
      </c>
      <c r="E44" s="743">
        <v>-1.8830525272547076</v>
      </c>
      <c r="F44" s="743">
        <v>8.0808080808080813</v>
      </c>
      <c r="G44" s="140">
        <v>156020</v>
      </c>
      <c r="H44" s="140">
        <v>156020</v>
      </c>
      <c r="I44" s="140">
        <v>214166</v>
      </c>
      <c r="J44" s="743">
        <v>0</v>
      </c>
      <c r="K44" s="743">
        <v>37.268298936033844</v>
      </c>
      <c r="L44" s="140">
        <v>154280</v>
      </c>
      <c r="M44" s="140">
        <v>154880</v>
      </c>
      <c r="N44" s="140">
        <v>154280</v>
      </c>
      <c r="O44" s="743">
        <v>0.38890329271454499</v>
      </c>
      <c r="P44" s="743">
        <v>-0.38739669421487605</v>
      </c>
      <c r="Q44" s="140">
        <v>4030</v>
      </c>
      <c r="R44" s="140">
        <v>4030</v>
      </c>
      <c r="S44" s="140">
        <v>4030</v>
      </c>
      <c r="T44" s="743">
        <v>0</v>
      </c>
      <c r="U44" s="743">
        <v>0</v>
      </c>
      <c r="V44" s="593">
        <v>320520</v>
      </c>
      <c r="W44" s="593">
        <v>321102</v>
      </c>
      <c r="X44" s="593">
        <v>373962.5</v>
      </c>
      <c r="Y44" s="743">
        <v>0.18157993260950955</v>
      </c>
      <c r="Z44" s="743">
        <v>16.462214498819691</v>
      </c>
    </row>
    <row r="45" spans="1:36" ht="13.5" customHeight="1">
      <c r="A45" s="204" t="s">
        <v>11</v>
      </c>
      <c r="B45" s="140"/>
      <c r="C45" s="140"/>
      <c r="D45" s="140"/>
      <c r="E45" s="743"/>
      <c r="F45" s="743"/>
      <c r="G45" s="140">
        <v>2045</v>
      </c>
      <c r="H45" s="140">
        <v>2045</v>
      </c>
      <c r="I45" s="140">
        <v>2250</v>
      </c>
      <c r="J45" s="743">
        <v>0</v>
      </c>
      <c r="K45" s="743">
        <v>10.024449877750611</v>
      </c>
      <c r="L45" s="140">
        <v>8607</v>
      </c>
      <c r="M45" s="140">
        <v>8590</v>
      </c>
      <c r="N45" s="140">
        <v>8607</v>
      </c>
      <c r="O45" s="743">
        <v>-0.19751365167886603</v>
      </c>
      <c r="P45" s="743">
        <v>0.1979045401629802</v>
      </c>
      <c r="Q45" s="140">
        <v>120</v>
      </c>
      <c r="R45" s="140">
        <v>122</v>
      </c>
      <c r="S45" s="140">
        <v>122</v>
      </c>
      <c r="T45" s="743">
        <v>1.6666666666666667</v>
      </c>
      <c r="U45" s="743">
        <v>0</v>
      </c>
      <c r="V45" s="593">
        <v>11380</v>
      </c>
      <c r="W45" s="593">
        <v>11365</v>
      </c>
      <c r="X45" s="593">
        <v>11586</v>
      </c>
      <c r="Y45" s="743">
        <v>-0.13181019332161686</v>
      </c>
      <c r="Z45" s="743">
        <v>1.9445666520017597</v>
      </c>
    </row>
    <row r="46" spans="1:36" ht="13.5" customHeight="1">
      <c r="A46" s="204" t="s">
        <v>12</v>
      </c>
      <c r="B46" s="140"/>
      <c r="C46" s="140"/>
      <c r="D46" s="140"/>
      <c r="E46" s="743"/>
      <c r="F46" s="743"/>
      <c r="G46" s="140">
        <v>2</v>
      </c>
      <c r="H46" s="140">
        <v>2</v>
      </c>
      <c r="I46" s="140">
        <v>2</v>
      </c>
      <c r="J46" s="743">
        <v>0</v>
      </c>
      <c r="K46" s="743">
        <v>0</v>
      </c>
      <c r="L46" s="140"/>
      <c r="M46" s="140"/>
      <c r="N46" s="140"/>
      <c r="O46" s="743"/>
      <c r="P46" s="743"/>
      <c r="Q46" s="140"/>
      <c r="R46" s="140"/>
      <c r="S46" s="140"/>
      <c r="T46" s="743"/>
      <c r="U46" s="743"/>
      <c r="V46" s="593">
        <v>2</v>
      </c>
      <c r="W46" s="593">
        <v>2</v>
      </c>
      <c r="X46" s="593">
        <v>2</v>
      </c>
      <c r="Y46" s="743">
        <v>0</v>
      </c>
      <c r="Z46" s="743">
        <v>0</v>
      </c>
    </row>
    <row r="47" spans="1:36" ht="13.5" customHeight="1">
      <c r="A47" s="204" t="s">
        <v>13</v>
      </c>
      <c r="B47" s="140">
        <v>502</v>
      </c>
      <c r="C47" s="140">
        <v>314</v>
      </c>
      <c r="D47" s="140">
        <v>477</v>
      </c>
      <c r="E47" s="743">
        <v>-37.450199203187253</v>
      </c>
      <c r="F47" s="743">
        <v>51.910828025477706</v>
      </c>
      <c r="G47" s="140">
        <v>85</v>
      </c>
      <c r="H47" s="140">
        <v>87</v>
      </c>
      <c r="I47" s="140">
        <v>48</v>
      </c>
      <c r="J47" s="743">
        <v>2.3529411764705883</v>
      </c>
      <c r="K47" s="743">
        <v>-44.827586206896555</v>
      </c>
      <c r="L47" s="140">
        <v>499</v>
      </c>
      <c r="M47" s="140">
        <v>473</v>
      </c>
      <c r="N47" s="140">
        <v>504</v>
      </c>
      <c r="O47" s="743">
        <v>-5.2104208416833666</v>
      </c>
      <c r="P47" s="743">
        <v>6.5539112050739954</v>
      </c>
      <c r="Q47" s="140"/>
      <c r="R47" s="140"/>
      <c r="S47" s="140"/>
      <c r="T47" s="743"/>
      <c r="U47" s="743"/>
      <c r="V47" s="593">
        <v>2158.6</v>
      </c>
      <c r="W47" s="593">
        <v>1763.6</v>
      </c>
      <c r="X47" s="593">
        <v>1925.5</v>
      </c>
      <c r="Y47" s="743">
        <v>-18.298897433521727</v>
      </c>
      <c r="Z47" s="743">
        <v>9.1800861873440738</v>
      </c>
    </row>
    <row r="48" spans="1:36" ht="13.5" customHeight="1">
      <c r="A48" s="204" t="s">
        <v>14</v>
      </c>
      <c r="B48" s="140">
        <v>916</v>
      </c>
      <c r="C48" s="140">
        <v>1498</v>
      </c>
      <c r="D48" s="140">
        <v>925</v>
      </c>
      <c r="E48" s="743">
        <v>63.537117903930131</v>
      </c>
      <c r="F48" s="743">
        <v>-38.251001335113486</v>
      </c>
      <c r="G48" s="140">
        <v>7290</v>
      </c>
      <c r="H48" s="140">
        <v>7359</v>
      </c>
      <c r="I48" s="140">
        <v>9172</v>
      </c>
      <c r="J48" s="743">
        <v>0.94650205761316875</v>
      </c>
      <c r="K48" s="743">
        <v>24.636499524391901</v>
      </c>
      <c r="L48" s="140">
        <v>12452</v>
      </c>
      <c r="M48" s="140">
        <v>12392</v>
      </c>
      <c r="N48" s="140">
        <v>12453</v>
      </c>
      <c r="O48" s="743">
        <v>-0.48185030517185995</v>
      </c>
      <c r="P48" s="743">
        <v>0.49225306649451261</v>
      </c>
      <c r="Q48" s="140">
        <v>3270.5</v>
      </c>
      <c r="R48" s="140">
        <v>3180</v>
      </c>
      <c r="S48" s="140">
        <v>3180</v>
      </c>
      <c r="T48" s="743">
        <v>-2.7671609845589358</v>
      </c>
      <c r="U48" s="743">
        <v>0</v>
      </c>
      <c r="V48" s="593">
        <v>34585.5</v>
      </c>
      <c r="W48" s="593">
        <v>34978</v>
      </c>
      <c r="X48" s="593">
        <v>37163.280000000006</v>
      </c>
      <c r="Y48" s="743">
        <v>1.1348686588310131</v>
      </c>
      <c r="Z48" s="743">
        <v>6.2475841957802221</v>
      </c>
    </row>
    <row r="49" spans="1:36" ht="13.5" customHeight="1">
      <c r="A49" s="204" t="s">
        <v>15</v>
      </c>
      <c r="B49" s="140">
        <v>560</v>
      </c>
      <c r="C49" s="140">
        <v>612</v>
      </c>
      <c r="D49" s="140">
        <v>566</v>
      </c>
      <c r="E49" s="743">
        <v>9.2857142857142865</v>
      </c>
      <c r="F49" s="743">
        <v>-7.5163398692810457</v>
      </c>
      <c r="G49" s="140">
        <v>6237</v>
      </c>
      <c r="H49" s="140">
        <v>6339</v>
      </c>
      <c r="I49" s="140">
        <v>7540</v>
      </c>
      <c r="J49" s="743">
        <v>1.6354016354016354</v>
      </c>
      <c r="K49" s="743">
        <v>18.946206026187095</v>
      </c>
      <c r="L49" s="140">
        <v>11730</v>
      </c>
      <c r="M49" s="140">
        <v>11140</v>
      </c>
      <c r="N49" s="140">
        <v>12979</v>
      </c>
      <c r="O49" s="743">
        <v>-5.0298380221653876</v>
      </c>
      <c r="P49" s="743">
        <v>16.508078994614003</v>
      </c>
      <c r="Q49" s="140">
        <v>3263</v>
      </c>
      <c r="R49" s="140">
        <v>3303</v>
      </c>
      <c r="S49" s="140">
        <v>3303</v>
      </c>
      <c r="T49" s="743">
        <v>1.225865767698437</v>
      </c>
      <c r="U49" s="743">
        <v>0</v>
      </c>
      <c r="V49" s="593">
        <v>29566</v>
      </c>
      <c r="W49" s="593">
        <v>29259.200000000001</v>
      </c>
      <c r="X49" s="593">
        <v>32146.1</v>
      </c>
      <c r="Y49" s="743">
        <v>-1.0376784143949107</v>
      </c>
      <c r="Z49" s="743">
        <v>9.8666402362333816</v>
      </c>
    </row>
    <row r="50" spans="1:36" ht="13.5" customHeight="1">
      <c r="A50" s="205" t="s">
        <v>327</v>
      </c>
      <c r="B50" s="745">
        <v>125747</v>
      </c>
      <c r="C50" s="745">
        <v>120673</v>
      </c>
      <c r="D50" s="745">
        <v>126706</v>
      </c>
      <c r="E50" s="1313">
        <v>-4.0350863241270165</v>
      </c>
      <c r="F50" s="1313">
        <v>4.9994613542383135</v>
      </c>
      <c r="G50" s="745">
        <v>57300</v>
      </c>
      <c r="H50" s="745">
        <v>54210</v>
      </c>
      <c r="I50" s="745">
        <v>83246</v>
      </c>
      <c r="J50" s="1313">
        <v>-5.3926701570680624</v>
      </c>
      <c r="K50" s="1313">
        <v>53.562073418188525</v>
      </c>
      <c r="L50" s="732">
        <v>145500</v>
      </c>
      <c r="M50" s="732">
        <v>146230</v>
      </c>
      <c r="N50" s="732">
        <v>132147</v>
      </c>
      <c r="O50" s="1313">
        <v>0.50171821305841924</v>
      </c>
      <c r="P50" s="1313">
        <v>-9.6307187307666009</v>
      </c>
      <c r="Q50" s="732">
        <v>100731</v>
      </c>
      <c r="R50" s="732">
        <v>98642</v>
      </c>
      <c r="S50" s="732">
        <v>108490</v>
      </c>
      <c r="T50" s="1313">
        <v>-2.073840227933804</v>
      </c>
      <c r="U50" s="1313">
        <v>9.9835769753249117</v>
      </c>
      <c r="V50" s="750">
        <v>669242</v>
      </c>
      <c r="W50" s="750">
        <v>661414.85</v>
      </c>
      <c r="X50" s="750">
        <v>678858.75</v>
      </c>
      <c r="Y50" s="1313">
        <v>-1.1695545109243028</v>
      </c>
      <c r="Z50" s="1313">
        <v>2.6373614078970293</v>
      </c>
    </row>
    <row r="51" spans="1:36" ht="13.5" customHeight="1">
      <c r="A51" s="204" t="s">
        <v>16</v>
      </c>
      <c r="B51" s="140">
        <v>125747</v>
      </c>
      <c r="C51" s="140">
        <v>120673</v>
      </c>
      <c r="D51" s="140">
        <v>126706</v>
      </c>
      <c r="E51" s="743">
        <v>-4.0350863241270165</v>
      </c>
      <c r="F51" s="743">
        <v>4.9994613542383135</v>
      </c>
      <c r="G51" s="140">
        <v>57300</v>
      </c>
      <c r="H51" s="140">
        <v>54210</v>
      </c>
      <c r="I51" s="140">
        <v>83246</v>
      </c>
      <c r="J51" s="743">
        <v>-5.3926701570680624</v>
      </c>
      <c r="K51" s="743">
        <v>53.562073418188525</v>
      </c>
      <c r="L51" s="140">
        <v>145500</v>
      </c>
      <c r="M51" s="140">
        <v>146230</v>
      </c>
      <c r="N51" s="140">
        <v>132147</v>
      </c>
      <c r="O51" s="743">
        <v>0.50171821305841924</v>
      </c>
      <c r="P51" s="743">
        <v>-9.6307187307666009</v>
      </c>
      <c r="Q51" s="140">
        <v>100731</v>
      </c>
      <c r="R51" s="140">
        <v>98642</v>
      </c>
      <c r="S51" s="140">
        <v>108490</v>
      </c>
      <c r="T51" s="743">
        <v>-2.073840227933804</v>
      </c>
      <c r="U51" s="743">
        <v>9.9835769753249117</v>
      </c>
      <c r="V51" s="593">
        <v>669242</v>
      </c>
      <c r="W51" s="593">
        <v>661414.85</v>
      </c>
      <c r="X51" s="593">
        <v>678858.75</v>
      </c>
      <c r="Y51" s="743">
        <v>-1.1695545109243028</v>
      </c>
      <c r="Z51" s="743">
        <v>2.6373614078970293</v>
      </c>
    </row>
    <row r="52" spans="1:36" ht="13.5" customHeight="1">
      <c r="A52" s="205" t="s">
        <v>17</v>
      </c>
      <c r="B52" s="745">
        <v>13717</v>
      </c>
      <c r="C52" s="745">
        <v>12836</v>
      </c>
      <c r="D52" s="745">
        <v>16774</v>
      </c>
      <c r="E52" s="1313">
        <v>-6.4226871764963187</v>
      </c>
      <c r="F52" s="1313">
        <v>30.679339358055469</v>
      </c>
      <c r="G52" s="745">
        <v>22531</v>
      </c>
      <c r="H52" s="745">
        <v>22813</v>
      </c>
      <c r="I52" s="745">
        <v>24089</v>
      </c>
      <c r="J52" s="1313">
        <v>1.2516088944121433</v>
      </c>
      <c r="K52" s="1313">
        <v>5.5933020646122822</v>
      </c>
      <c r="L52" s="732">
        <v>82792</v>
      </c>
      <c r="M52" s="732">
        <v>85682</v>
      </c>
      <c r="N52" s="732">
        <v>88055</v>
      </c>
      <c r="O52" s="1313">
        <v>3.4906754275775436</v>
      </c>
      <c r="P52" s="1313">
        <v>2.7695431946033007</v>
      </c>
      <c r="Q52" s="732">
        <v>120606</v>
      </c>
      <c r="R52" s="732">
        <v>127740</v>
      </c>
      <c r="S52" s="732">
        <v>126820</v>
      </c>
      <c r="T52" s="1313">
        <v>5.9151286005671357</v>
      </c>
      <c r="U52" s="1313">
        <v>-0.72021293251917962</v>
      </c>
      <c r="V52" s="750">
        <v>460902.3</v>
      </c>
      <c r="W52" s="750">
        <v>474844</v>
      </c>
      <c r="X52" s="750">
        <v>481511.4</v>
      </c>
      <c r="Y52" s="1313">
        <v>3.0248709976062198</v>
      </c>
      <c r="Z52" s="1313">
        <v>1.4041243018759895</v>
      </c>
    </row>
    <row r="53" spans="1:36" ht="13.5" customHeight="1">
      <c r="A53" s="204" t="s">
        <v>18</v>
      </c>
      <c r="B53" s="140">
        <v>3689</v>
      </c>
      <c r="C53" s="140">
        <v>3690</v>
      </c>
      <c r="D53" s="140">
        <v>4950</v>
      </c>
      <c r="E53" s="743">
        <v>2.7107617240444564E-2</v>
      </c>
      <c r="F53" s="743">
        <v>34.146341463414636</v>
      </c>
      <c r="G53" s="140"/>
      <c r="H53" s="140"/>
      <c r="I53" s="140"/>
      <c r="J53" s="743"/>
      <c r="K53" s="743"/>
      <c r="L53" s="140">
        <v>645</v>
      </c>
      <c r="M53" s="140">
        <v>669</v>
      </c>
      <c r="N53" s="140">
        <v>450</v>
      </c>
      <c r="O53" s="743">
        <v>3.7209302325581395</v>
      </c>
      <c r="P53" s="743">
        <v>-32.735426008968609</v>
      </c>
      <c r="Q53" s="140"/>
      <c r="R53" s="140"/>
      <c r="S53" s="140"/>
      <c r="T53" s="743"/>
      <c r="U53" s="743"/>
      <c r="V53" s="593">
        <v>26373</v>
      </c>
      <c r="W53" s="593">
        <v>28921.5</v>
      </c>
      <c r="X53" s="593">
        <v>27670.7</v>
      </c>
      <c r="Y53" s="743">
        <v>9.6632920031850755</v>
      </c>
      <c r="Z53" s="743">
        <v>-4.3248102622616367</v>
      </c>
    </row>
    <row r="54" spans="1:36" ht="13.5" customHeight="1">
      <c r="A54" s="204" t="s">
        <v>19</v>
      </c>
      <c r="B54" s="140">
        <v>1025</v>
      </c>
      <c r="C54" s="140">
        <v>1009</v>
      </c>
      <c r="D54" s="140">
        <v>1696</v>
      </c>
      <c r="E54" s="743">
        <v>-1.5609756097560976</v>
      </c>
      <c r="F54" s="743">
        <v>68.087215064420221</v>
      </c>
      <c r="G54" s="140">
        <v>7800</v>
      </c>
      <c r="H54" s="140">
        <v>8109</v>
      </c>
      <c r="I54" s="140">
        <v>7750</v>
      </c>
      <c r="J54" s="743">
        <v>3.9615384615384617</v>
      </c>
      <c r="K54" s="743">
        <v>-4.4271796769022078</v>
      </c>
      <c r="L54" s="140">
        <v>2850</v>
      </c>
      <c r="M54" s="140">
        <v>3240</v>
      </c>
      <c r="N54" s="140">
        <v>2850</v>
      </c>
      <c r="O54" s="743">
        <v>13.684210526315789</v>
      </c>
      <c r="P54" s="743">
        <v>-12.037037037037036</v>
      </c>
      <c r="Q54" s="140">
        <v>20565</v>
      </c>
      <c r="R54" s="140">
        <v>28195</v>
      </c>
      <c r="S54" s="140">
        <v>22115</v>
      </c>
      <c r="T54" s="743">
        <v>37.101872112813034</v>
      </c>
      <c r="U54" s="743">
        <v>-21.564107111189927</v>
      </c>
      <c r="V54" s="593">
        <v>38947</v>
      </c>
      <c r="W54" s="593">
        <v>47760</v>
      </c>
      <c r="X54" s="593">
        <v>41133.300000000003</v>
      </c>
      <c r="Y54" s="743">
        <v>22.628187023390762</v>
      </c>
      <c r="Z54" s="743">
        <v>-13.874999999999995</v>
      </c>
    </row>
    <row r="55" spans="1:36" ht="13.5" customHeight="1">
      <c r="A55" s="204" t="s">
        <v>20</v>
      </c>
      <c r="B55" s="140">
        <v>357</v>
      </c>
      <c r="C55" s="140">
        <v>355</v>
      </c>
      <c r="D55" s="140">
        <v>364</v>
      </c>
      <c r="E55" s="743">
        <v>-0.56022408963585435</v>
      </c>
      <c r="F55" s="743">
        <v>2.535211267605634</v>
      </c>
      <c r="G55" s="140">
        <v>7456</v>
      </c>
      <c r="H55" s="140">
        <v>7320</v>
      </c>
      <c r="I55" s="140">
        <v>8325</v>
      </c>
      <c r="J55" s="743">
        <v>-1.8240343347639485</v>
      </c>
      <c r="K55" s="743">
        <v>13.729508196721312</v>
      </c>
      <c r="L55" s="140">
        <v>34300</v>
      </c>
      <c r="M55" s="140">
        <v>35600</v>
      </c>
      <c r="N55" s="140">
        <v>34300</v>
      </c>
      <c r="O55" s="743">
        <v>3.7900874635568513</v>
      </c>
      <c r="P55" s="743">
        <v>-3.6516853932584268</v>
      </c>
      <c r="Q55" s="140">
        <v>38971</v>
      </c>
      <c r="R55" s="140">
        <v>38500</v>
      </c>
      <c r="S55" s="140">
        <v>43510</v>
      </c>
      <c r="T55" s="743">
        <v>-1.2085910035667549</v>
      </c>
      <c r="U55" s="743">
        <v>13.012987012987013</v>
      </c>
      <c r="V55" s="593">
        <v>106089</v>
      </c>
      <c r="W55" s="593">
        <v>106780</v>
      </c>
      <c r="X55" s="593">
        <v>111505</v>
      </c>
      <c r="Y55" s="743">
        <v>0.65133991271479608</v>
      </c>
      <c r="Z55" s="743">
        <v>4.4249859524255477</v>
      </c>
      <c r="AB55" s="1398"/>
    </row>
    <row r="56" spans="1:36" ht="13.5" customHeight="1">
      <c r="A56" s="204" t="s">
        <v>21</v>
      </c>
      <c r="B56" s="140">
        <v>72</v>
      </c>
      <c r="C56" s="140">
        <v>70</v>
      </c>
      <c r="D56" s="140">
        <v>24</v>
      </c>
      <c r="E56" s="743">
        <v>-2.7777777777777777</v>
      </c>
      <c r="F56" s="743">
        <v>-65.714285714285708</v>
      </c>
      <c r="G56" s="140"/>
      <c r="H56" s="140"/>
      <c r="I56" s="140"/>
      <c r="J56" s="743"/>
      <c r="K56" s="743"/>
      <c r="L56" s="140"/>
      <c r="M56" s="140"/>
      <c r="N56" s="140"/>
      <c r="O56" s="743"/>
      <c r="P56" s="743"/>
      <c r="Q56" s="140"/>
      <c r="R56" s="140"/>
      <c r="S56" s="140"/>
      <c r="T56" s="743"/>
      <c r="U56" s="743"/>
      <c r="V56" s="593">
        <v>912</v>
      </c>
      <c r="W56" s="593">
        <v>910</v>
      </c>
      <c r="X56" s="593">
        <v>864</v>
      </c>
      <c r="Y56" s="743">
        <v>-0.21929824561403508</v>
      </c>
      <c r="Z56" s="743">
        <v>-5.0549450549450547</v>
      </c>
    </row>
    <row r="57" spans="1:36" ht="13.5" customHeight="1">
      <c r="A57" s="204" t="s">
        <v>22</v>
      </c>
      <c r="B57" s="140">
        <v>2805</v>
      </c>
      <c r="C57" s="140">
        <v>1829</v>
      </c>
      <c r="D57" s="140">
        <v>5217</v>
      </c>
      <c r="E57" s="743">
        <v>-34.795008912655973</v>
      </c>
      <c r="F57" s="743">
        <v>185.23783488244942</v>
      </c>
      <c r="G57" s="140">
        <v>1230</v>
      </c>
      <c r="H57" s="140">
        <v>1183</v>
      </c>
      <c r="I57" s="140">
        <v>1027</v>
      </c>
      <c r="J57" s="743">
        <v>-3.821138211382114</v>
      </c>
      <c r="K57" s="743">
        <v>-13.186813186813186</v>
      </c>
      <c r="L57" s="140">
        <v>7644</v>
      </c>
      <c r="M57" s="140">
        <v>7721</v>
      </c>
      <c r="N57" s="140">
        <v>8487</v>
      </c>
      <c r="O57" s="743">
        <v>1.0073260073260073</v>
      </c>
      <c r="P57" s="743">
        <v>9.9209946898070189</v>
      </c>
      <c r="Q57" s="140">
        <v>1710</v>
      </c>
      <c r="R57" s="140">
        <v>1715</v>
      </c>
      <c r="S57" s="140">
        <v>1745</v>
      </c>
      <c r="T57" s="743">
        <v>0.29239766081871343</v>
      </c>
      <c r="U57" s="743">
        <v>1.749271137026239</v>
      </c>
      <c r="V57" s="593">
        <v>87313</v>
      </c>
      <c r="W57" s="593">
        <v>86425</v>
      </c>
      <c r="X57" s="593">
        <v>90459</v>
      </c>
      <c r="Y57" s="743">
        <v>-1.017030682716205</v>
      </c>
      <c r="Z57" s="743">
        <v>4.667630893838588</v>
      </c>
    </row>
    <row r="58" spans="1:36" ht="13.5" customHeight="1">
      <c r="A58" s="204" t="s">
        <v>784</v>
      </c>
      <c r="B58" s="140">
        <v>5458</v>
      </c>
      <c r="C58" s="140">
        <v>5572</v>
      </c>
      <c r="D58" s="140">
        <v>4088</v>
      </c>
      <c r="E58" s="743">
        <v>2.0886771711249543</v>
      </c>
      <c r="F58" s="743">
        <v>-26.633165829145728</v>
      </c>
      <c r="G58" s="140">
        <v>6045</v>
      </c>
      <c r="H58" s="140">
        <v>6201</v>
      </c>
      <c r="I58" s="140">
        <v>6987</v>
      </c>
      <c r="J58" s="743">
        <v>2.5806451612903225</v>
      </c>
      <c r="K58" s="743">
        <v>12.675374939525883</v>
      </c>
      <c r="L58" s="140">
        <v>37319</v>
      </c>
      <c r="M58" s="140">
        <v>38415</v>
      </c>
      <c r="N58" s="140">
        <v>41930</v>
      </c>
      <c r="O58" s="743">
        <v>2.9368418231999787</v>
      </c>
      <c r="P58" s="743">
        <v>9.1500715866198092</v>
      </c>
      <c r="Q58" s="140">
        <v>59360</v>
      </c>
      <c r="R58" s="140">
        <v>59330</v>
      </c>
      <c r="S58" s="140">
        <v>59450</v>
      </c>
      <c r="T58" s="743">
        <v>-5.0539083557951482E-2</v>
      </c>
      <c r="U58" s="743">
        <v>0.20225855385133995</v>
      </c>
      <c r="V58" s="593">
        <v>183014</v>
      </c>
      <c r="W58" s="593">
        <v>185780</v>
      </c>
      <c r="X58" s="593">
        <v>191435.9</v>
      </c>
      <c r="Y58" s="743">
        <v>1.511359786682986</v>
      </c>
      <c r="Z58" s="743">
        <v>3.0444073635482796</v>
      </c>
    </row>
    <row r="59" spans="1:36" ht="13.5" customHeight="1">
      <c r="A59" s="204" t="s">
        <v>24</v>
      </c>
      <c r="B59" s="140">
        <v>270</v>
      </c>
      <c r="C59" s="140">
        <v>270</v>
      </c>
      <c r="D59" s="140">
        <v>423</v>
      </c>
      <c r="E59" s="743">
        <v>0</v>
      </c>
      <c r="F59" s="743">
        <v>56.666666666666664</v>
      </c>
      <c r="G59" s="140"/>
      <c r="H59" s="140"/>
      <c r="I59" s="140"/>
      <c r="J59" s="743"/>
      <c r="K59" s="743"/>
      <c r="L59" s="140">
        <v>34</v>
      </c>
      <c r="M59" s="140">
        <v>37</v>
      </c>
      <c r="N59" s="140">
        <v>38</v>
      </c>
      <c r="O59" s="743">
        <v>8.8235294117647065</v>
      </c>
      <c r="P59" s="743">
        <v>2.7027027027027026</v>
      </c>
      <c r="Q59" s="140"/>
      <c r="R59" s="140"/>
      <c r="S59" s="140"/>
      <c r="T59" s="743"/>
      <c r="U59" s="743"/>
      <c r="V59" s="593">
        <v>18052</v>
      </c>
      <c r="W59" s="593">
        <v>18063</v>
      </c>
      <c r="X59" s="593">
        <v>18267</v>
      </c>
      <c r="Y59" s="743">
        <v>6.0935076445823175E-2</v>
      </c>
      <c r="Z59" s="743">
        <v>1.1293805015778109</v>
      </c>
    </row>
    <row r="60" spans="1:36" ht="15" customHeight="1">
      <c r="A60" s="204" t="s">
        <v>25</v>
      </c>
      <c r="B60" s="140">
        <v>41</v>
      </c>
      <c r="C60" s="140">
        <v>41</v>
      </c>
      <c r="D60" s="140">
        <v>12</v>
      </c>
      <c r="E60" s="743">
        <v>0</v>
      </c>
      <c r="F60" s="743">
        <v>-70.731707317073173</v>
      </c>
      <c r="G60" s="140"/>
      <c r="H60" s="140"/>
      <c r="I60" s="140"/>
      <c r="J60" s="743"/>
      <c r="K60" s="743"/>
      <c r="L60" s="140"/>
      <c r="M60" s="140"/>
      <c r="N60" s="140"/>
      <c r="O60" s="743"/>
      <c r="P60" s="743"/>
      <c r="Q60" s="140"/>
      <c r="R60" s="140"/>
      <c r="S60" s="140"/>
      <c r="T60" s="743"/>
      <c r="U60" s="743"/>
      <c r="V60" s="593">
        <v>202.3</v>
      </c>
      <c r="W60" s="593">
        <v>204.5</v>
      </c>
      <c r="X60" s="593">
        <v>176.5</v>
      </c>
      <c r="Y60" s="743">
        <v>1.0874938210578293</v>
      </c>
      <c r="Z60" s="743">
        <v>-13.691931540342297</v>
      </c>
    </row>
    <row r="61" spans="1:36" ht="22.5" customHeight="1">
      <c r="A61" s="1399" t="s">
        <v>781</v>
      </c>
      <c r="B61" s="1400"/>
      <c r="C61" s="1401"/>
      <c r="D61" s="1401"/>
      <c r="E61" s="1401"/>
      <c r="F61" s="1401"/>
      <c r="G61" s="1401"/>
      <c r="H61" s="1401"/>
      <c r="I61" s="103"/>
      <c r="J61" s="1401"/>
      <c r="K61" s="1401"/>
      <c r="L61" s="103"/>
      <c r="M61" s="103"/>
      <c r="N61" s="103"/>
      <c r="O61" s="1401"/>
      <c r="P61" s="1401"/>
      <c r="Q61" s="281"/>
      <c r="R61" s="281"/>
      <c r="S61" s="281"/>
      <c r="T61" s="1402"/>
      <c r="U61" s="1402"/>
      <c r="V61" s="593"/>
      <c r="W61" s="593"/>
      <c r="X61" s="593"/>
      <c r="Y61" s="743"/>
      <c r="Z61" s="743"/>
      <c r="AA61" s="1401"/>
      <c r="AB61" s="1401"/>
      <c r="AC61" s="1401"/>
      <c r="AD61" s="1401"/>
      <c r="AE61" s="1401"/>
      <c r="AF61" s="1401"/>
      <c r="AG61" s="1401"/>
      <c r="AH61" s="1401"/>
      <c r="AI61" s="1401"/>
      <c r="AJ61" s="1401"/>
    </row>
    <row r="62" spans="1:36" ht="16.5">
      <c r="D62" s="3"/>
      <c r="V62" s="30"/>
      <c r="W62" s="30"/>
      <c r="X62" s="30"/>
    </row>
    <row r="99" ht="22.5" customHeight="1"/>
  </sheetData>
  <mergeCells count="35">
    <mergeCell ref="T34:T35"/>
    <mergeCell ref="V4:Z4"/>
    <mergeCell ref="Y5:Y6"/>
    <mergeCell ref="Z5:Z6"/>
    <mergeCell ref="Y34:Y35"/>
    <mergeCell ref="U5:U6"/>
    <mergeCell ref="U34:U35"/>
    <mergeCell ref="Z34:Z35"/>
    <mergeCell ref="V33:Z33"/>
    <mergeCell ref="Q33:U33"/>
    <mergeCell ref="Q4:U4"/>
    <mergeCell ref="K34:K35"/>
    <mergeCell ref="O34:O35"/>
    <mergeCell ref="A33:A35"/>
    <mergeCell ref="B33:F33"/>
    <mergeCell ref="G33:K33"/>
    <mergeCell ref="L33:P33"/>
    <mergeCell ref="P34:P35"/>
    <mergeCell ref="E34:E35"/>
    <mergeCell ref="F34:F35"/>
    <mergeCell ref="J34:J35"/>
    <mergeCell ref="A1:Z1"/>
    <mergeCell ref="E5:E6"/>
    <mergeCell ref="T5:T6"/>
    <mergeCell ref="A4:A6"/>
    <mergeCell ref="B4:F4"/>
    <mergeCell ref="G4:K4"/>
    <mergeCell ref="L4:P4"/>
    <mergeCell ref="F5:F6"/>
    <mergeCell ref="J5:J6"/>
    <mergeCell ref="K5:K6"/>
    <mergeCell ref="O5:O6"/>
    <mergeCell ref="P5:P6"/>
    <mergeCell ref="A2:Z2"/>
    <mergeCell ref="A3:Z3"/>
  </mergeCells>
  <printOptions horizontalCentered="1"/>
  <pageMargins left="0.39370078740157483" right="0.39370078740157483" top="0.78740157480314965" bottom="0" header="0" footer="0"/>
  <pageSetup paperSize="9" scale="38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03"/>
  <sheetViews>
    <sheetView view="pageBreakPreview" zoomScale="40" zoomScaleSheetLayoutView="40" workbookViewId="0">
      <selection activeCell="AF1" sqref="AF1:AN1048576"/>
    </sheetView>
  </sheetViews>
  <sheetFormatPr defaultColWidth="13" defaultRowHeight="14.25"/>
  <cols>
    <col min="1" max="1" width="15.140625" customWidth="1"/>
    <col min="2" max="2" width="10.42578125" style="42" customWidth="1"/>
    <col min="3" max="5" width="13.28515625" customWidth="1"/>
    <col min="6" max="7" width="13.28515625" style="838" customWidth="1"/>
    <col min="8" max="10" width="13.28515625" customWidth="1"/>
    <col min="11" max="12" width="13.28515625" style="838" customWidth="1"/>
    <col min="13" max="15" width="13.28515625" customWidth="1"/>
    <col min="16" max="17" width="13.28515625" style="838" customWidth="1"/>
    <col min="18" max="20" width="13.28515625" customWidth="1"/>
    <col min="21" max="22" width="13.28515625" style="838" customWidth="1"/>
    <col min="23" max="25" width="13.28515625" customWidth="1"/>
    <col min="26" max="27" width="13.28515625" style="838" customWidth="1"/>
    <col min="28" max="28" width="14" bestFit="1" customWidth="1"/>
    <col min="29" max="232" width="8.7109375" customWidth="1"/>
    <col min="233" max="233" width="13.85546875" customWidth="1"/>
    <col min="234" max="234" width="12.28515625" customWidth="1"/>
    <col min="235" max="235" width="13.28515625" customWidth="1"/>
    <col min="236" max="236" width="13.140625" customWidth="1"/>
    <col min="237" max="237" width="13" customWidth="1"/>
    <col min="238" max="238" width="12.5703125" customWidth="1"/>
    <col min="239" max="239" width="13.7109375" customWidth="1"/>
    <col min="240" max="240" width="13.28515625" customWidth="1"/>
    <col min="241" max="241" width="13.140625" customWidth="1"/>
    <col min="242" max="242" width="13" customWidth="1"/>
    <col min="243" max="243" width="13.140625" customWidth="1"/>
    <col min="244" max="244" width="13.42578125" customWidth="1"/>
    <col min="245" max="245" width="13.28515625" customWidth="1"/>
    <col min="246" max="246" width="13.140625" customWidth="1"/>
  </cols>
  <sheetData>
    <row r="1" spans="1:27" s="1895" customFormat="1" ht="33">
      <c r="A1" s="1938" t="s">
        <v>303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1938"/>
      <c r="R1" s="1938"/>
      <c r="S1" s="1938"/>
      <c r="T1" s="1938"/>
      <c r="U1" s="1938"/>
      <c r="V1" s="1938"/>
      <c r="W1" s="1939"/>
      <c r="X1" s="1939"/>
      <c r="Y1" s="1939"/>
      <c r="Z1" s="1940"/>
      <c r="AA1" s="1940"/>
    </row>
    <row r="2" spans="1:27" s="1894" customFormat="1" ht="35.25" thickBot="1">
      <c r="A2" s="1941" t="s">
        <v>823</v>
      </c>
      <c r="B2" s="1941"/>
      <c r="C2" s="1941"/>
      <c r="D2" s="1941"/>
      <c r="E2" s="1941"/>
      <c r="F2" s="1941"/>
      <c r="G2" s="1941"/>
      <c r="H2" s="1941"/>
      <c r="I2" s="1941"/>
      <c r="J2" s="1941"/>
      <c r="K2" s="1941"/>
      <c r="L2" s="1941"/>
      <c r="M2" s="1941"/>
      <c r="N2" s="1941"/>
      <c r="O2" s="1941"/>
      <c r="P2" s="1941"/>
      <c r="Q2" s="1941"/>
      <c r="R2" s="1941"/>
      <c r="S2" s="1941"/>
      <c r="T2" s="1941"/>
      <c r="U2" s="1941"/>
      <c r="V2" s="1941"/>
      <c r="W2" s="1942"/>
      <c r="X2" s="1942"/>
      <c r="Y2" s="1942"/>
      <c r="Z2" s="1943"/>
      <c r="AA2" s="1943"/>
    </row>
    <row r="3" spans="1:27" s="1054" customFormat="1" ht="18" customHeight="1" thickTop="1">
      <c r="A3" s="2315" t="s">
        <v>98</v>
      </c>
      <c r="B3" s="2335" t="s">
        <v>26</v>
      </c>
      <c r="C3" s="2543" t="s">
        <v>670</v>
      </c>
      <c r="D3" s="2543"/>
      <c r="E3" s="2543"/>
      <c r="F3" s="2543"/>
      <c r="G3" s="2543"/>
      <c r="H3" s="2543" t="s">
        <v>671</v>
      </c>
      <c r="I3" s="2543"/>
      <c r="J3" s="2543"/>
      <c r="K3" s="2543"/>
      <c r="L3" s="2543"/>
      <c r="M3" s="2543" t="s">
        <v>237</v>
      </c>
      <c r="N3" s="2543"/>
      <c r="O3" s="2543"/>
      <c r="P3" s="2543"/>
      <c r="Q3" s="2543"/>
      <c r="R3" s="2543" t="s">
        <v>239</v>
      </c>
      <c r="S3" s="2543"/>
      <c r="T3" s="2543"/>
      <c r="U3" s="2543"/>
      <c r="V3" s="2543"/>
      <c r="W3" s="2543" t="s">
        <v>672</v>
      </c>
      <c r="X3" s="2543"/>
      <c r="Y3" s="2543"/>
      <c r="Z3" s="2543"/>
      <c r="AA3" s="2544"/>
    </row>
    <row r="4" spans="1:27" s="1054" customFormat="1" ht="18" customHeight="1">
      <c r="A4" s="2316"/>
      <c r="B4" s="2336"/>
      <c r="C4" s="1060" t="s">
        <v>87</v>
      </c>
      <c r="D4" s="1060" t="s">
        <v>90</v>
      </c>
      <c r="E4" s="1060" t="s">
        <v>91</v>
      </c>
      <c r="F4" s="2322" t="s">
        <v>88</v>
      </c>
      <c r="G4" s="2322" t="s">
        <v>89</v>
      </c>
      <c r="H4" s="1060" t="s">
        <v>87</v>
      </c>
      <c r="I4" s="1060" t="s">
        <v>90</v>
      </c>
      <c r="J4" s="1060" t="s">
        <v>91</v>
      </c>
      <c r="K4" s="2322" t="s">
        <v>88</v>
      </c>
      <c r="L4" s="2322" t="s">
        <v>89</v>
      </c>
      <c r="M4" s="1060" t="s">
        <v>87</v>
      </c>
      <c r="N4" s="1060" t="s">
        <v>90</v>
      </c>
      <c r="O4" s="1060" t="s">
        <v>91</v>
      </c>
      <c r="P4" s="2322" t="s">
        <v>88</v>
      </c>
      <c r="Q4" s="2322" t="s">
        <v>89</v>
      </c>
      <c r="R4" s="1060" t="s">
        <v>87</v>
      </c>
      <c r="S4" s="1060" t="s">
        <v>90</v>
      </c>
      <c r="T4" s="1060" t="s">
        <v>91</v>
      </c>
      <c r="U4" s="2322" t="s">
        <v>88</v>
      </c>
      <c r="V4" s="2322" t="s">
        <v>89</v>
      </c>
      <c r="W4" s="1060" t="s">
        <v>87</v>
      </c>
      <c r="X4" s="1060" t="s">
        <v>90</v>
      </c>
      <c r="Y4" s="1060" t="s">
        <v>91</v>
      </c>
      <c r="Z4" s="2322" t="s">
        <v>88</v>
      </c>
      <c r="AA4" s="2331" t="s">
        <v>89</v>
      </c>
    </row>
    <row r="5" spans="1:27" s="1054" customFormat="1" ht="31.5" customHeight="1">
      <c r="A5" s="2316"/>
      <c r="B5" s="2336"/>
      <c r="C5" s="1875" t="str">
        <f>H5</f>
        <v xml:space="preserve">cf=j= @)&amp;#÷&amp;$
-;fpg–c;f/_                </v>
      </c>
      <c r="D5" s="1875" t="str">
        <f>I5</f>
        <v xml:space="preserve">cf=j= @)&amp;$÷&amp;%
-;fpg–c;f/_                </v>
      </c>
      <c r="E5" s="1875" t="str">
        <f>J5</f>
        <v xml:space="preserve">cf=j= @)&amp;%÷&amp;^
-;fpg–c;f/_                </v>
      </c>
      <c r="F5" s="2322"/>
      <c r="G5" s="2322"/>
      <c r="H5" s="1875" t="str">
        <f>M5</f>
        <v xml:space="preserve">cf=j= @)&amp;#÷&amp;$
-;fpg–c;f/_                </v>
      </c>
      <c r="I5" s="1875" t="str">
        <f>N5</f>
        <v xml:space="preserve">cf=j= @)&amp;$÷&amp;%
-;fpg–c;f/_                </v>
      </c>
      <c r="J5" s="1875" t="str">
        <f>O5</f>
        <v xml:space="preserve">cf=j= @)&amp;%÷&amp;^
-;fpg–c;f/_                </v>
      </c>
      <c r="K5" s="2322"/>
      <c r="L5" s="2322"/>
      <c r="M5" s="1875" t="s">
        <v>669</v>
      </c>
      <c r="N5" s="1875" t="s">
        <v>725</v>
      </c>
      <c r="O5" s="1875" t="s">
        <v>737</v>
      </c>
      <c r="P5" s="2322"/>
      <c r="Q5" s="2322"/>
      <c r="R5" s="1875" t="str">
        <f>M5</f>
        <v xml:space="preserve">cf=j= @)&amp;#÷&amp;$
-;fpg–c;f/_                </v>
      </c>
      <c r="S5" s="1875" t="str">
        <f>N5</f>
        <v xml:space="preserve">cf=j= @)&amp;$÷&amp;%
-;fpg–c;f/_                </v>
      </c>
      <c r="T5" s="1875" t="str">
        <f>O5</f>
        <v xml:space="preserve">cf=j= @)&amp;%÷&amp;^
-;fpg–c;f/_                </v>
      </c>
      <c r="U5" s="2322"/>
      <c r="V5" s="2322"/>
      <c r="W5" s="1875" t="str">
        <f>M5</f>
        <v xml:space="preserve">cf=j= @)&amp;#÷&amp;$
-;fpg–c;f/_                </v>
      </c>
      <c r="X5" s="1875" t="str">
        <f>N5</f>
        <v xml:space="preserve">cf=j= @)&amp;$÷&amp;%
-;fpg–c;f/_                </v>
      </c>
      <c r="Y5" s="1875" t="str">
        <f>O5</f>
        <v xml:space="preserve">cf=j= @)&amp;%÷&amp;^
-;fpg–c;f/_                </v>
      </c>
      <c r="Z5" s="2322"/>
      <c r="AA5" s="2331"/>
    </row>
    <row r="6" spans="1:27" ht="17.25" customHeight="1">
      <c r="A6" s="20" t="s">
        <v>236</v>
      </c>
      <c r="B6" s="574"/>
      <c r="C6" s="573"/>
      <c r="D6" s="573"/>
      <c r="E6" s="573"/>
      <c r="F6" s="864"/>
      <c r="G6" s="864"/>
      <c r="H6" s="573"/>
      <c r="I6" s="573"/>
      <c r="J6" s="573"/>
      <c r="K6" s="864"/>
      <c r="L6" s="864"/>
      <c r="M6" s="569"/>
      <c r="N6" s="569"/>
      <c r="O6" s="569"/>
      <c r="P6" s="1863"/>
      <c r="Q6" s="1863"/>
      <c r="R6" s="569"/>
      <c r="S6" s="569"/>
      <c r="T6" s="569"/>
      <c r="U6" s="1863"/>
      <c r="V6" s="1863"/>
      <c r="W6" s="573"/>
      <c r="X6" s="573"/>
      <c r="Y6" s="573"/>
      <c r="Z6" s="864"/>
      <c r="AA6" s="871"/>
    </row>
    <row r="7" spans="1:27" s="73" customFormat="1" ht="15">
      <c r="A7" s="20" t="s">
        <v>27</v>
      </c>
      <c r="B7" s="575" t="s">
        <v>99</v>
      </c>
      <c r="C7" s="140">
        <v>10123.4</v>
      </c>
      <c r="D7" s="140">
        <v>10128.200000000001</v>
      </c>
      <c r="E7" s="140">
        <v>10145.209999999999</v>
      </c>
      <c r="F7" s="743">
        <v>4.7414900132377376E-2</v>
      </c>
      <c r="G7" s="743">
        <v>0.1679469204794376</v>
      </c>
      <c r="H7" s="140">
        <v>37935.589999999997</v>
      </c>
      <c r="I7" s="140">
        <v>38050.07</v>
      </c>
      <c r="J7" s="140">
        <v>38053.449999999997</v>
      </c>
      <c r="K7" s="743">
        <v>0.30177466595353653</v>
      </c>
      <c r="L7" s="743">
        <v>8.8830322782517367E-3</v>
      </c>
      <c r="M7" s="140">
        <v>123700.4</v>
      </c>
      <c r="N7" s="140">
        <v>125149</v>
      </c>
      <c r="O7" s="140">
        <v>125174</v>
      </c>
      <c r="P7" s="743">
        <v>1.171055226983911</v>
      </c>
      <c r="Q7" s="743">
        <v>1.9976188383446933E-2</v>
      </c>
      <c r="R7" s="140">
        <v>94514</v>
      </c>
      <c r="S7" s="140">
        <v>95141</v>
      </c>
      <c r="T7" s="140">
        <v>96282</v>
      </c>
      <c r="U7" s="743">
        <v>0.66339378293162921</v>
      </c>
      <c r="V7" s="743">
        <v>1.1992726584753155</v>
      </c>
      <c r="W7" s="140">
        <v>11706.08</v>
      </c>
      <c r="X7" s="140">
        <v>11079.24</v>
      </c>
      <c r="Y7" s="140">
        <v>10587.04</v>
      </c>
      <c r="Z7" s="743">
        <v>-5.3548241597528818</v>
      </c>
      <c r="AA7" s="1944">
        <v>-4.442542990313405</v>
      </c>
    </row>
    <row r="8" spans="1:27" s="73" customFormat="1" ht="15">
      <c r="A8" s="117" t="s">
        <v>28</v>
      </c>
      <c r="B8" s="578" t="s">
        <v>40</v>
      </c>
      <c r="C8" s="732">
        <v>2531.3000000000002</v>
      </c>
      <c r="D8" s="732">
        <v>2606.9</v>
      </c>
      <c r="E8" s="732">
        <v>2611.2000000000003</v>
      </c>
      <c r="F8" s="1313">
        <v>2.9866076719472168</v>
      </c>
      <c r="G8" s="1313">
        <v>0.16494687176340411</v>
      </c>
      <c r="H8" s="732">
        <v>6099.7699999999995</v>
      </c>
      <c r="I8" s="732">
        <v>6173.19</v>
      </c>
      <c r="J8" s="732">
        <v>6174.33</v>
      </c>
      <c r="K8" s="1313">
        <v>1.203651940974825</v>
      </c>
      <c r="L8" s="1313">
        <v>1.8466951446502174E-2</v>
      </c>
      <c r="M8" s="732">
        <v>9747</v>
      </c>
      <c r="N8" s="732">
        <v>10083.049999999999</v>
      </c>
      <c r="O8" s="732">
        <v>10099</v>
      </c>
      <c r="P8" s="1313">
        <v>3.4477275058992434</v>
      </c>
      <c r="Q8" s="1313">
        <v>0.15818626308508565</v>
      </c>
      <c r="R8" s="732">
        <v>14876</v>
      </c>
      <c r="S8" s="732">
        <v>15238</v>
      </c>
      <c r="T8" s="732">
        <v>15732</v>
      </c>
      <c r="U8" s="1313">
        <v>2.4334498521107824</v>
      </c>
      <c r="V8" s="1313">
        <v>3.2418952618453867</v>
      </c>
      <c r="W8" s="732">
        <v>3004.13</v>
      </c>
      <c r="X8" s="732">
        <v>2485.15</v>
      </c>
      <c r="Y8" s="732">
        <v>2584.15</v>
      </c>
      <c r="Z8" s="1313">
        <v>-17.275550658593335</v>
      </c>
      <c r="AA8" s="1945">
        <v>3.9836629579703438</v>
      </c>
    </row>
    <row r="9" spans="1:27" ht="15">
      <c r="A9" s="166" t="s">
        <v>336</v>
      </c>
      <c r="B9" s="574" t="s">
        <v>40</v>
      </c>
      <c r="C9" s="140">
        <v>489.5</v>
      </c>
      <c r="D9" s="140">
        <v>488.3</v>
      </c>
      <c r="E9" s="140">
        <v>491.1</v>
      </c>
      <c r="F9" s="743">
        <v>-0.24514811031664732</v>
      </c>
      <c r="G9" s="743">
        <v>0.57341798074954153</v>
      </c>
      <c r="H9" s="140">
        <v>1515.78</v>
      </c>
      <c r="I9" s="140">
        <v>1521.78</v>
      </c>
      <c r="J9" s="140">
        <v>1521.93</v>
      </c>
      <c r="K9" s="743">
        <v>0.39583580730712903</v>
      </c>
      <c r="L9" s="743">
        <v>9.856878129564782E-3</v>
      </c>
      <c r="M9" s="140">
        <v>2153</v>
      </c>
      <c r="N9" s="140">
        <v>2224</v>
      </c>
      <c r="O9" s="140">
        <v>2226</v>
      </c>
      <c r="P9" s="743">
        <v>3.2977241058987459</v>
      </c>
      <c r="Q9" s="743">
        <v>8.9928057553956831E-2</v>
      </c>
      <c r="R9" s="140">
        <v>2699</v>
      </c>
      <c r="S9" s="140">
        <v>2784</v>
      </c>
      <c r="T9" s="140">
        <v>2621</v>
      </c>
      <c r="U9" s="743">
        <v>3.1493145609484996</v>
      </c>
      <c r="V9" s="743">
        <v>-5.8548850574712645</v>
      </c>
      <c r="W9" s="140">
        <v>780.79</v>
      </c>
      <c r="X9" s="140">
        <v>511.1</v>
      </c>
      <c r="Y9" s="140">
        <v>513.25</v>
      </c>
      <c r="Z9" s="743">
        <v>-34.540657539159049</v>
      </c>
      <c r="AA9" s="1944">
        <v>0.42066131872431561</v>
      </c>
    </row>
    <row r="10" spans="1:27" ht="15" customHeight="1">
      <c r="A10" s="167" t="s">
        <v>134</v>
      </c>
      <c r="B10" s="574" t="s">
        <v>40</v>
      </c>
      <c r="C10" s="140">
        <v>749.5</v>
      </c>
      <c r="D10" s="140">
        <v>781.5</v>
      </c>
      <c r="E10" s="140">
        <v>782</v>
      </c>
      <c r="F10" s="743">
        <v>4.2695130086724484</v>
      </c>
      <c r="G10" s="743">
        <v>6.3979526551503518E-2</v>
      </c>
      <c r="H10" s="140">
        <v>1661.92</v>
      </c>
      <c r="I10" s="140">
        <v>1678.99</v>
      </c>
      <c r="J10" s="140">
        <v>1679.3</v>
      </c>
      <c r="K10" s="743">
        <v>1.0271252527197419</v>
      </c>
      <c r="L10" s="743">
        <v>1.846348102132505E-2</v>
      </c>
      <c r="M10" s="140">
        <v>4502</v>
      </c>
      <c r="N10" s="140">
        <v>4620</v>
      </c>
      <c r="O10" s="140">
        <v>4623</v>
      </c>
      <c r="P10" s="743">
        <v>2.6210573078631718</v>
      </c>
      <c r="Q10" s="743">
        <v>6.4935064935064929E-2</v>
      </c>
      <c r="R10" s="140">
        <v>1589</v>
      </c>
      <c r="S10" s="140">
        <v>1610</v>
      </c>
      <c r="T10" s="140">
        <v>1642</v>
      </c>
      <c r="U10" s="743">
        <v>1.3215859030837005</v>
      </c>
      <c r="V10" s="743">
        <v>1.9875776397515528</v>
      </c>
      <c r="W10" s="140">
        <v>678.08</v>
      </c>
      <c r="X10" s="140">
        <v>647.96</v>
      </c>
      <c r="Y10" s="140">
        <v>646.47</v>
      </c>
      <c r="Z10" s="743">
        <v>-4.4419537517697032</v>
      </c>
      <c r="AA10" s="1944">
        <v>-0.22995246620161877</v>
      </c>
    </row>
    <row r="11" spans="1:27" ht="15">
      <c r="A11" s="167" t="s">
        <v>230</v>
      </c>
      <c r="B11" s="574" t="s">
        <v>40</v>
      </c>
      <c r="C11" s="593">
        <v>1105.3</v>
      </c>
      <c r="D11" s="593">
        <v>1134</v>
      </c>
      <c r="E11" s="593">
        <v>1134.7</v>
      </c>
      <c r="F11" s="743">
        <v>2.5965801139962044</v>
      </c>
      <c r="G11" s="743">
        <v>6.1728395061732402E-2</v>
      </c>
      <c r="H11" s="593">
        <v>2761.52</v>
      </c>
      <c r="I11" s="593">
        <v>2805.29</v>
      </c>
      <c r="J11" s="593">
        <v>2805.6</v>
      </c>
      <c r="K11" s="743">
        <v>1.5849966685014043</v>
      </c>
      <c r="L11" s="743">
        <v>1.1050550923431995E-2</v>
      </c>
      <c r="M11" s="593">
        <v>2248</v>
      </c>
      <c r="N11" s="593">
        <v>2345</v>
      </c>
      <c r="O11" s="593">
        <v>2346</v>
      </c>
      <c r="P11" s="743">
        <v>4.314946619217082</v>
      </c>
      <c r="Q11" s="743">
        <v>4.2643923240938165E-2</v>
      </c>
      <c r="R11" s="593">
        <v>6674</v>
      </c>
      <c r="S11" s="593">
        <v>6742</v>
      </c>
      <c r="T11" s="593">
        <v>6874</v>
      </c>
      <c r="U11" s="743">
        <v>1.0188792328438718</v>
      </c>
      <c r="V11" s="743">
        <v>1.9578760011865914</v>
      </c>
      <c r="W11" s="593">
        <v>1338.96</v>
      </c>
      <c r="X11" s="593">
        <v>1127.1500000000001</v>
      </c>
      <c r="Y11" s="593">
        <v>1221.9000000000001</v>
      </c>
      <c r="Z11" s="743">
        <v>-15.818993845970001</v>
      </c>
      <c r="AA11" s="1944">
        <v>8.4061571219447266</v>
      </c>
    </row>
    <row r="12" spans="1:27" ht="15">
      <c r="A12" s="167" t="s">
        <v>231</v>
      </c>
      <c r="B12" s="574" t="s">
        <v>40</v>
      </c>
      <c r="C12" s="593">
        <v>187</v>
      </c>
      <c r="D12" s="593">
        <v>203.1</v>
      </c>
      <c r="E12" s="593">
        <v>203.4</v>
      </c>
      <c r="F12" s="743">
        <v>8.6096256684491959</v>
      </c>
      <c r="G12" s="743">
        <v>0.14771048744461418</v>
      </c>
      <c r="H12" s="593">
        <v>160.55000000000001</v>
      </c>
      <c r="I12" s="593">
        <v>167.13</v>
      </c>
      <c r="J12" s="593">
        <v>167.5</v>
      </c>
      <c r="K12" s="743">
        <v>4.0984117097477322</v>
      </c>
      <c r="L12" s="743">
        <v>0.22138455094836629</v>
      </c>
      <c r="M12" s="593">
        <v>844</v>
      </c>
      <c r="N12" s="593">
        <v>894.05</v>
      </c>
      <c r="O12" s="593">
        <v>904</v>
      </c>
      <c r="P12" s="743">
        <v>5.9300947867298524</v>
      </c>
      <c r="Q12" s="743">
        <v>1.1129131480342314</v>
      </c>
      <c r="R12" s="593">
        <v>3914</v>
      </c>
      <c r="S12" s="593">
        <v>4102</v>
      </c>
      <c r="T12" s="593">
        <v>4595</v>
      </c>
      <c r="U12" s="743">
        <v>4.803270311701584</v>
      </c>
      <c r="V12" s="743">
        <v>12.018527547537786</v>
      </c>
      <c r="W12" s="593">
        <v>206.3</v>
      </c>
      <c r="X12" s="593">
        <v>198.94</v>
      </c>
      <c r="Y12" s="593">
        <v>202.53</v>
      </c>
      <c r="Z12" s="743">
        <v>-3.567619970916148</v>
      </c>
      <c r="AA12" s="1944">
        <v>1.8045641902081047</v>
      </c>
    </row>
    <row r="13" spans="1:27" s="73" customFormat="1" ht="15">
      <c r="A13" s="24" t="s">
        <v>135</v>
      </c>
      <c r="B13" s="575" t="s">
        <v>41</v>
      </c>
      <c r="C13" s="750">
        <v>4601.6000000000004</v>
      </c>
      <c r="D13" s="750">
        <v>4694</v>
      </c>
      <c r="E13" s="750">
        <v>4694.3</v>
      </c>
      <c r="F13" s="1313">
        <v>2.0079972183588235</v>
      </c>
      <c r="G13" s="1313">
        <v>6.3911376225006793E-3</v>
      </c>
      <c r="H13" s="750">
        <v>5606.1500000000005</v>
      </c>
      <c r="I13" s="750">
        <v>5608.61</v>
      </c>
      <c r="J13" s="750">
        <v>5608.9</v>
      </c>
      <c r="K13" s="1313">
        <v>4.3880381366876137E-2</v>
      </c>
      <c r="L13" s="1313">
        <v>5.1706215978640632E-3</v>
      </c>
      <c r="M13" s="750">
        <v>6681.9</v>
      </c>
      <c r="N13" s="750">
        <v>6720.9</v>
      </c>
      <c r="O13" s="750">
        <v>6723</v>
      </c>
      <c r="P13" s="1313">
        <v>0.5836663224531945</v>
      </c>
      <c r="Q13" s="1313">
        <v>3.1245815292600156E-2</v>
      </c>
      <c r="R13" s="750">
        <v>21407</v>
      </c>
      <c r="S13" s="750">
        <v>22331</v>
      </c>
      <c r="T13" s="750">
        <v>22554</v>
      </c>
      <c r="U13" s="1313">
        <v>4.3163451207548933</v>
      </c>
      <c r="V13" s="1313">
        <v>0.99861179526219157</v>
      </c>
      <c r="W13" s="750">
        <v>2478.13</v>
      </c>
      <c r="X13" s="750">
        <v>2469.14</v>
      </c>
      <c r="Y13" s="750"/>
      <c r="Z13" s="1313">
        <v>-0.36277354295376901</v>
      </c>
      <c r="AA13" s="1945">
        <v>-100</v>
      </c>
    </row>
    <row r="14" spans="1:27" ht="15.75" customHeight="1">
      <c r="A14" s="22" t="s">
        <v>136</v>
      </c>
      <c r="B14" s="574" t="s">
        <v>41</v>
      </c>
      <c r="C14" s="593">
        <v>4601.6000000000004</v>
      </c>
      <c r="D14" s="593">
        <v>4694</v>
      </c>
      <c r="E14" s="593">
        <v>4694.3</v>
      </c>
      <c r="F14" s="743">
        <v>2.0079972183588235</v>
      </c>
      <c r="G14" s="743">
        <v>6.3911376225006793E-3</v>
      </c>
      <c r="H14" s="593">
        <v>5599.35</v>
      </c>
      <c r="I14" s="593">
        <v>5602.73</v>
      </c>
      <c r="J14" s="593">
        <v>5603.2</v>
      </c>
      <c r="K14" s="743">
        <v>6.03641494101851E-2</v>
      </c>
      <c r="L14" s="743">
        <v>8.3887676186476003E-3</v>
      </c>
      <c r="M14" s="593">
        <v>6676</v>
      </c>
      <c r="N14" s="593">
        <v>6715</v>
      </c>
      <c r="O14" s="593">
        <v>6717</v>
      </c>
      <c r="P14" s="743">
        <v>0.58418214499700416</v>
      </c>
      <c r="Q14" s="743">
        <v>2.9784065524944156E-2</v>
      </c>
      <c r="R14" s="593">
        <v>20917</v>
      </c>
      <c r="S14" s="593">
        <v>21830</v>
      </c>
      <c r="T14" s="593">
        <v>22052</v>
      </c>
      <c r="U14" s="743">
        <v>4.3648706793517231</v>
      </c>
      <c r="V14" s="743">
        <v>1.0169491525423728</v>
      </c>
      <c r="W14" s="593">
        <v>2478.13</v>
      </c>
      <c r="X14" s="593">
        <v>2469.14</v>
      </c>
      <c r="Y14" s="593">
        <v>4459</v>
      </c>
      <c r="Z14" s="743">
        <v>-0.36277354295376901</v>
      </c>
      <c r="AA14" s="1944">
        <v>80.589192998371914</v>
      </c>
    </row>
    <row r="15" spans="1:27" ht="15.75" customHeight="1">
      <c r="A15" s="23" t="s">
        <v>29</v>
      </c>
      <c r="B15" s="574" t="s">
        <v>41</v>
      </c>
      <c r="C15" s="593"/>
      <c r="D15" s="593"/>
      <c r="E15" s="593"/>
      <c r="F15" s="743"/>
      <c r="G15" s="743"/>
      <c r="H15" s="593">
        <v>6.8</v>
      </c>
      <c r="I15" s="593">
        <v>5.88</v>
      </c>
      <c r="J15" s="593">
        <v>5.7</v>
      </c>
      <c r="K15" s="743">
        <v>-13.529411764705882</v>
      </c>
      <c r="L15" s="743">
        <v>-3.0612244897959138</v>
      </c>
      <c r="M15" s="593">
        <v>5.9</v>
      </c>
      <c r="N15" s="593">
        <v>5.9</v>
      </c>
      <c r="O15" s="593">
        <v>6</v>
      </c>
      <c r="P15" s="743">
        <v>0</v>
      </c>
      <c r="Q15" s="743">
        <v>1.6949152542372821</v>
      </c>
      <c r="R15" s="593">
        <v>490</v>
      </c>
      <c r="S15" s="593">
        <v>501</v>
      </c>
      <c r="T15" s="593">
        <v>502</v>
      </c>
      <c r="U15" s="743">
        <v>2.2448979591836733</v>
      </c>
      <c r="V15" s="743">
        <v>0.19960079840319361</v>
      </c>
      <c r="W15" s="593"/>
      <c r="X15" s="593"/>
      <c r="Y15" s="593"/>
      <c r="Z15" s="743"/>
      <c r="AA15" s="1944"/>
    </row>
    <row r="16" spans="1:27" s="136" customFormat="1" ht="15">
      <c r="A16" s="22" t="s">
        <v>30</v>
      </c>
      <c r="B16" s="574" t="s">
        <v>337</v>
      </c>
      <c r="C16" s="593">
        <v>3520.3</v>
      </c>
      <c r="D16" s="593">
        <v>3537.6</v>
      </c>
      <c r="E16" s="593">
        <v>3510.2</v>
      </c>
      <c r="F16" s="743">
        <v>0.49143538902933631</v>
      </c>
      <c r="G16" s="743">
        <v>-0.77453640886476971</v>
      </c>
      <c r="H16" s="593">
        <v>71.81</v>
      </c>
      <c r="I16" s="593">
        <v>76.209999999999994</v>
      </c>
      <c r="J16" s="593">
        <v>75</v>
      </c>
      <c r="K16" s="743">
        <v>6.1272803230747686</v>
      </c>
      <c r="L16" s="743">
        <v>-1.5877181472247657</v>
      </c>
      <c r="M16" s="593">
        <v>37</v>
      </c>
      <c r="N16" s="593">
        <v>30.5</v>
      </c>
      <c r="O16" s="593">
        <v>27</v>
      </c>
      <c r="P16" s="743">
        <v>-17.567567567567568</v>
      </c>
      <c r="Q16" s="743">
        <v>-11.475409836065573</v>
      </c>
      <c r="R16" s="593"/>
      <c r="S16" s="593"/>
      <c r="T16" s="593"/>
      <c r="U16" s="743"/>
      <c r="V16" s="743"/>
      <c r="W16" s="593">
        <v>3073.62</v>
      </c>
      <c r="X16" s="593">
        <v>3101</v>
      </c>
      <c r="Y16" s="593">
        <v>0</v>
      </c>
      <c r="Z16" s="743">
        <v>0.8908062805421656</v>
      </c>
      <c r="AA16" s="1944">
        <v>-100</v>
      </c>
    </row>
    <row r="17" spans="1:43" s="136" customFormat="1" ht="15">
      <c r="A17" s="22" t="s">
        <v>31</v>
      </c>
      <c r="B17" s="574" t="s">
        <v>337</v>
      </c>
      <c r="C17" s="593"/>
      <c r="D17" s="593"/>
      <c r="E17" s="593"/>
      <c r="F17" s="743"/>
      <c r="G17" s="743"/>
      <c r="H17" s="593"/>
      <c r="I17" s="593"/>
      <c r="J17" s="593"/>
      <c r="K17" s="743"/>
      <c r="L17" s="743"/>
      <c r="M17" s="593"/>
      <c r="N17" s="593"/>
      <c r="O17" s="593"/>
      <c r="P17" s="743"/>
      <c r="Q17" s="743"/>
      <c r="R17" s="593">
        <v>1600</v>
      </c>
      <c r="S17" s="593">
        <v>1600</v>
      </c>
      <c r="T17" s="593">
        <v>0</v>
      </c>
      <c r="U17" s="743">
        <v>0</v>
      </c>
      <c r="V17" s="743">
        <v>-100</v>
      </c>
      <c r="W17" s="593"/>
      <c r="X17" s="593"/>
      <c r="Y17" s="593"/>
      <c r="Z17" s="743"/>
      <c r="AA17" s="1944"/>
    </row>
    <row r="18" spans="1:43" ht="15">
      <c r="A18" s="22" t="s">
        <v>32</v>
      </c>
      <c r="B18" s="574" t="s">
        <v>40</v>
      </c>
      <c r="C18" s="593"/>
      <c r="D18" s="593"/>
      <c r="E18" s="593"/>
      <c r="F18" s="743"/>
      <c r="G18" s="743"/>
      <c r="H18" s="593"/>
      <c r="I18" s="593"/>
      <c r="J18" s="593"/>
      <c r="K18" s="743"/>
      <c r="L18" s="743"/>
      <c r="M18" s="593"/>
      <c r="N18" s="593"/>
      <c r="O18" s="593"/>
      <c r="P18" s="743"/>
      <c r="Q18" s="743"/>
      <c r="R18" s="593"/>
      <c r="S18" s="593"/>
      <c r="T18" s="593"/>
      <c r="U18" s="743"/>
      <c r="V18" s="743"/>
      <c r="W18" s="593"/>
      <c r="X18" s="593"/>
      <c r="Y18" s="593"/>
      <c r="Z18" s="743"/>
      <c r="AA18" s="1944"/>
    </row>
    <row r="19" spans="1:43" s="136" customFormat="1" ht="15.75" customHeight="1">
      <c r="A19" s="22" t="s">
        <v>33</v>
      </c>
      <c r="B19" s="574" t="s">
        <v>42</v>
      </c>
      <c r="C19" s="593"/>
      <c r="D19" s="593"/>
      <c r="E19" s="593"/>
      <c r="F19" s="743"/>
      <c r="G19" s="743"/>
      <c r="H19" s="593"/>
      <c r="I19" s="593"/>
      <c r="J19" s="593"/>
      <c r="K19" s="743"/>
      <c r="L19" s="743"/>
      <c r="M19" s="593"/>
      <c r="N19" s="593"/>
      <c r="O19" s="593"/>
      <c r="P19" s="743"/>
      <c r="Q19" s="743"/>
      <c r="R19" s="593"/>
      <c r="S19" s="593"/>
      <c r="T19" s="593"/>
      <c r="U19" s="743"/>
      <c r="V19" s="743"/>
      <c r="W19" s="593"/>
      <c r="X19" s="593"/>
      <c r="Y19" s="593"/>
      <c r="Z19" s="743"/>
      <c r="AA19" s="1944"/>
    </row>
    <row r="20" spans="1:43" s="73" customFormat="1" ht="15">
      <c r="A20" s="20" t="s">
        <v>34</v>
      </c>
      <c r="B20" s="575" t="s">
        <v>40</v>
      </c>
      <c r="C20" s="750"/>
      <c r="D20" s="750"/>
      <c r="E20" s="750"/>
      <c r="F20" s="743"/>
      <c r="G20" s="743"/>
      <c r="H20" s="750"/>
      <c r="I20" s="750"/>
      <c r="J20" s="750"/>
      <c r="K20" s="1313"/>
      <c r="L20" s="1313"/>
      <c r="M20" s="750">
        <v>15</v>
      </c>
      <c r="N20" s="750">
        <v>18</v>
      </c>
      <c r="O20" s="750">
        <v>18.7</v>
      </c>
      <c r="P20" s="743">
        <v>20</v>
      </c>
      <c r="Q20" s="743">
        <v>3.8888888888888848</v>
      </c>
      <c r="R20" s="750">
        <v>762</v>
      </c>
      <c r="S20" s="750">
        <v>840</v>
      </c>
      <c r="T20" s="750">
        <v>840</v>
      </c>
      <c r="U20" s="1313">
        <v>10.236220472440944</v>
      </c>
      <c r="V20" s="1313">
        <v>0</v>
      </c>
      <c r="W20" s="750"/>
      <c r="X20" s="750"/>
      <c r="Y20" s="750"/>
      <c r="Z20" s="1313"/>
      <c r="AA20" s="1945"/>
    </row>
    <row r="21" spans="1:43" s="136" customFormat="1" ht="15">
      <c r="A21" s="22" t="s">
        <v>249</v>
      </c>
      <c r="B21" s="574" t="s">
        <v>40</v>
      </c>
      <c r="C21" s="593">
        <v>3</v>
      </c>
      <c r="D21" s="593">
        <v>5</v>
      </c>
      <c r="E21" s="593">
        <v>3.77</v>
      </c>
      <c r="F21" s="743">
        <v>66.666666666666671</v>
      </c>
      <c r="G21" s="743">
        <v>-24.6</v>
      </c>
      <c r="H21" s="593">
        <v>3.01</v>
      </c>
      <c r="I21" s="593">
        <v>5</v>
      </c>
      <c r="J21" s="593">
        <v>5</v>
      </c>
      <c r="K21" s="743">
        <v>66.112956810631246</v>
      </c>
      <c r="L21" s="743">
        <v>0</v>
      </c>
      <c r="M21" s="593">
        <v>15</v>
      </c>
      <c r="N21" s="593">
        <v>18</v>
      </c>
      <c r="O21" s="593">
        <v>18.7</v>
      </c>
      <c r="P21" s="743">
        <v>20</v>
      </c>
      <c r="Q21" s="743">
        <v>3.8888888888888848</v>
      </c>
      <c r="R21" s="593">
        <v>762</v>
      </c>
      <c r="S21" s="593">
        <v>840</v>
      </c>
      <c r="T21" s="593">
        <v>840</v>
      </c>
      <c r="U21" s="743">
        <v>10.236220472440944</v>
      </c>
      <c r="V21" s="743">
        <v>0</v>
      </c>
      <c r="W21" s="593"/>
      <c r="X21" s="593"/>
      <c r="Y21" s="593"/>
      <c r="Z21" s="743"/>
      <c r="AA21" s="1944"/>
    </row>
    <row r="22" spans="1:43" s="73" customFormat="1" ht="15">
      <c r="A22" s="20" t="s">
        <v>35</v>
      </c>
      <c r="B22" s="575"/>
      <c r="C22" s="593"/>
      <c r="D22" s="593"/>
      <c r="E22" s="593"/>
      <c r="F22" s="743"/>
      <c r="G22" s="743"/>
      <c r="H22" s="593"/>
      <c r="I22" s="593"/>
      <c r="J22" s="593"/>
      <c r="K22" s="743"/>
      <c r="L22" s="743"/>
      <c r="M22" s="593"/>
      <c r="N22" s="593"/>
      <c r="O22" s="593"/>
      <c r="P22" s="743"/>
      <c r="Q22" s="743"/>
      <c r="R22" s="593"/>
      <c r="S22" s="593"/>
      <c r="T22" s="593"/>
      <c r="U22" s="743"/>
      <c r="V22" s="743"/>
      <c r="W22" s="593"/>
      <c r="X22" s="593"/>
      <c r="Y22" s="593"/>
      <c r="Z22" s="743"/>
      <c r="AA22" s="1944"/>
    </row>
    <row r="23" spans="1:43" s="136" customFormat="1" ht="15">
      <c r="A23" s="166" t="s">
        <v>36</v>
      </c>
      <c r="B23" s="574" t="s">
        <v>43</v>
      </c>
      <c r="C23" s="593">
        <v>338101.11</v>
      </c>
      <c r="D23" s="593">
        <v>424556</v>
      </c>
      <c r="E23" s="593">
        <v>629623.80000000005</v>
      </c>
      <c r="F23" s="743">
        <v>25.570720545697121</v>
      </c>
      <c r="G23" s="743">
        <v>48.301708137442418</v>
      </c>
      <c r="H23" s="593">
        <v>1552406.89</v>
      </c>
      <c r="I23" s="593">
        <v>1582468.54</v>
      </c>
      <c r="J23" s="593">
        <v>2108786.2000000002</v>
      </c>
      <c r="K23" s="743">
        <v>1.9364543016167715</v>
      </c>
      <c r="L23" s="743">
        <v>33.259281097619805</v>
      </c>
      <c r="M23" s="593">
        <v>2569431</v>
      </c>
      <c r="N23" s="593">
        <v>2802823.05</v>
      </c>
      <c r="O23" s="593">
        <v>3073067</v>
      </c>
      <c r="P23" s="743">
        <v>9.0834137986192207</v>
      </c>
      <c r="Q23" s="743">
        <v>9.6418484213621767</v>
      </c>
      <c r="R23" s="593">
        <v>255488.94</v>
      </c>
      <c r="S23" s="593">
        <v>194716.29</v>
      </c>
      <c r="T23" s="593">
        <v>430194.72</v>
      </c>
      <c r="U23" s="743">
        <v>-23.786802669422791</v>
      </c>
      <c r="V23" s="743">
        <v>120.93411907139354</v>
      </c>
      <c r="W23" s="593">
        <v>1602935.88</v>
      </c>
      <c r="X23" s="593">
        <v>1454776</v>
      </c>
      <c r="Y23" s="593">
        <v>1777969.13</v>
      </c>
      <c r="Z23" s="743">
        <v>-9.2430322290870368</v>
      </c>
      <c r="AA23" s="1944">
        <v>22.216006450477593</v>
      </c>
    </row>
    <row r="24" spans="1:43" s="136" customFormat="1" ht="15">
      <c r="A24" s="166" t="s">
        <v>37</v>
      </c>
      <c r="B24" s="574" t="s">
        <v>338</v>
      </c>
      <c r="C24" s="593"/>
      <c r="D24" s="593"/>
      <c r="E24" s="593"/>
      <c r="F24" s="743"/>
      <c r="G24" s="743"/>
      <c r="H24" s="593"/>
      <c r="I24" s="593"/>
      <c r="J24" s="593">
        <v>1.75</v>
      </c>
      <c r="K24" s="743"/>
      <c r="L24" s="743"/>
      <c r="M24" s="593">
        <v>14.5</v>
      </c>
      <c r="N24" s="593">
        <v>7</v>
      </c>
      <c r="O24" s="593">
        <v>6</v>
      </c>
      <c r="P24" s="743">
        <v>-51.724137931034484</v>
      </c>
      <c r="Q24" s="743">
        <v>-14.285714285714286</v>
      </c>
      <c r="R24" s="593">
        <v>898.5</v>
      </c>
      <c r="S24" s="593">
        <v>884</v>
      </c>
      <c r="T24" s="593">
        <v>1502.39</v>
      </c>
      <c r="U24" s="743">
        <v>-1.6138007790762381</v>
      </c>
      <c r="V24" s="743">
        <v>69.953619909502265</v>
      </c>
      <c r="W24" s="593"/>
      <c r="X24" s="593"/>
      <c r="Y24" s="593"/>
      <c r="Z24" s="743"/>
      <c r="AA24" s="1944"/>
    </row>
    <row r="25" spans="1:43" s="136" customFormat="1" ht="15">
      <c r="A25" s="166" t="s">
        <v>38</v>
      </c>
      <c r="B25" s="574" t="s">
        <v>40</v>
      </c>
      <c r="C25" s="593">
        <v>48.22</v>
      </c>
      <c r="D25" s="593">
        <v>38.83</v>
      </c>
      <c r="E25" s="593">
        <v>40.96</v>
      </c>
      <c r="F25" s="743">
        <v>-19.47324761509747</v>
      </c>
      <c r="G25" s="743">
        <v>5.4854493947978433</v>
      </c>
      <c r="H25" s="593">
        <v>135.16</v>
      </c>
      <c r="I25" s="593">
        <v>155.28</v>
      </c>
      <c r="J25" s="593">
        <v>142.91</v>
      </c>
      <c r="K25" s="743">
        <v>14.886060964782484</v>
      </c>
      <c r="L25" s="743">
        <v>-7.9662545079855773</v>
      </c>
      <c r="M25" s="593">
        <v>34.26</v>
      </c>
      <c r="N25" s="593">
        <v>46.64</v>
      </c>
      <c r="O25" s="593">
        <v>70</v>
      </c>
      <c r="P25" s="743">
        <v>36.135434909515482</v>
      </c>
      <c r="Q25" s="743">
        <v>50.085763293310464</v>
      </c>
      <c r="R25" s="593"/>
      <c r="S25" s="593"/>
      <c r="T25" s="593"/>
      <c r="U25" s="743"/>
      <c r="V25" s="743"/>
      <c r="W25" s="593">
        <v>10</v>
      </c>
      <c r="X25" s="593">
        <v>40.74</v>
      </c>
      <c r="Y25" s="593">
        <v>21.771000000000001</v>
      </c>
      <c r="Z25" s="743">
        <v>307.39999999999998</v>
      </c>
      <c r="AA25" s="1944">
        <v>-46.561119293078058</v>
      </c>
    </row>
    <row r="26" spans="1:43" s="136" customFormat="1" ht="15.75" thickBot="1">
      <c r="A26" s="168" t="s">
        <v>39</v>
      </c>
      <c r="B26" s="108" t="s">
        <v>40</v>
      </c>
      <c r="C26" s="1467">
        <v>8.6999999999999993</v>
      </c>
      <c r="D26" s="1467">
        <v>8.1999999999999993</v>
      </c>
      <c r="E26" s="1467">
        <v>14.1</v>
      </c>
      <c r="F26" s="1820">
        <v>-5.7471264367816097</v>
      </c>
      <c r="G26" s="1820">
        <v>71.951219512195124</v>
      </c>
      <c r="H26" s="1467"/>
      <c r="I26" s="1467"/>
      <c r="J26" s="1467"/>
      <c r="K26" s="1820"/>
      <c r="L26" s="1820"/>
      <c r="M26" s="1467"/>
      <c r="N26" s="1467"/>
      <c r="O26" s="1467"/>
      <c r="P26" s="1820"/>
      <c r="Q26" s="1820"/>
      <c r="R26" s="1467"/>
      <c r="S26" s="1467"/>
      <c r="T26" s="1467"/>
      <c r="U26" s="1820"/>
      <c r="V26" s="1820"/>
      <c r="W26" s="1467">
        <v>418</v>
      </c>
      <c r="X26" s="1467">
        <v>325.02</v>
      </c>
      <c r="Y26" s="1467">
        <v>752.78200000000004</v>
      </c>
      <c r="Z26" s="1820">
        <v>-22.244019138755984</v>
      </c>
      <c r="AA26" s="1946">
        <v>131.61097778598241</v>
      </c>
    </row>
    <row r="27" spans="1:43" ht="17.25" thickTop="1" thickBot="1">
      <c r="AE27" s="838"/>
      <c r="AF27" s="838"/>
      <c r="AG27" s="868"/>
      <c r="AK27" s="838"/>
      <c r="AL27" s="868"/>
      <c r="AP27" s="838"/>
      <c r="AQ27" s="868"/>
    </row>
    <row r="28" spans="1:43" s="1054" customFormat="1" ht="18" customHeight="1" thickTop="1">
      <c r="A28" s="2315" t="s">
        <v>98</v>
      </c>
      <c r="B28" s="2335" t="s">
        <v>26</v>
      </c>
      <c r="C28" s="2543" t="s">
        <v>238</v>
      </c>
      <c r="D28" s="2543"/>
      <c r="E28" s="2543"/>
      <c r="F28" s="2543"/>
      <c r="G28" s="2543"/>
      <c r="H28" s="2543" t="s">
        <v>240</v>
      </c>
      <c r="I28" s="2543"/>
      <c r="J28" s="2543"/>
      <c r="K28" s="2543"/>
      <c r="L28" s="2543"/>
      <c r="M28" s="2543" t="s">
        <v>241</v>
      </c>
      <c r="N28" s="2543"/>
      <c r="O28" s="2543"/>
      <c r="P28" s="2543"/>
      <c r="Q28" s="2544"/>
      <c r="R28" s="2543" t="s">
        <v>242</v>
      </c>
      <c r="S28" s="2543"/>
      <c r="T28" s="2543"/>
      <c r="U28" s="2543"/>
      <c r="V28" s="2543"/>
      <c r="W28" s="2543" t="s">
        <v>212</v>
      </c>
      <c r="X28" s="2543"/>
      <c r="Y28" s="2543"/>
      <c r="Z28" s="2543"/>
      <c r="AA28" s="2544"/>
    </row>
    <row r="29" spans="1:43" s="1054" customFormat="1" ht="18" customHeight="1">
      <c r="A29" s="2316"/>
      <c r="B29" s="2336"/>
      <c r="C29" s="1060" t="s">
        <v>87</v>
      </c>
      <c r="D29" s="1060" t="s">
        <v>90</v>
      </c>
      <c r="E29" s="1060" t="s">
        <v>91</v>
      </c>
      <c r="F29" s="2322" t="s">
        <v>88</v>
      </c>
      <c r="G29" s="2322" t="s">
        <v>89</v>
      </c>
      <c r="H29" s="1060" t="s">
        <v>87</v>
      </c>
      <c r="I29" s="1060" t="s">
        <v>90</v>
      </c>
      <c r="J29" s="1060" t="s">
        <v>91</v>
      </c>
      <c r="K29" s="2322" t="s">
        <v>88</v>
      </c>
      <c r="L29" s="2322" t="s">
        <v>89</v>
      </c>
      <c r="M29" s="1060" t="s">
        <v>87</v>
      </c>
      <c r="N29" s="1060" t="s">
        <v>90</v>
      </c>
      <c r="O29" s="1060" t="s">
        <v>91</v>
      </c>
      <c r="P29" s="2342" t="s">
        <v>88</v>
      </c>
      <c r="Q29" s="2345" t="s">
        <v>89</v>
      </c>
      <c r="R29" s="1060" t="s">
        <v>87</v>
      </c>
      <c r="S29" s="1060" t="s">
        <v>90</v>
      </c>
      <c r="T29" s="1060" t="s">
        <v>91</v>
      </c>
      <c r="U29" s="2322" t="s">
        <v>88</v>
      </c>
      <c r="V29" s="2322" t="s">
        <v>89</v>
      </c>
      <c r="W29" s="1060" t="s">
        <v>87</v>
      </c>
      <c r="X29" s="1060" t="s">
        <v>90</v>
      </c>
      <c r="Y29" s="1060" t="s">
        <v>91</v>
      </c>
      <c r="Z29" s="2342" t="s">
        <v>88</v>
      </c>
      <c r="AA29" s="2345" t="s">
        <v>89</v>
      </c>
    </row>
    <row r="30" spans="1:43" s="1054" customFormat="1" ht="31.5" customHeight="1">
      <c r="A30" s="2316"/>
      <c r="B30" s="2336"/>
      <c r="C30" s="1875" t="str">
        <f>M5</f>
        <v xml:space="preserve">cf=j= @)&amp;#÷&amp;$
-;fpg–c;f/_                </v>
      </c>
      <c r="D30" s="1875" t="str">
        <f>N5</f>
        <v xml:space="preserve">cf=j= @)&amp;$÷&amp;%
-;fpg–c;f/_                </v>
      </c>
      <c r="E30" s="1875" t="str">
        <f>O5</f>
        <v xml:space="preserve">cf=j= @)&amp;%÷&amp;^
-;fpg–c;f/_                </v>
      </c>
      <c r="F30" s="2322"/>
      <c r="G30" s="2322"/>
      <c r="H30" s="1875" t="str">
        <f>M5</f>
        <v xml:space="preserve">cf=j= @)&amp;#÷&amp;$
-;fpg–c;f/_                </v>
      </c>
      <c r="I30" s="1875" t="str">
        <f>N5</f>
        <v xml:space="preserve">cf=j= @)&amp;$÷&amp;%
-;fpg–c;f/_                </v>
      </c>
      <c r="J30" s="1875" t="str">
        <f>O5</f>
        <v xml:space="preserve">cf=j= @)&amp;%÷&amp;^
-;fpg–c;f/_                </v>
      </c>
      <c r="K30" s="2322"/>
      <c r="L30" s="2322"/>
      <c r="M30" s="1875" t="str">
        <f>M5</f>
        <v xml:space="preserve">cf=j= @)&amp;#÷&amp;$
-;fpg–c;f/_                </v>
      </c>
      <c r="N30" s="1875" t="str">
        <f>N5</f>
        <v xml:space="preserve">cf=j= @)&amp;$÷&amp;%
-;fpg–c;f/_                </v>
      </c>
      <c r="O30" s="1875" t="str">
        <f>O5</f>
        <v xml:space="preserve">cf=j= @)&amp;%÷&amp;^
-;fpg–c;f/_                </v>
      </c>
      <c r="P30" s="2342"/>
      <c r="Q30" s="2345"/>
      <c r="R30" s="1875" t="str">
        <f>M5</f>
        <v xml:space="preserve">cf=j= @)&amp;#÷&amp;$
-;fpg–c;f/_                </v>
      </c>
      <c r="S30" s="1875" t="str">
        <f>N5</f>
        <v xml:space="preserve">cf=j= @)&amp;$÷&amp;%
-;fpg–c;f/_                </v>
      </c>
      <c r="T30" s="1875" t="str">
        <f>O5</f>
        <v xml:space="preserve">cf=j= @)&amp;%÷&amp;^
-;fpg–c;f/_                </v>
      </c>
      <c r="U30" s="2322"/>
      <c r="V30" s="2322"/>
      <c r="W30" s="1875" t="str">
        <f>M5</f>
        <v xml:space="preserve">cf=j= @)&amp;#÷&amp;$
-;fpg–c;f/_                </v>
      </c>
      <c r="X30" s="1875" t="str">
        <f>N5</f>
        <v xml:space="preserve">cf=j= @)&amp;$÷&amp;%
-;fpg–c;f/_                </v>
      </c>
      <c r="Y30" s="1875" t="str">
        <f>O5</f>
        <v xml:space="preserve">cf=j= @)&amp;%÷&amp;^
-;fpg–c;f/_                </v>
      </c>
      <c r="Z30" s="2342"/>
      <c r="AA30" s="2345"/>
    </row>
    <row r="31" spans="1:43" ht="16.5" customHeight="1">
      <c r="A31" s="20" t="s">
        <v>236</v>
      </c>
      <c r="B31" s="574"/>
      <c r="C31" s="569"/>
      <c r="D31" s="569"/>
      <c r="E31" s="569"/>
      <c r="F31" s="1863"/>
      <c r="G31" s="1863"/>
      <c r="H31" s="569"/>
      <c r="I31" s="569"/>
      <c r="J31" s="569"/>
      <c r="K31" s="1863"/>
      <c r="L31" s="1863"/>
      <c r="M31" s="569"/>
      <c r="N31" s="569"/>
      <c r="O31" s="569"/>
      <c r="P31" s="1863"/>
      <c r="Q31" s="1864"/>
      <c r="R31" s="569"/>
      <c r="S31" s="569"/>
      <c r="T31" s="569"/>
      <c r="U31" s="1863"/>
      <c r="V31" s="1863"/>
      <c r="W31" s="573"/>
      <c r="X31" s="573"/>
      <c r="Y31" s="573"/>
      <c r="Z31" s="864"/>
      <c r="AA31" s="871"/>
    </row>
    <row r="32" spans="1:43" s="73" customFormat="1" ht="15">
      <c r="A32" s="20" t="s">
        <v>27</v>
      </c>
      <c r="B32" s="575" t="s">
        <v>99</v>
      </c>
      <c r="C32" s="140">
        <v>13083</v>
      </c>
      <c r="D32" s="140">
        <v>13258</v>
      </c>
      <c r="E32" s="140">
        <v>13942</v>
      </c>
      <c r="F32" s="743">
        <v>1.3376136971642589</v>
      </c>
      <c r="G32" s="743">
        <v>5.1591491929401112</v>
      </c>
      <c r="H32" s="140">
        <v>49832</v>
      </c>
      <c r="I32" s="140">
        <v>51001.5</v>
      </c>
      <c r="J32" s="140">
        <v>51102</v>
      </c>
      <c r="K32" s="743">
        <v>2.3468855353989406</v>
      </c>
      <c r="L32" s="743">
        <v>0.197053027852122</v>
      </c>
      <c r="M32" s="140">
        <v>157761</v>
      </c>
      <c r="N32" s="140">
        <v>157761</v>
      </c>
      <c r="O32" s="140">
        <v>168725</v>
      </c>
      <c r="P32" s="743">
        <v>0</v>
      </c>
      <c r="Q32" s="743">
        <v>6.9497531075487604</v>
      </c>
      <c r="R32" s="743">
        <v>42900</v>
      </c>
      <c r="S32" s="743">
        <v>43684</v>
      </c>
      <c r="T32" s="743">
        <v>46741</v>
      </c>
      <c r="U32" s="743">
        <v>1.8275058275058276</v>
      </c>
      <c r="V32" s="743">
        <v>6.9979855324603975</v>
      </c>
      <c r="W32" s="593">
        <v>541555.47</v>
      </c>
      <c r="X32" s="593">
        <v>545252.00999999989</v>
      </c>
      <c r="Y32" s="593">
        <v>560751.69999999995</v>
      </c>
      <c r="Z32" s="743">
        <v>0.68257827771547042</v>
      </c>
      <c r="AA32" s="1944">
        <v>2.8426653576206098</v>
      </c>
    </row>
    <row r="33" spans="1:27" s="73" customFormat="1" ht="15">
      <c r="A33" s="117" t="s">
        <v>28</v>
      </c>
      <c r="B33" s="578" t="s">
        <v>40</v>
      </c>
      <c r="C33" s="732">
        <v>3070</v>
      </c>
      <c r="D33" s="732">
        <v>3124</v>
      </c>
      <c r="E33" s="732">
        <v>3415</v>
      </c>
      <c r="F33" s="1313">
        <v>1.7589576547231269</v>
      </c>
      <c r="G33" s="1313">
        <v>9.3149807938540334</v>
      </c>
      <c r="H33" s="732">
        <v>10408</v>
      </c>
      <c r="I33" s="732">
        <v>10683</v>
      </c>
      <c r="J33" s="732">
        <v>10863.4</v>
      </c>
      <c r="K33" s="1313">
        <v>2.6421983089930823</v>
      </c>
      <c r="L33" s="1313">
        <v>1.6886642328933785</v>
      </c>
      <c r="M33" s="750">
        <v>11805.73</v>
      </c>
      <c r="N33" s="750">
        <v>11877.37</v>
      </c>
      <c r="O33" s="750">
        <v>12463.126</v>
      </c>
      <c r="P33" s="1313">
        <v>0.60682397445987024</v>
      </c>
      <c r="Q33" s="1313">
        <v>4.9316978421990676</v>
      </c>
      <c r="R33" s="1313">
        <v>9627</v>
      </c>
      <c r="S33" s="1313">
        <v>9964</v>
      </c>
      <c r="T33" s="1313">
        <v>10659</v>
      </c>
      <c r="U33" s="1313">
        <v>3.5005713098576918</v>
      </c>
      <c r="V33" s="1313">
        <v>6.9751103974307505</v>
      </c>
      <c r="W33" s="750">
        <v>71168.929999999993</v>
      </c>
      <c r="X33" s="750">
        <v>72234.66</v>
      </c>
      <c r="Y33" s="750">
        <v>74601.206000000006</v>
      </c>
      <c r="Z33" s="1313">
        <v>1.4974652562572046</v>
      </c>
      <c r="AA33" s="1945">
        <v>3.2761917893709223</v>
      </c>
    </row>
    <row r="34" spans="1:27" ht="15">
      <c r="A34" s="172" t="s">
        <v>339</v>
      </c>
      <c r="B34" s="580" t="s">
        <v>40</v>
      </c>
      <c r="C34" s="140">
        <v>749</v>
      </c>
      <c r="D34" s="140">
        <v>760</v>
      </c>
      <c r="E34" s="140">
        <v>739</v>
      </c>
      <c r="F34" s="743">
        <v>1.4686248331108145</v>
      </c>
      <c r="G34" s="743">
        <v>-2.763157894736842</v>
      </c>
      <c r="H34" s="140">
        <v>6250</v>
      </c>
      <c r="I34" s="140">
        <v>6279</v>
      </c>
      <c r="J34" s="140">
        <v>6285</v>
      </c>
      <c r="K34" s="743">
        <v>0.46400000000000002</v>
      </c>
      <c r="L34" s="743">
        <v>9.5556617295747728E-2</v>
      </c>
      <c r="M34" s="593">
        <v>3941.69</v>
      </c>
      <c r="N34" s="593">
        <v>3941.69</v>
      </c>
      <c r="O34" s="593">
        <v>4057.1060000000002</v>
      </c>
      <c r="P34" s="743">
        <v>0</v>
      </c>
      <c r="Q34" s="743">
        <v>2.9280841466477621</v>
      </c>
      <c r="R34" s="743">
        <v>2930</v>
      </c>
      <c r="S34" s="743">
        <v>3011</v>
      </c>
      <c r="T34" s="743">
        <v>3161</v>
      </c>
      <c r="U34" s="743">
        <v>2.7645051194539247</v>
      </c>
      <c r="V34" s="743">
        <v>4.9817336433078712</v>
      </c>
      <c r="W34" s="743">
        <v>21508.76</v>
      </c>
      <c r="X34" s="743">
        <v>21520.87</v>
      </c>
      <c r="Y34" s="743">
        <v>21615.385999999999</v>
      </c>
      <c r="Z34" s="743">
        <v>5.6302641342413896E-2</v>
      </c>
      <c r="AA34" s="1944">
        <v>0.43918298842007608</v>
      </c>
    </row>
    <row r="35" spans="1:27" ht="15" customHeight="1">
      <c r="A35" s="172" t="s">
        <v>134</v>
      </c>
      <c r="B35" s="574" t="s">
        <v>40</v>
      </c>
      <c r="C35" s="140">
        <v>1213</v>
      </c>
      <c r="D35" s="140">
        <v>1230</v>
      </c>
      <c r="E35" s="140">
        <v>1206</v>
      </c>
      <c r="F35" s="743">
        <v>1.4014839241549877</v>
      </c>
      <c r="G35" s="743">
        <v>-1.9512195121951219</v>
      </c>
      <c r="H35" s="140">
        <v>2274</v>
      </c>
      <c r="I35" s="140">
        <v>2370</v>
      </c>
      <c r="J35" s="140">
        <v>2378.4</v>
      </c>
      <c r="K35" s="743">
        <v>4.2216358839050132</v>
      </c>
      <c r="L35" s="743">
        <v>0.35443037974683927</v>
      </c>
      <c r="M35" s="593">
        <v>2593.14</v>
      </c>
      <c r="N35" s="593">
        <v>2595</v>
      </c>
      <c r="O35" s="593">
        <v>2851.386</v>
      </c>
      <c r="P35" s="743">
        <v>7.1727712348740424E-2</v>
      </c>
      <c r="Q35" s="743">
        <v>9.879999999999999</v>
      </c>
      <c r="R35" s="743">
        <v>5160</v>
      </c>
      <c r="S35" s="743">
        <v>5323</v>
      </c>
      <c r="T35" s="743">
        <v>5695</v>
      </c>
      <c r="U35" s="743">
        <v>3.1589147286821704</v>
      </c>
      <c r="V35" s="743">
        <v>6.9885402968250983</v>
      </c>
      <c r="W35" s="743">
        <v>20420.64</v>
      </c>
      <c r="X35" s="743">
        <v>20856.45</v>
      </c>
      <c r="Y35" s="743">
        <v>21503.556</v>
      </c>
      <c r="Z35" s="743">
        <v>2.1341642573396391</v>
      </c>
      <c r="AA35" s="1944">
        <v>3.1026660817157272</v>
      </c>
    </row>
    <row r="36" spans="1:27" ht="15">
      <c r="A36" s="167" t="s">
        <v>230</v>
      </c>
      <c r="B36" s="574" t="s">
        <v>40</v>
      </c>
      <c r="C36" s="140">
        <v>636</v>
      </c>
      <c r="D36" s="140">
        <v>652</v>
      </c>
      <c r="E36" s="140">
        <v>679</v>
      </c>
      <c r="F36" s="743">
        <v>2.5157232704402515</v>
      </c>
      <c r="G36" s="743">
        <v>4.1411042944785272</v>
      </c>
      <c r="H36" s="140">
        <v>947</v>
      </c>
      <c r="I36" s="140">
        <v>990</v>
      </c>
      <c r="J36" s="140">
        <v>1000</v>
      </c>
      <c r="K36" s="743">
        <v>4.5406546990496306</v>
      </c>
      <c r="L36" s="743">
        <v>1.0101010101010102</v>
      </c>
      <c r="M36" s="593">
        <v>2763.68</v>
      </c>
      <c r="N36" s="593">
        <v>2763.68</v>
      </c>
      <c r="O36" s="593">
        <v>2817.3449999999998</v>
      </c>
      <c r="P36" s="743">
        <v>0</v>
      </c>
      <c r="Q36" s="743">
        <v>1.941794997973715</v>
      </c>
      <c r="R36" s="743">
        <v>217</v>
      </c>
      <c r="S36" s="743">
        <v>234</v>
      </c>
      <c r="T36" s="743">
        <v>268</v>
      </c>
      <c r="U36" s="743">
        <v>7.8341013824884795</v>
      </c>
      <c r="V36" s="743">
        <v>14.52991452991453</v>
      </c>
      <c r="W36" s="743">
        <v>18691.46</v>
      </c>
      <c r="X36" s="743">
        <v>18793.12</v>
      </c>
      <c r="Y36" s="743">
        <v>19146.544999999998</v>
      </c>
      <c r="Z36" s="743">
        <v>0.54388474736590864</v>
      </c>
      <c r="AA36" s="1944">
        <v>1.8806084354274293</v>
      </c>
    </row>
    <row r="37" spans="1:27" ht="15">
      <c r="A37" s="167" t="s">
        <v>231</v>
      </c>
      <c r="B37" s="574" t="s">
        <v>40</v>
      </c>
      <c r="C37" s="140">
        <v>472</v>
      </c>
      <c r="D37" s="140">
        <v>482</v>
      </c>
      <c r="E37" s="140">
        <v>791</v>
      </c>
      <c r="F37" s="743">
        <v>2.1186440677966103</v>
      </c>
      <c r="G37" s="743">
        <v>64.107883817427393</v>
      </c>
      <c r="H37" s="140">
        <v>937</v>
      </c>
      <c r="I37" s="140">
        <v>1044</v>
      </c>
      <c r="J37" s="140">
        <v>1200</v>
      </c>
      <c r="K37" s="743">
        <v>11.419423692636073</v>
      </c>
      <c r="L37" s="743">
        <v>14.942528735632184</v>
      </c>
      <c r="M37" s="593">
        <v>2507.2199999999998</v>
      </c>
      <c r="N37" s="593">
        <v>2577</v>
      </c>
      <c r="O37" s="593">
        <v>2737.2890000000002</v>
      </c>
      <c r="P37" s="743">
        <v>2.7831622274870256</v>
      </c>
      <c r="Q37" s="743">
        <v>6.2199844780752898</v>
      </c>
      <c r="R37" s="743">
        <v>1320</v>
      </c>
      <c r="S37" s="743">
        <v>1396</v>
      </c>
      <c r="T37" s="743">
        <v>1535</v>
      </c>
      <c r="U37" s="743">
        <v>5.7575757575757578</v>
      </c>
      <c r="V37" s="743">
        <v>9.9570200573065897</v>
      </c>
      <c r="W37" s="743">
        <v>10548.07</v>
      </c>
      <c r="X37" s="743">
        <v>11064.219999999998</v>
      </c>
      <c r="Y37" s="743">
        <v>12335.718999999999</v>
      </c>
      <c r="Z37" s="743">
        <v>4.8933122362668984</v>
      </c>
      <c r="AA37" s="1944">
        <v>11.491989494062862</v>
      </c>
    </row>
    <row r="38" spans="1:27" s="73" customFormat="1" ht="15">
      <c r="A38" s="24" t="s">
        <v>135</v>
      </c>
      <c r="B38" s="575" t="s">
        <v>41</v>
      </c>
      <c r="C38" s="732">
        <v>5438</v>
      </c>
      <c r="D38" s="732">
        <v>5522</v>
      </c>
      <c r="E38" s="732">
        <v>5573</v>
      </c>
      <c r="F38" s="1313">
        <v>1.5446855461566753</v>
      </c>
      <c r="G38" s="1313">
        <v>0.92357841361825421</v>
      </c>
      <c r="H38" s="732">
        <v>37606</v>
      </c>
      <c r="I38" s="732">
        <v>38052</v>
      </c>
      <c r="J38" s="732">
        <v>38210</v>
      </c>
      <c r="K38" s="1313">
        <v>1.1859809604850289</v>
      </c>
      <c r="L38" s="1313">
        <v>0.41522127614842846</v>
      </c>
      <c r="M38" s="750">
        <v>58932.990000000005</v>
      </c>
      <c r="N38" s="750">
        <v>59901</v>
      </c>
      <c r="O38" s="750">
        <v>62781.56</v>
      </c>
      <c r="P38" s="1313">
        <v>1.6425604741927988</v>
      </c>
      <c r="Q38" s="1313">
        <v>4.8088679654763657</v>
      </c>
      <c r="R38" s="1313">
        <v>29154</v>
      </c>
      <c r="S38" s="1313">
        <v>29902</v>
      </c>
      <c r="T38" s="1313">
        <v>32892</v>
      </c>
      <c r="U38" s="1313">
        <v>2.5656856692049117</v>
      </c>
      <c r="V38" s="1313">
        <v>9.9993311484181664</v>
      </c>
      <c r="W38" s="750">
        <v>171905.77</v>
      </c>
      <c r="X38" s="750">
        <v>175200.65</v>
      </c>
      <c r="Y38" s="750">
        <v>179036.75999999998</v>
      </c>
      <c r="Z38" s="1313">
        <v>1.9166779567666663</v>
      </c>
      <c r="AA38" s="1945">
        <v>2.1895523789437918</v>
      </c>
    </row>
    <row r="39" spans="1:27" ht="15">
      <c r="A39" s="22" t="s">
        <v>136</v>
      </c>
      <c r="B39" s="574" t="s">
        <v>41</v>
      </c>
      <c r="C39" s="140">
        <v>5270</v>
      </c>
      <c r="D39" s="140">
        <v>5354</v>
      </c>
      <c r="E39" s="140">
        <v>5521</v>
      </c>
      <c r="F39" s="743">
        <v>1.5939278937381405</v>
      </c>
      <c r="G39" s="743">
        <v>3.1191632424355622</v>
      </c>
      <c r="H39" s="140">
        <v>34630</v>
      </c>
      <c r="I39" s="140">
        <v>35049</v>
      </c>
      <c r="J39" s="140">
        <v>35200</v>
      </c>
      <c r="K39" s="743">
        <v>1.2099335835980365</v>
      </c>
      <c r="L39" s="743">
        <v>0.43082541584638651</v>
      </c>
      <c r="M39" s="593">
        <v>53633.3</v>
      </c>
      <c r="N39" s="593">
        <v>54201</v>
      </c>
      <c r="O39" s="593">
        <v>56688.83</v>
      </c>
      <c r="P39" s="743">
        <v>1.0584841879951392</v>
      </c>
      <c r="Q39" s="743">
        <v>4.5900075644360836</v>
      </c>
      <c r="R39" s="743">
        <v>28784</v>
      </c>
      <c r="S39" s="743">
        <v>29503</v>
      </c>
      <c r="T39" s="743">
        <v>32453</v>
      </c>
      <c r="U39" s="743">
        <v>2.4979155086158977</v>
      </c>
      <c r="V39" s="743">
        <v>9.9989831542554999</v>
      </c>
      <c r="W39" s="743">
        <v>162589.38</v>
      </c>
      <c r="X39" s="743">
        <v>165417.87000000002</v>
      </c>
      <c r="Y39" s="743">
        <v>173388.33000000002</v>
      </c>
      <c r="Z39" s="743">
        <v>1.7396523684388363</v>
      </c>
      <c r="AA39" s="1944">
        <v>4.8183790542097968</v>
      </c>
    </row>
    <row r="40" spans="1:27" ht="15">
      <c r="A40" s="23" t="s">
        <v>29</v>
      </c>
      <c r="B40" s="574" t="s">
        <v>41</v>
      </c>
      <c r="C40" s="140">
        <v>168</v>
      </c>
      <c r="D40" s="140">
        <v>168</v>
      </c>
      <c r="E40" s="140">
        <v>52</v>
      </c>
      <c r="F40" s="743">
        <v>0</v>
      </c>
      <c r="G40" s="743">
        <v>-69.047619047619051</v>
      </c>
      <c r="H40" s="140">
        <v>2976</v>
      </c>
      <c r="I40" s="140">
        <v>3003</v>
      </c>
      <c r="J40" s="140">
        <v>3010</v>
      </c>
      <c r="K40" s="743">
        <v>0.907258064516129</v>
      </c>
      <c r="L40" s="743">
        <v>0.23310023310023309</v>
      </c>
      <c r="M40" s="593">
        <v>5299.69</v>
      </c>
      <c r="N40" s="593">
        <v>5700</v>
      </c>
      <c r="O40" s="593">
        <v>6092.73</v>
      </c>
      <c r="P40" s="743">
        <v>7.55346067411491</v>
      </c>
      <c r="Q40" s="743">
        <v>6.8899999999999926</v>
      </c>
      <c r="R40" s="743">
        <v>370</v>
      </c>
      <c r="S40" s="743">
        <v>399</v>
      </c>
      <c r="T40" s="743">
        <v>439</v>
      </c>
      <c r="U40" s="743">
        <v>7.8378378378378377</v>
      </c>
      <c r="V40" s="743">
        <v>10.025062656641603</v>
      </c>
      <c r="W40" s="743">
        <v>9316.3899999999976</v>
      </c>
      <c r="X40" s="743">
        <v>9782.7799999999988</v>
      </c>
      <c r="Y40" s="743">
        <v>10107.43</v>
      </c>
      <c r="Z40" s="743">
        <v>5.0061236165510605</v>
      </c>
      <c r="AA40" s="1944">
        <v>3.318586332310463</v>
      </c>
    </row>
    <row r="41" spans="1:27" s="136" customFormat="1" ht="15">
      <c r="A41" s="22" t="s">
        <v>30</v>
      </c>
      <c r="B41" s="574" t="s">
        <v>337</v>
      </c>
      <c r="C41" s="140">
        <v>967</v>
      </c>
      <c r="D41" s="140">
        <v>864</v>
      </c>
      <c r="E41" s="140">
        <v>864</v>
      </c>
      <c r="F41" s="743">
        <v>-10.651499482936918</v>
      </c>
      <c r="G41" s="743">
        <v>0</v>
      </c>
      <c r="H41" s="140">
        <v>3314</v>
      </c>
      <c r="I41" s="140">
        <v>3330</v>
      </c>
      <c r="J41" s="140">
        <v>3330</v>
      </c>
      <c r="K41" s="743">
        <v>0.48280024140012068</v>
      </c>
      <c r="L41" s="743">
        <v>0</v>
      </c>
      <c r="M41" s="140"/>
      <c r="N41" s="140"/>
      <c r="O41" s="140"/>
      <c r="P41" s="743"/>
      <c r="Q41" s="743"/>
      <c r="R41" s="743"/>
      <c r="S41" s="743"/>
      <c r="T41" s="743"/>
      <c r="U41" s="743"/>
      <c r="V41" s="743"/>
      <c r="W41" s="743">
        <v>10983.73</v>
      </c>
      <c r="X41" s="743">
        <v>10939.31</v>
      </c>
      <c r="Y41" s="593">
        <v>7806.2</v>
      </c>
      <c r="Z41" s="743">
        <v>-0.40441635036549584</v>
      </c>
      <c r="AA41" s="1944">
        <v>-28.640837493406803</v>
      </c>
    </row>
    <row r="42" spans="1:27" s="136" customFormat="1" ht="15">
      <c r="A42" s="22" t="s">
        <v>31</v>
      </c>
      <c r="B42" s="574" t="s">
        <v>337</v>
      </c>
      <c r="C42" s="140"/>
      <c r="D42" s="140"/>
      <c r="E42" s="140"/>
      <c r="F42" s="743"/>
      <c r="G42" s="743"/>
      <c r="H42" s="140"/>
      <c r="I42" s="140"/>
      <c r="J42" s="140"/>
      <c r="K42" s="743"/>
      <c r="L42" s="743"/>
      <c r="M42" s="140">
        <v>33720</v>
      </c>
      <c r="N42" s="140">
        <v>33720</v>
      </c>
      <c r="O42" s="140">
        <v>33720</v>
      </c>
      <c r="P42" s="743">
        <v>0</v>
      </c>
      <c r="Q42" s="743">
        <v>0</v>
      </c>
      <c r="R42" s="743">
        <v>1800</v>
      </c>
      <c r="S42" s="743">
        <v>1800</v>
      </c>
      <c r="T42" s="743">
        <v>1800</v>
      </c>
      <c r="U42" s="743">
        <v>0</v>
      </c>
      <c r="V42" s="743">
        <v>0</v>
      </c>
      <c r="W42" s="743">
        <v>37120</v>
      </c>
      <c r="X42" s="743">
        <v>37120</v>
      </c>
      <c r="Y42" s="743">
        <v>35520</v>
      </c>
      <c r="Z42" s="743">
        <v>0</v>
      </c>
      <c r="AA42" s="1944">
        <v>-4.3103448275862073</v>
      </c>
    </row>
    <row r="43" spans="1:27" ht="15">
      <c r="A43" s="22" t="s">
        <v>32</v>
      </c>
      <c r="B43" s="574" t="s">
        <v>40</v>
      </c>
      <c r="C43" s="140"/>
      <c r="D43" s="140"/>
      <c r="E43" s="140"/>
      <c r="F43" s="743"/>
      <c r="G43" s="743"/>
      <c r="H43" s="140"/>
      <c r="I43" s="140"/>
      <c r="J43" s="140"/>
      <c r="K43" s="743"/>
      <c r="L43" s="743"/>
      <c r="M43" s="140"/>
      <c r="N43" s="140"/>
      <c r="O43" s="140"/>
      <c r="P43" s="743"/>
      <c r="Q43" s="743"/>
      <c r="R43" s="743"/>
      <c r="S43" s="743"/>
      <c r="T43" s="743"/>
      <c r="U43" s="743"/>
      <c r="V43" s="743"/>
      <c r="W43" s="743">
        <v>0</v>
      </c>
      <c r="X43" s="743">
        <v>0</v>
      </c>
      <c r="Y43" s="743">
        <v>0</v>
      </c>
      <c r="Z43" s="743"/>
      <c r="AA43" s="1944"/>
    </row>
    <row r="44" spans="1:27" s="136" customFormat="1" ht="15.75" customHeight="1">
      <c r="A44" s="22" t="s">
        <v>33</v>
      </c>
      <c r="B44" s="574" t="s">
        <v>42</v>
      </c>
      <c r="C44" s="140">
        <v>49871</v>
      </c>
      <c r="D44" s="140">
        <v>49871</v>
      </c>
      <c r="E44" s="140">
        <v>49871</v>
      </c>
      <c r="F44" s="743">
        <v>0</v>
      </c>
      <c r="G44" s="743">
        <v>0</v>
      </c>
      <c r="H44" s="140">
        <v>97</v>
      </c>
      <c r="I44" s="140">
        <v>97</v>
      </c>
      <c r="J44" s="140">
        <v>77.108999999999995</v>
      </c>
      <c r="K44" s="743">
        <v>0</v>
      </c>
      <c r="L44" s="743">
        <v>-20.506185567010316</v>
      </c>
      <c r="M44" s="140"/>
      <c r="N44" s="140"/>
      <c r="O44" s="140"/>
      <c r="P44" s="743"/>
      <c r="Q44" s="743"/>
      <c r="R44" s="743"/>
      <c r="S44" s="743"/>
      <c r="T44" s="743"/>
      <c r="U44" s="743"/>
      <c r="V44" s="743"/>
      <c r="W44" s="743">
        <v>49968</v>
      </c>
      <c r="X44" s="743">
        <v>49968</v>
      </c>
      <c r="Y44" s="743">
        <v>49948.108999999997</v>
      </c>
      <c r="Z44" s="743">
        <v>0</v>
      </c>
      <c r="AA44" s="1944">
        <v>-3.9807476785149017E-2</v>
      </c>
    </row>
    <row r="45" spans="1:27" s="73" customFormat="1" ht="15">
      <c r="A45" s="20" t="s">
        <v>34</v>
      </c>
      <c r="B45" s="575" t="s">
        <v>40</v>
      </c>
      <c r="C45" s="732">
        <v>5</v>
      </c>
      <c r="D45" s="732">
        <v>5</v>
      </c>
      <c r="E45" s="1727">
        <v>5</v>
      </c>
      <c r="F45" s="1313">
        <v>0</v>
      </c>
      <c r="G45" s="1313">
        <v>0</v>
      </c>
      <c r="H45" s="732">
        <v>927</v>
      </c>
      <c r="I45" s="732">
        <v>951</v>
      </c>
      <c r="J45" s="732">
        <v>951</v>
      </c>
      <c r="K45" s="1313">
        <v>2.5889967637540452</v>
      </c>
      <c r="L45" s="1313">
        <v>0</v>
      </c>
      <c r="M45" s="732">
        <v>2772</v>
      </c>
      <c r="N45" s="732">
        <v>2810</v>
      </c>
      <c r="O45" s="732">
        <v>2810</v>
      </c>
      <c r="P45" s="1313">
        <v>1.3708513708513708</v>
      </c>
      <c r="Q45" s="1313">
        <v>0</v>
      </c>
      <c r="R45" s="1313">
        <v>2350</v>
      </c>
      <c r="S45" s="1313">
        <v>2510</v>
      </c>
      <c r="T45" s="1313">
        <v>2761</v>
      </c>
      <c r="U45" s="1313">
        <v>6.8085106382978724</v>
      </c>
      <c r="V45" s="1313">
        <v>10</v>
      </c>
      <c r="W45" s="1313">
        <v>6831</v>
      </c>
      <c r="X45" s="1313">
        <v>7134</v>
      </c>
      <c r="Y45" s="750">
        <v>7385.7</v>
      </c>
      <c r="Z45" s="1313">
        <v>4.4356609574000876</v>
      </c>
      <c r="AA45" s="1945">
        <v>3.5281749369217805</v>
      </c>
    </row>
    <row r="46" spans="1:27" s="136" customFormat="1" ht="15">
      <c r="A46" s="22" t="s">
        <v>249</v>
      </c>
      <c r="B46" s="574" t="s">
        <v>40</v>
      </c>
      <c r="C46" s="593">
        <v>5</v>
      </c>
      <c r="D46" s="593">
        <v>5</v>
      </c>
      <c r="E46" s="1728">
        <v>5</v>
      </c>
      <c r="F46" s="743">
        <v>0</v>
      </c>
      <c r="G46" s="743">
        <v>0</v>
      </c>
      <c r="H46" s="140">
        <v>927</v>
      </c>
      <c r="I46" s="140">
        <v>951</v>
      </c>
      <c r="J46" s="140">
        <v>951</v>
      </c>
      <c r="K46" s="743">
        <v>2.5889967637540452</v>
      </c>
      <c r="L46" s="743">
        <v>0</v>
      </c>
      <c r="M46" s="140">
        <v>2772</v>
      </c>
      <c r="N46" s="140">
        <v>2810</v>
      </c>
      <c r="O46" s="140">
        <v>2810</v>
      </c>
      <c r="P46" s="743">
        <v>1.3708513708513708</v>
      </c>
      <c r="Q46" s="743">
        <v>0</v>
      </c>
      <c r="R46" s="743">
        <v>2350</v>
      </c>
      <c r="S46" s="743">
        <v>2510</v>
      </c>
      <c r="T46" s="743">
        <v>2761</v>
      </c>
      <c r="U46" s="743">
        <v>6.8085106382978724</v>
      </c>
      <c r="V46" s="743">
        <v>10</v>
      </c>
      <c r="W46" s="743">
        <v>6837.01</v>
      </c>
      <c r="X46" s="743">
        <v>7144</v>
      </c>
      <c r="Y46" s="593">
        <v>7394.47</v>
      </c>
      <c r="Z46" s="743">
        <v>4.4901206814089756</v>
      </c>
      <c r="AA46" s="1944">
        <v>3.5060190369540911</v>
      </c>
    </row>
    <row r="47" spans="1:27" ht="15">
      <c r="A47" s="20" t="s">
        <v>35</v>
      </c>
      <c r="B47" s="574"/>
      <c r="C47" s="140"/>
      <c r="D47" s="140"/>
      <c r="E47" s="140"/>
      <c r="F47" s="743"/>
      <c r="G47" s="743"/>
      <c r="H47" s="140"/>
      <c r="I47" s="140"/>
      <c r="J47" s="140"/>
      <c r="K47" s="743"/>
      <c r="L47" s="743"/>
      <c r="M47" s="140"/>
      <c r="N47" s="140"/>
      <c r="O47" s="140"/>
      <c r="P47" s="743"/>
      <c r="Q47" s="743"/>
      <c r="R47" s="743"/>
      <c r="S47" s="743"/>
      <c r="T47" s="743"/>
      <c r="U47" s="743"/>
      <c r="V47" s="743"/>
      <c r="W47" s="743">
        <v>0</v>
      </c>
      <c r="X47" s="743">
        <v>0</v>
      </c>
      <c r="Y47" s="743">
        <v>0</v>
      </c>
      <c r="Z47" s="743"/>
      <c r="AA47" s="1944"/>
    </row>
    <row r="48" spans="1:27" s="136" customFormat="1" ht="15.75" customHeight="1">
      <c r="A48" s="166" t="s">
        <v>36</v>
      </c>
      <c r="B48" s="574" t="s">
        <v>43</v>
      </c>
      <c r="C48" s="140">
        <v>1974301.38</v>
      </c>
      <c r="D48" s="140">
        <v>1729144.75</v>
      </c>
      <c r="E48" s="140">
        <v>2269686.87</v>
      </c>
      <c r="F48" s="743">
        <v>-12.41738634655667</v>
      </c>
      <c r="G48" s="743">
        <v>31.260663400215634</v>
      </c>
      <c r="H48" s="140">
        <v>61029.97</v>
      </c>
      <c r="I48" s="140">
        <v>45877.22</v>
      </c>
      <c r="J48" s="140">
        <v>79068.14</v>
      </c>
      <c r="K48" s="743">
        <v>-24.828375304788779</v>
      </c>
      <c r="L48" s="743">
        <v>72.347278235254876</v>
      </c>
      <c r="M48" s="593">
        <v>436073.93</v>
      </c>
      <c r="N48" s="593">
        <v>444413.31</v>
      </c>
      <c r="O48" s="593">
        <v>699597.92</v>
      </c>
      <c r="P48" s="743">
        <v>1.9123775640520415</v>
      </c>
      <c r="Q48" s="743">
        <v>57.420559703758656</v>
      </c>
      <c r="R48" s="682">
        <v>6110.23</v>
      </c>
      <c r="S48" s="682">
        <v>4475.32</v>
      </c>
      <c r="T48" s="682">
        <v>9730.1200000000008</v>
      </c>
      <c r="U48" s="743">
        <v>-26.756930590174186</v>
      </c>
      <c r="V48" s="743">
        <v>117.41730200298529</v>
      </c>
      <c r="W48" s="743">
        <v>8795879.3300000001</v>
      </c>
      <c r="X48" s="743">
        <v>8683250.4800000004</v>
      </c>
      <c r="Y48" s="743">
        <v>11077723.9</v>
      </c>
      <c r="Z48" s="743">
        <v>-1.2804728870694913</v>
      </c>
      <c r="AA48" s="1944">
        <v>27.575772753707319</v>
      </c>
    </row>
    <row r="49" spans="1:27" s="136" customFormat="1" ht="15">
      <c r="A49" s="166" t="s">
        <v>37</v>
      </c>
      <c r="B49" s="574" t="s">
        <v>338</v>
      </c>
      <c r="C49" s="140">
        <v>6</v>
      </c>
      <c r="D49" s="140">
        <v>5.75</v>
      </c>
      <c r="E49" s="140">
        <v>5.25</v>
      </c>
      <c r="F49" s="743">
        <v>-4.166666666666667</v>
      </c>
      <c r="G49" s="743">
        <v>-8.695652173913043</v>
      </c>
      <c r="H49" s="140">
        <v>20.25</v>
      </c>
      <c r="I49" s="140">
        <v>66.5</v>
      </c>
      <c r="J49" s="140">
        <v>58.5</v>
      </c>
      <c r="K49" s="743">
        <v>228.39506172839506</v>
      </c>
      <c r="L49" s="743">
        <v>-12.030075187969924</v>
      </c>
      <c r="M49" s="593">
        <v>886.83</v>
      </c>
      <c r="N49" s="593">
        <v>874.95</v>
      </c>
      <c r="O49" s="593">
        <v>1575.8</v>
      </c>
      <c r="P49" s="743">
        <v>-1.3396028551131554</v>
      </c>
      <c r="Q49" s="743">
        <v>80.10172009829131</v>
      </c>
      <c r="R49" s="743">
        <v>44</v>
      </c>
      <c r="S49" s="743">
        <v>6.75</v>
      </c>
      <c r="T49" s="743">
        <v>2.75</v>
      </c>
      <c r="U49" s="743">
        <v>-84.659090909090907</v>
      </c>
      <c r="V49" s="743">
        <v>-59.25925925925926</v>
      </c>
      <c r="W49" s="743">
        <v>1870.08</v>
      </c>
      <c r="X49" s="743">
        <v>1844.95</v>
      </c>
      <c r="Y49" s="743">
        <v>3152.44</v>
      </c>
      <c r="Z49" s="743">
        <v>-1.3437927789185427</v>
      </c>
      <c r="AA49" s="1944">
        <v>70.868587224586037</v>
      </c>
    </row>
    <row r="50" spans="1:27" s="136" customFormat="1" ht="15">
      <c r="A50" s="166" t="s">
        <v>38</v>
      </c>
      <c r="B50" s="574" t="s">
        <v>40</v>
      </c>
      <c r="C50" s="140">
        <v>0</v>
      </c>
      <c r="D50" s="140">
        <v>40.770000000000003</v>
      </c>
      <c r="E50" s="140">
        <v>6.84</v>
      </c>
      <c r="F50" s="743"/>
      <c r="G50" s="743">
        <v>-83.222958057395161</v>
      </c>
      <c r="H50" s="140">
        <v>0.2</v>
      </c>
      <c r="I50" s="140">
        <v>1</v>
      </c>
      <c r="J50" s="140">
        <v>0</v>
      </c>
      <c r="K50" s="743">
        <v>400</v>
      </c>
      <c r="L50" s="743">
        <v>-100</v>
      </c>
      <c r="M50" s="593">
        <v>39.450000000000003</v>
      </c>
      <c r="N50" s="593">
        <v>54.15</v>
      </c>
      <c r="O50" s="593">
        <v>51</v>
      </c>
      <c r="P50" s="743">
        <v>37.262357414448658</v>
      </c>
      <c r="Q50" s="743">
        <v>-5.8171745152354548</v>
      </c>
      <c r="R50" s="743"/>
      <c r="S50" s="743"/>
      <c r="T50" s="743"/>
      <c r="U50" s="743"/>
      <c r="V50" s="743"/>
      <c r="W50" s="743">
        <v>267.28999999999996</v>
      </c>
      <c r="X50" s="743">
        <v>377.41</v>
      </c>
      <c r="Y50" s="743">
        <v>333.48099999999994</v>
      </c>
      <c r="Z50" s="743">
        <v>41.198698043323759</v>
      </c>
      <c r="AA50" s="1944">
        <v>-11.639596195119388</v>
      </c>
    </row>
    <row r="51" spans="1:27" s="136" customFormat="1" ht="15.75" thickBot="1">
      <c r="A51" s="168" t="s">
        <v>39</v>
      </c>
      <c r="B51" s="108" t="s">
        <v>40</v>
      </c>
      <c r="C51" s="141">
        <v>63.3</v>
      </c>
      <c r="D51" s="141">
        <v>0</v>
      </c>
      <c r="E51" s="141">
        <v>0</v>
      </c>
      <c r="F51" s="1820"/>
      <c r="G51" s="1820"/>
      <c r="H51" s="141">
        <v>10.7</v>
      </c>
      <c r="I51" s="141">
        <v>5</v>
      </c>
      <c r="J51" s="141">
        <v>11</v>
      </c>
      <c r="K51" s="1820">
        <v>-53.271028037383168</v>
      </c>
      <c r="L51" s="1820">
        <v>120</v>
      </c>
      <c r="M51" s="141"/>
      <c r="N51" s="141"/>
      <c r="O51" s="141"/>
      <c r="P51" s="1947"/>
      <c r="Q51" s="1820"/>
      <c r="R51" s="1820"/>
      <c r="S51" s="1820"/>
      <c r="T51" s="1820"/>
      <c r="U51" s="1820"/>
      <c r="V51" s="1820"/>
      <c r="W51" s="1820">
        <v>500.7</v>
      </c>
      <c r="X51" s="1820">
        <v>338.21999999999997</v>
      </c>
      <c r="Y51" s="1820">
        <v>777.88200000000006</v>
      </c>
      <c r="Z51" s="1820">
        <v>-32.450569203115641</v>
      </c>
      <c r="AA51" s="1946">
        <v>129.99290402696474</v>
      </c>
    </row>
    <row r="52" spans="1:27" ht="15" customHeight="1" thickTop="1">
      <c r="A52" s="2321" t="s">
        <v>675</v>
      </c>
      <c r="B52" s="2321"/>
      <c r="C52" s="2321"/>
      <c r="D52" s="2321"/>
      <c r="E52" s="2321"/>
      <c r="F52" s="2321"/>
      <c r="G52" s="2321"/>
      <c r="H52" s="2321"/>
      <c r="I52" s="2321"/>
      <c r="J52" s="2321"/>
      <c r="K52" s="2321"/>
      <c r="L52" s="2321"/>
      <c r="M52" s="2321"/>
      <c r="N52" s="2321"/>
      <c r="O52" s="2321"/>
      <c r="P52" s="2321"/>
      <c r="Q52" s="2321"/>
      <c r="R52" s="7"/>
      <c r="S52" s="7"/>
      <c r="T52" s="7"/>
      <c r="U52" s="885"/>
      <c r="V52" s="885"/>
      <c r="W52" s="7"/>
      <c r="X52" s="7"/>
      <c r="Y52" s="7"/>
      <c r="Z52" s="885"/>
      <c r="AA52" s="885"/>
    </row>
    <row r="59" spans="1:27" s="177" customFormat="1">
      <c r="B59" s="178"/>
      <c r="F59" s="863"/>
      <c r="G59" s="863"/>
      <c r="K59" s="863"/>
      <c r="L59" s="863"/>
      <c r="P59" s="863"/>
      <c r="Q59" s="863"/>
      <c r="U59" s="863"/>
      <c r="V59" s="863"/>
      <c r="Z59" s="863"/>
      <c r="AA59" s="863"/>
    </row>
    <row r="60" spans="1:27" s="177" customFormat="1">
      <c r="B60" s="178"/>
      <c r="F60" s="863"/>
      <c r="G60" s="863"/>
      <c r="K60" s="863"/>
      <c r="L60" s="863"/>
      <c r="P60" s="863"/>
      <c r="Q60" s="863"/>
      <c r="U60" s="863"/>
      <c r="V60" s="863"/>
      <c r="Z60" s="863"/>
      <c r="AA60" s="863"/>
    </row>
    <row r="61" spans="1:27" s="177" customFormat="1">
      <c r="B61" s="178"/>
      <c r="F61" s="863"/>
      <c r="G61" s="863"/>
      <c r="K61" s="863"/>
      <c r="L61" s="863"/>
      <c r="P61" s="863"/>
      <c r="Q61" s="863"/>
      <c r="U61" s="863"/>
      <c r="V61" s="863"/>
      <c r="Z61" s="863"/>
      <c r="AA61" s="863"/>
    </row>
    <row r="62" spans="1:27" s="177" customFormat="1">
      <c r="B62" s="178"/>
      <c r="F62" s="863"/>
      <c r="G62" s="863"/>
      <c r="K62" s="863"/>
      <c r="L62" s="863"/>
      <c r="P62" s="863"/>
      <c r="Q62" s="863"/>
      <c r="U62" s="863"/>
      <c r="V62" s="863"/>
      <c r="Z62" s="863"/>
      <c r="AA62" s="863"/>
    </row>
    <row r="63" spans="1:27" s="177" customFormat="1">
      <c r="A63" s="179"/>
      <c r="B63" s="178"/>
      <c r="F63" s="863"/>
      <c r="G63" s="863"/>
      <c r="K63" s="863"/>
      <c r="L63" s="863"/>
      <c r="P63" s="863"/>
      <c r="Q63" s="863"/>
      <c r="U63" s="863"/>
      <c r="V63" s="863"/>
      <c r="Z63" s="863"/>
      <c r="AA63" s="863"/>
    </row>
    <row r="102" ht="22.5" customHeight="1"/>
    <row r="103" ht="22.5" customHeight="1"/>
  </sheetData>
  <mergeCells count="35">
    <mergeCell ref="K4:K5"/>
    <mergeCell ref="A28:A30"/>
    <mergeCell ref="B28:B30"/>
    <mergeCell ref="R28:V28"/>
    <mergeCell ref="U29:U30"/>
    <mergeCell ref="L4:L5"/>
    <mergeCell ref="AA4:AA5"/>
    <mergeCell ref="M28:Q28"/>
    <mergeCell ref="P29:P30"/>
    <mergeCell ref="Q29:Q30"/>
    <mergeCell ref="W28:AA28"/>
    <mergeCell ref="Z29:Z30"/>
    <mergeCell ref="AA29:AA30"/>
    <mergeCell ref="A52:Q52"/>
    <mergeCell ref="A3:A5"/>
    <mergeCell ref="B3:B5"/>
    <mergeCell ref="H3:L3"/>
    <mergeCell ref="F29:F30"/>
    <mergeCell ref="G29:G30"/>
    <mergeCell ref="K29:K30"/>
    <mergeCell ref="Q4:Q5"/>
    <mergeCell ref="L29:L30"/>
    <mergeCell ref="C28:G28"/>
    <mergeCell ref="H28:L28"/>
    <mergeCell ref="P4:P5"/>
    <mergeCell ref="W3:AA3"/>
    <mergeCell ref="Z4:Z5"/>
    <mergeCell ref="V29:V30"/>
    <mergeCell ref="C3:G3"/>
    <mergeCell ref="F4:F5"/>
    <mergeCell ref="G4:G5"/>
    <mergeCell ref="U4:U5"/>
    <mergeCell ref="V4:V5"/>
    <mergeCell ref="M3:Q3"/>
    <mergeCell ref="R3:V3"/>
  </mergeCells>
  <printOptions horizontalCentered="1"/>
  <pageMargins left="0.39370078740157483" right="0.39370078740157483" top="0.78740157480314965" bottom="0.39370078740157483" header="0" footer="0"/>
  <pageSetup paperSize="9" scale="39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26"/>
  <sheetViews>
    <sheetView view="pageBreakPreview" zoomScale="40" zoomScaleSheetLayoutView="40" workbookViewId="0">
      <selection activeCell="M23" sqref="M23"/>
    </sheetView>
  </sheetViews>
  <sheetFormatPr defaultColWidth="14.28515625" defaultRowHeight="12.75"/>
  <cols>
    <col min="1" max="1" width="16.5703125" customWidth="1"/>
    <col min="2" max="4" width="13.28515625" customWidth="1"/>
    <col min="5" max="6" width="13.28515625" style="838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19" width="13.28515625" customWidth="1"/>
    <col min="20" max="21" width="13.28515625" style="838" customWidth="1"/>
    <col min="22" max="24" width="13.28515625" customWidth="1"/>
    <col min="25" max="26" width="13.28515625" style="838" customWidth="1"/>
    <col min="27" max="251" width="8.7109375" customWidth="1"/>
    <col min="252" max="252" width="22.85546875" customWidth="1"/>
    <col min="253" max="253" width="14.5703125" customWidth="1"/>
    <col min="254" max="254" width="15.140625" customWidth="1"/>
    <col min="255" max="255" width="15.42578125" customWidth="1"/>
  </cols>
  <sheetData>
    <row r="1" spans="1:39" s="1895" customFormat="1" ht="33">
      <c r="A1" s="1938" t="s">
        <v>304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1938"/>
      <c r="R1" s="1938"/>
      <c r="S1" s="1938"/>
      <c r="T1" s="1938"/>
      <c r="U1" s="1938"/>
      <c r="V1" s="1939"/>
      <c r="W1" s="1939"/>
      <c r="X1" s="1939"/>
      <c r="Y1" s="1940"/>
      <c r="Z1" s="1940"/>
    </row>
    <row r="2" spans="1:39" s="1894" customFormat="1" ht="34.5">
      <c r="A2" s="1948" t="s">
        <v>232</v>
      </c>
      <c r="B2" s="1948"/>
      <c r="C2" s="1948"/>
      <c r="D2" s="1948"/>
      <c r="E2" s="1948"/>
      <c r="F2" s="1948"/>
      <c r="G2" s="1948"/>
      <c r="H2" s="1948"/>
      <c r="I2" s="1948"/>
      <c r="J2" s="1948"/>
      <c r="K2" s="1948"/>
      <c r="L2" s="1948"/>
      <c r="M2" s="1948"/>
      <c r="N2" s="1948"/>
      <c r="O2" s="1948"/>
      <c r="P2" s="1948"/>
      <c r="Q2" s="1948"/>
      <c r="R2" s="1948"/>
      <c r="S2" s="1948"/>
      <c r="T2" s="1948"/>
      <c r="U2" s="1948"/>
      <c r="V2" s="1942"/>
      <c r="W2" s="1942"/>
      <c r="X2" s="1942"/>
      <c r="Y2" s="1943"/>
      <c r="Z2" s="1943"/>
    </row>
    <row r="3" spans="1:39" ht="18" customHeight="1" thickBot="1">
      <c r="A3" s="9"/>
      <c r="B3" s="9"/>
      <c r="C3" s="9"/>
      <c r="D3" s="9"/>
      <c r="E3" s="876"/>
      <c r="F3" s="876"/>
      <c r="G3" s="9"/>
      <c r="H3" s="9"/>
      <c r="I3" s="9"/>
      <c r="J3" s="876"/>
      <c r="K3" s="876"/>
      <c r="O3" s="881"/>
      <c r="P3" s="881"/>
      <c r="T3" s="881"/>
      <c r="U3" s="881"/>
      <c r="Y3" s="881"/>
      <c r="Z3" s="881" t="s">
        <v>132</v>
      </c>
    </row>
    <row r="4" spans="1:39" s="1054" customFormat="1" ht="21" customHeight="1" thickTop="1">
      <c r="A4" s="2338" t="s">
        <v>68</v>
      </c>
      <c r="B4" s="2543" t="s">
        <v>237</v>
      </c>
      <c r="C4" s="2543"/>
      <c r="D4" s="2543"/>
      <c r="E4" s="2543"/>
      <c r="F4" s="2543"/>
      <c r="G4" s="2543" t="s">
        <v>239</v>
      </c>
      <c r="H4" s="2543"/>
      <c r="I4" s="2543"/>
      <c r="J4" s="2543"/>
      <c r="K4" s="2543"/>
      <c r="L4" s="2543" t="s">
        <v>238</v>
      </c>
      <c r="M4" s="2543"/>
      <c r="N4" s="2543"/>
      <c r="O4" s="2543"/>
      <c r="P4" s="2543"/>
      <c r="Q4" s="2543" t="s">
        <v>240</v>
      </c>
      <c r="R4" s="2543"/>
      <c r="S4" s="2543"/>
      <c r="T4" s="2543"/>
      <c r="U4" s="2543"/>
      <c r="V4" s="2543" t="s">
        <v>241</v>
      </c>
      <c r="W4" s="2543"/>
      <c r="X4" s="2543"/>
      <c r="Y4" s="2543"/>
      <c r="Z4" s="2544"/>
      <c r="AA4" s="1058"/>
      <c r="AB4" s="1058"/>
      <c r="AC4" s="1058"/>
      <c r="AD4" s="1058"/>
      <c r="AE4" s="1058"/>
      <c r="AF4" s="1058"/>
      <c r="AG4" s="1058"/>
      <c r="AH4" s="1058"/>
      <c r="AI4" s="1058"/>
      <c r="AJ4" s="1058"/>
      <c r="AK4" s="1058"/>
      <c r="AL4" s="1058"/>
      <c r="AM4" s="1058"/>
    </row>
    <row r="5" spans="1:39" s="1054" customFormat="1" ht="21" customHeight="1">
      <c r="A5" s="2339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22" t="s">
        <v>88</v>
      </c>
      <c r="U5" s="2322" t="s">
        <v>89</v>
      </c>
      <c r="V5" s="1060" t="s">
        <v>87</v>
      </c>
      <c r="W5" s="1060" t="s">
        <v>90</v>
      </c>
      <c r="X5" s="1060" t="s">
        <v>91</v>
      </c>
      <c r="Y5" s="2342" t="s">
        <v>88</v>
      </c>
      <c r="Z5" s="2345" t="s">
        <v>89</v>
      </c>
      <c r="AA5" s="1058"/>
      <c r="AB5" s="1058"/>
      <c r="AC5" s="1058"/>
      <c r="AD5" s="1058"/>
      <c r="AE5" s="1058"/>
      <c r="AF5" s="1058"/>
      <c r="AG5" s="1058"/>
      <c r="AH5" s="1058"/>
      <c r="AI5" s="1058"/>
      <c r="AJ5" s="1058"/>
      <c r="AK5" s="1058"/>
      <c r="AL5" s="1058"/>
      <c r="AM5" s="1058"/>
    </row>
    <row r="6" spans="1:39" s="1054" customFormat="1" ht="31.5" customHeight="1">
      <c r="A6" s="2339"/>
      <c r="B6" s="1875" t="s">
        <v>669</v>
      </c>
      <c r="C6" s="1875" t="s">
        <v>725</v>
      </c>
      <c r="D6" s="1875" t="s">
        <v>737</v>
      </c>
      <c r="E6" s="2322"/>
      <c r="F6" s="2322"/>
      <c r="G6" s="1875" t="str">
        <f>B6</f>
        <v xml:space="preserve">cf=j= @)&amp;#÷&amp;$
-;fpg–c;f/_                </v>
      </c>
      <c r="H6" s="1875" t="str">
        <f t="shared" ref="H6:I6" si="0">C6</f>
        <v xml:space="preserve">cf=j= @)&amp;$÷&amp;%
-;fpg–c;f/_                </v>
      </c>
      <c r="I6" s="1875" t="str">
        <f t="shared" si="0"/>
        <v xml:space="preserve">cf=j= @)&amp;%÷&amp;^
-;fpg–c;f/_                </v>
      </c>
      <c r="J6" s="2322"/>
      <c r="K6" s="2322"/>
      <c r="L6" s="1875" t="str">
        <f>B6</f>
        <v xml:space="preserve">cf=j= @)&amp;#÷&amp;$
-;fpg–c;f/_                </v>
      </c>
      <c r="M6" s="1875" t="str">
        <f t="shared" ref="M6:N6" si="1">C6</f>
        <v xml:space="preserve">cf=j= @)&amp;$÷&amp;%
-;fpg–c;f/_                </v>
      </c>
      <c r="N6" s="1875" t="str">
        <f t="shared" si="1"/>
        <v xml:space="preserve">cf=j= @)&amp;%÷&amp;^
-;fpg–c;f/_                </v>
      </c>
      <c r="O6" s="2322"/>
      <c r="P6" s="2322"/>
      <c r="Q6" s="1875" t="str">
        <f>B6</f>
        <v xml:space="preserve">cf=j= @)&amp;#÷&amp;$
-;fpg–c;f/_                </v>
      </c>
      <c r="R6" s="1875" t="str">
        <f t="shared" ref="R6:S6" si="2">C6</f>
        <v xml:space="preserve">cf=j= @)&amp;$÷&amp;%
-;fpg–c;f/_                </v>
      </c>
      <c r="S6" s="1875" t="str">
        <f t="shared" si="2"/>
        <v xml:space="preserve">cf=j= @)&amp;%÷&amp;^
-;fpg–c;f/_                </v>
      </c>
      <c r="T6" s="2322"/>
      <c r="U6" s="2322"/>
      <c r="V6" s="1875" t="str">
        <f>B6</f>
        <v xml:space="preserve">cf=j= @)&amp;#÷&amp;$
-;fpg–c;f/_                </v>
      </c>
      <c r="W6" s="1875" t="str">
        <f t="shared" ref="W6:X6" si="3">C6</f>
        <v xml:space="preserve">cf=j= @)&amp;$÷&amp;%
-;fpg–c;f/_                </v>
      </c>
      <c r="X6" s="1875" t="str">
        <f t="shared" si="3"/>
        <v xml:space="preserve">cf=j= @)&amp;%÷&amp;^
-;fpg–c;f/_                </v>
      </c>
      <c r="Y6" s="2342"/>
      <c r="Z6" s="2345"/>
      <c r="AA6" s="1058"/>
      <c r="AB6" s="1058"/>
      <c r="AC6" s="1058"/>
      <c r="AD6" s="1058"/>
      <c r="AE6" s="1058"/>
      <c r="AF6" s="1058"/>
      <c r="AG6" s="1058"/>
      <c r="AH6" s="1058"/>
      <c r="AI6" s="1058"/>
      <c r="AJ6" s="1058"/>
      <c r="AK6" s="1058"/>
      <c r="AL6" s="1058"/>
      <c r="AM6" s="1058"/>
    </row>
    <row r="7" spans="1:39" ht="21" customHeight="1">
      <c r="A7" s="129" t="s">
        <v>69</v>
      </c>
      <c r="B7" s="140">
        <v>6739</v>
      </c>
      <c r="C7" s="140">
        <v>6739</v>
      </c>
      <c r="D7" s="140">
        <v>6739</v>
      </c>
      <c r="E7" s="697">
        <v>0</v>
      </c>
      <c r="F7" s="697">
        <v>0</v>
      </c>
      <c r="G7" s="140">
        <v>4844</v>
      </c>
      <c r="H7" s="140">
        <v>4854</v>
      </c>
      <c r="I7" s="140">
        <v>4994</v>
      </c>
      <c r="J7" s="697">
        <v>0.20644095788604458</v>
      </c>
      <c r="K7" s="697">
        <v>2.88421920065925</v>
      </c>
      <c r="L7" s="742">
        <v>5386</v>
      </c>
      <c r="M7" s="742">
        <v>5386</v>
      </c>
      <c r="N7" s="742">
        <v>5676</v>
      </c>
      <c r="O7" s="697">
        <v>0</v>
      </c>
      <c r="P7" s="697">
        <v>5.3843297437801709</v>
      </c>
      <c r="Q7" s="140">
        <v>9860</v>
      </c>
      <c r="R7" s="140">
        <v>9860</v>
      </c>
      <c r="S7" s="140">
        <v>9860</v>
      </c>
      <c r="T7" s="697">
        <v>0</v>
      </c>
      <c r="U7" s="697">
        <v>0</v>
      </c>
      <c r="V7" s="140">
        <v>16653</v>
      </c>
      <c r="W7" s="140">
        <v>17435</v>
      </c>
      <c r="X7" s="140">
        <v>17435</v>
      </c>
      <c r="Y7" s="697">
        <v>4.695850597489942</v>
      </c>
      <c r="Z7" s="698">
        <v>0</v>
      </c>
    </row>
    <row r="8" spans="1:39" ht="21" customHeight="1">
      <c r="A8" s="129" t="s">
        <v>70</v>
      </c>
      <c r="B8" s="140"/>
      <c r="C8" s="140"/>
      <c r="D8" s="140"/>
      <c r="E8" s="697"/>
      <c r="F8" s="697"/>
      <c r="G8" s="140">
        <v>26140</v>
      </c>
      <c r="H8" s="140">
        <v>30238</v>
      </c>
      <c r="I8" s="140">
        <v>30883</v>
      </c>
      <c r="J8" s="697">
        <v>15.677123182861514</v>
      </c>
      <c r="K8" s="697">
        <v>2.1330775844963292</v>
      </c>
      <c r="L8" s="742"/>
      <c r="M8" s="742"/>
      <c r="N8" s="742"/>
      <c r="O8" s="697"/>
      <c r="P8" s="697"/>
      <c r="Q8" s="140">
        <v>46647</v>
      </c>
      <c r="R8" s="140">
        <v>46647</v>
      </c>
      <c r="S8" s="140">
        <v>46647</v>
      </c>
      <c r="T8" s="697">
        <v>0</v>
      </c>
      <c r="U8" s="697">
        <v>0</v>
      </c>
      <c r="V8" s="140">
        <v>41632</v>
      </c>
      <c r="W8" s="140">
        <v>41995</v>
      </c>
      <c r="X8" s="140">
        <v>41995</v>
      </c>
      <c r="Y8" s="697">
        <v>0.87192544196771715</v>
      </c>
      <c r="Z8" s="698">
        <v>0</v>
      </c>
    </row>
    <row r="9" spans="1:39" ht="21" customHeight="1">
      <c r="A9" s="129" t="s">
        <v>71</v>
      </c>
      <c r="B9" s="140">
        <v>72</v>
      </c>
      <c r="C9" s="140">
        <v>72</v>
      </c>
      <c r="D9" s="140">
        <v>80</v>
      </c>
      <c r="E9" s="697">
        <v>0</v>
      </c>
      <c r="F9" s="697">
        <v>11.111111111111111</v>
      </c>
      <c r="G9" s="140">
        <v>304</v>
      </c>
      <c r="H9" s="140">
        <v>304</v>
      </c>
      <c r="I9" s="140">
        <v>304</v>
      </c>
      <c r="J9" s="697">
        <v>0</v>
      </c>
      <c r="K9" s="697">
        <v>0</v>
      </c>
      <c r="L9" s="742">
        <v>153</v>
      </c>
      <c r="M9" s="742">
        <v>153</v>
      </c>
      <c r="N9" s="742">
        <v>169</v>
      </c>
      <c r="O9" s="697">
        <v>0</v>
      </c>
      <c r="P9" s="697">
        <v>10.457516339869281</v>
      </c>
      <c r="Q9" s="140"/>
      <c r="R9" s="140"/>
      <c r="S9" s="140"/>
      <c r="T9" s="697"/>
      <c r="U9" s="697"/>
      <c r="V9" s="140"/>
      <c r="W9" s="140"/>
      <c r="X9" s="140"/>
      <c r="Y9" s="697"/>
      <c r="Z9" s="698"/>
    </row>
    <row r="10" spans="1:39" ht="21" customHeight="1">
      <c r="A10" s="129" t="s">
        <v>423</v>
      </c>
      <c r="B10" s="140"/>
      <c r="C10" s="140"/>
      <c r="D10" s="140"/>
      <c r="E10" s="697"/>
      <c r="F10" s="697"/>
      <c r="G10" s="140">
        <v>12375</v>
      </c>
      <c r="H10" s="140">
        <v>13113</v>
      </c>
      <c r="I10" s="140">
        <v>13113</v>
      </c>
      <c r="J10" s="697">
        <v>5.9636363636363638</v>
      </c>
      <c r="K10" s="697">
        <v>0</v>
      </c>
      <c r="L10" s="742"/>
      <c r="M10" s="742"/>
      <c r="N10" s="742"/>
      <c r="O10" s="697"/>
      <c r="P10" s="697"/>
      <c r="Q10" s="140">
        <v>18985</v>
      </c>
      <c r="R10" s="140">
        <v>18985</v>
      </c>
      <c r="S10" s="140">
        <v>19385</v>
      </c>
      <c r="T10" s="697">
        <v>0</v>
      </c>
      <c r="U10" s="697">
        <v>2.1069265209375825</v>
      </c>
      <c r="V10" s="140">
        <v>11103</v>
      </c>
      <c r="W10" s="140">
        <v>12207</v>
      </c>
      <c r="X10" s="140">
        <v>12657</v>
      </c>
      <c r="Y10" s="697">
        <v>9.9432585787624959</v>
      </c>
      <c r="Z10" s="698">
        <v>3.6864094372081593</v>
      </c>
    </row>
    <row r="11" spans="1:39" s="73" customFormat="1" ht="21" customHeight="1">
      <c r="A11" s="128" t="s">
        <v>73</v>
      </c>
      <c r="B11" s="732">
        <v>6811</v>
      </c>
      <c r="C11" s="732">
        <v>6811</v>
      </c>
      <c r="D11" s="732">
        <v>6819</v>
      </c>
      <c r="E11" s="695">
        <v>0</v>
      </c>
      <c r="F11" s="695">
        <v>0.11745705476435178</v>
      </c>
      <c r="G11" s="732">
        <v>46762</v>
      </c>
      <c r="H11" s="732">
        <v>46762</v>
      </c>
      <c r="I11" s="732">
        <v>46762</v>
      </c>
      <c r="J11" s="695">
        <v>0</v>
      </c>
      <c r="K11" s="695">
        <v>0</v>
      </c>
      <c r="L11" s="1523">
        <v>5539</v>
      </c>
      <c r="M11" s="1523">
        <v>5539</v>
      </c>
      <c r="N11" s="1523">
        <v>5845</v>
      </c>
      <c r="O11" s="695">
        <v>0</v>
      </c>
      <c r="P11" s="695">
        <v>5.5244628994403318</v>
      </c>
      <c r="Q11" s="732">
        <v>75492</v>
      </c>
      <c r="R11" s="732">
        <v>75492</v>
      </c>
      <c r="S11" s="732">
        <v>75892</v>
      </c>
      <c r="T11" s="695">
        <v>0</v>
      </c>
      <c r="U11" s="695">
        <v>0.52985746834101621</v>
      </c>
      <c r="V11" s="732">
        <v>69388</v>
      </c>
      <c r="W11" s="732">
        <v>71637</v>
      </c>
      <c r="X11" s="732">
        <v>72087</v>
      </c>
      <c r="Y11" s="695">
        <v>3.2411944428431427</v>
      </c>
      <c r="Z11" s="696">
        <v>0.62816700866870467</v>
      </c>
    </row>
    <row r="12" spans="1:39" ht="21" customHeight="1">
      <c r="A12" s="129" t="s">
        <v>137</v>
      </c>
      <c r="B12" s="140">
        <v>70330</v>
      </c>
      <c r="C12" s="140">
        <v>70330</v>
      </c>
      <c r="D12" s="140">
        <v>70330</v>
      </c>
      <c r="E12" s="697">
        <v>0</v>
      </c>
      <c r="F12" s="697">
        <v>0</v>
      </c>
      <c r="G12" s="140">
        <v>156300</v>
      </c>
      <c r="H12" s="140">
        <v>98716</v>
      </c>
      <c r="I12" s="140">
        <v>98716</v>
      </c>
      <c r="J12" s="697">
        <v>-36.841970569417789</v>
      </c>
      <c r="K12" s="697">
        <v>0</v>
      </c>
      <c r="L12" s="742">
        <v>40723</v>
      </c>
      <c r="M12" s="742">
        <v>40723</v>
      </c>
      <c r="N12" s="742">
        <v>40723</v>
      </c>
      <c r="O12" s="697">
        <v>0</v>
      </c>
      <c r="P12" s="697">
        <v>0</v>
      </c>
      <c r="Q12" s="140">
        <v>81559</v>
      </c>
      <c r="R12" s="140">
        <v>81559</v>
      </c>
      <c r="S12" s="140">
        <v>81756</v>
      </c>
      <c r="T12" s="697">
        <v>0</v>
      </c>
      <c r="U12" s="697">
        <v>0.24154293211049668</v>
      </c>
      <c r="V12" s="140">
        <v>116956</v>
      </c>
      <c r="W12" s="140">
        <v>116952</v>
      </c>
      <c r="X12" s="140">
        <v>116956</v>
      </c>
      <c r="Y12" s="697">
        <v>-3.4200896063476863E-3</v>
      </c>
      <c r="Z12" s="698">
        <v>3.4202065804774607E-3</v>
      </c>
    </row>
    <row r="13" spans="1:39" ht="21" customHeight="1" thickBot="1">
      <c r="A13" s="17" t="s">
        <v>138</v>
      </c>
      <c r="B13" s="141">
        <v>63297</v>
      </c>
      <c r="C13" s="141">
        <v>63297</v>
      </c>
      <c r="D13" s="141">
        <v>63297</v>
      </c>
      <c r="E13" s="699">
        <v>0</v>
      </c>
      <c r="F13" s="699">
        <v>0</v>
      </c>
      <c r="G13" s="141">
        <v>98762</v>
      </c>
      <c r="H13" s="141">
        <v>90000</v>
      </c>
      <c r="I13" s="141">
        <v>90000</v>
      </c>
      <c r="J13" s="699">
        <v>-8.8718332962070434</v>
      </c>
      <c r="K13" s="699">
        <v>0</v>
      </c>
      <c r="L13" s="1817">
        <v>39895</v>
      </c>
      <c r="M13" s="1817">
        <v>39895</v>
      </c>
      <c r="N13" s="1817">
        <v>39895</v>
      </c>
      <c r="O13" s="699">
        <v>0</v>
      </c>
      <c r="P13" s="699">
        <v>0</v>
      </c>
      <c r="Q13" s="141">
        <v>74353</v>
      </c>
      <c r="R13" s="141">
        <v>74353</v>
      </c>
      <c r="S13" s="141">
        <v>74353</v>
      </c>
      <c r="T13" s="699">
        <v>0</v>
      </c>
      <c r="U13" s="699">
        <v>0</v>
      </c>
      <c r="V13" s="141">
        <v>104331</v>
      </c>
      <c r="W13" s="141">
        <v>104330</v>
      </c>
      <c r="X13" s="141">
        <v>107599</v>
      </c>
      <c r="Y13" s="699">
        <v>-9.5848788950551606E-4</v>
      </c>
      <c r="Z13" s="700">
        <v>3.1333269433528228</v>
      </c>
    </row>
    <row r="14" spans="1:39" ht="18" thickTop="1" thickBot="1">
      <c r="A14" s="31"/>
      <c r="B14" s="80"/>
      <c r="C14" s="80"/>
      <c r="D14" s="80"/>
      <c r="E14" s="880"/>
      <c r="F14" s="880"/>
      <c r="G14" s="148"/>
      <c r="H14" s="148"/>
      <c r="I14" s="148"/>
      <c r="J14" s="880"/>
      <c r="K14" s="880"/>
      <c r="L14" s="148"/>
      <c r="M14" s="148"/>
      <c r="N14" s="148"/>
      <c r="O14" s="880"/>
      <c r="P14" s="880"/>
      <c r="Q14" s="148"/>
      <c r="R14" s="148"/>
      <c r="S14" s="148"/>
      <c r="T14" s="880"/>
      <c r="U14" s="880"/>
      <c r="V14" s="148"/>
      <c r="W14" s="148"/>
      <c r="X14" s="148"/>
      <c r="Y14" s="880"/>
      <c r="Z14" s="880"/>
    </row>
    <row r="15" spans="1:39" s="1054" customFormat="1" ht="21" customHeight="1" thickTop="1">
      <c r="A15" s="2338" t="s">
        <v>68</v>
      </c>
      <c r="B15" s="2543" t="s">
        <v>242</v>
      </c>
      <c r="C15" s="2543"/>
      <c r="D15" s="2543"/>
      <c r="E15" s="2543"/>
      <c r="F15" s="2543"/>
      <c r="G15" s="2543" t="s">
        <v>670</v>
      </c>
      <c r="H15" s="2543"/>
      <c r="I15" s="2543"/>
      <c r="J15" s="2543"/>
      <c r="K15" s="2543"/>
      <c r="L15" s="2543" t="s">
        <v>671</v>
      </c>
      <c r="M15" s="2543"/>
      <c r="N15" s="2543"/>
      <c r="O15" s="2543"/>
      <c r="P15" s="2543"/>
      <c r="Q15" s="2543" t="s">
        <v>672</v>
      </c>
      <c r="R15" s="2543"/>
      <c r="S15" s="2543"/>
      <c r="T15" s="2543"/>
      <c r="U15" s="2543"/>
      <c r="V15" s="2543" t="s">
        <v>212</v>
      </c>
      <c r="W15" s="2543"/>
      <c r="X15" s="2543"/>
      <c r="Y15" s="2543"/>
      <c r="Z15" s="2544"/>
    </row>
    <row r="16" spans="1:39" s="1054" customFormat="1" ht="21" customHeight="1">
      <c r="A16" s="2339"/>
      <c r="B16" s="1060" t="s">
        <v>87</v>
      </c>
      <c r="C16" s="1060" t="s">
        <v>90</v>
      </c>
      <c r="D16" s="1060" t="s">
        <v>91</v>
      </c>
      <c r="E16" s="2322" t="s">
        <v>88</v>
      </c>
      <c r="F16" s="2322" t="s">
        <v>89</v>
      </c>
      <c r="G16" s="1060" t="s">
        <v>87</v>
      </c>
      <c r="H16" s="1060" t="s">
        <v>90</v>
      </c>
      <c r="I16" s="1060" t="s">
        <v>91</v>
      </c>
      <c r="J16" s="2322" t="s">
        <v>88</v>
      </c>
      <c r="K16" s="2322" t="s">
        <v>89</v>
      </c>
      <c r="L16" s="1060" t="s">
        <v>87</v>
      </c>
      <c r="M16" s="1060" t="s">
        <v>90</v>
      </c>
      <c r="N16" s="1060" t="s">
        <v>91</v>
      </c>
      <c r="O16" s="2322" t="s">
        <v>88</v>
      </c>
      <c r="P16" s="2322" t="s">
        <v>89</v>
      </c>
      <c r="Q16" s="1060" t="s">
        <v>87</v>
      </c>
      <c r="R16" s="1060" t="s">
        <v>90</v>
      </c>
      <c r="S16" s="1060" t="s">
        <v>91</v>
      </c>
      <c r="T16" s="2322" t="s">
        <v>88</v>
      </c>
      <c r="U16" s="2322" t="s">
        <v>89</v>
      </c>
      <c r="V16" s="1060" t="s">
        <v>87</v>
      </c>
      <c r="W16" s="1060" t="s">
        <v>90</v>
      </c>
      <c r="X16" s="1060" t="s">
        <v>91</v>
      </c>
      <c r="Y16" s="2342" t="s">
        <v>88</v>
      </c>
      <c r="Z16" s="2345" t="s">
        <v>89</v>
      </c>
    </row>
    <row r="17" spans="1:26" s="1054" customFormat="1" ht="31.5" customHeight="1">
      <c r="A17" s="2339"/>
      <c r="B17" s="1875" t="str">
        <f>B6</f>
        <v xml:space="preserve">cf=j= @)&amp;#÷&amp;$
-;fpg–c;f/_                </v>
      </c>
      <c r="C17" s="1875" t="str">
        <f t="shared" ref="C17:D17" si="4">C6</f>
        <v xml:space="preserve">cf=j= @)&amp;$÷&amp;%
-;fpg–c;f/_                </v>
      </c>
      <c r="D17" s="1875" t="str">
        <f t="shared" si="4"/>
        <v xml:space="preserve">cf=j= @)&amp;%÷&amp;^
-;fpg–c;f/_                </v>
      </c>
      <c r="E17" s="2322"/>
      <c r="F17" s="2322"/>
      <c r="G17" s="1875" t="str">
        <f>B6</f>
        <v xml:space="preserve">cf=j= @)&amp;#÷&amp;$
-;fpg–c;f/_                </v>
      </c>
      <c r="H17" s="1875" t="str">
        <f t="shared" ref="H17:I17" si="5">C6</f>
        <v xml:space="preserve">cf=j= @)&amp;$÷&amp;%
-;fpg–c;f/_                </v>
      </c>
      <c r="I17" s="1875" t="str">
        <f t="shared" si="5"/>
        <v xml:space="preserve">cf=j= @)&amp;%÷&amp;^
-;fpg–c;f/_                </v>
      </c>
      <c r="J17" s="2322"/>
      <c r="K17" s="2322"/>
      <c r="L17" s="1875" t="str">
        <f>B6</f>
        <v xml:space="preserve">cf=j= @)&amp;#÷&amp;$
-;fpg–c;f/_                </v>
      </c>
      <c r="M17" s="1875" t="str">
        <f t="shared" ref="M17:N17" si="6">C6</f>
        <v xml:space="preserve">cf=j= @)&amp;$÷&amp;%
-;fpg–c;f/_                </v>
      </c>
      <c r="N17" s="1875" t="str">
        <f t="shared" si="6"/>
        <v xml:space="preserve">cf=j= @)&amp;%÷&amp;^
-;fpg–c;f/_                </v>
      </c>
      <c r="O17" s="2322"/>
      <c r="P17" s="2322"/>
      <c r="Q17" s="1875" t="str">
        <f>B6</f>
        <v xml:space="preserve">cf=j= @)&amp;#÷&amp;$
-;fpg–c;f/_                </v>
      </c>
      <c r="R17" s="1875" t="str">
        <f t="shared" ref="R17:S17" si="7">C6</f>
        <v xml:space="preserve">cf=j= @)&amp;$÷&amp;%
-;fpg–c;f/_                </v>
      </c>
      <c r="S17" s="1875" t="str">
        <f t="shared" si="7"/>
        <v xml:space="preserve">cf=j= @)&amp;%÷&amp;^
-;fpg–c;f/_                </v>
      </c>
      <c r="T17" s="2322"/>
      <c r="U17" s="2322"/>
      <c r="V17" s="1875" t="str">
        <f>B6</f>
        <v xml:space="preserve">cf=j= @)&amp;#÷&amp;$
-;fpg–c;f/_                </v>
      </c>
      <c r="W17" s="1875" t="str">
        <f t="shared" ref="W17:X17" si="8">C6</f>
        <v xml:space="preserve">cf=j= @)&amp;$÷&amp;%
-;fpg–c;f/_                </v>
      </c>
      <c r="X17" s="1875" t="str">
        <f t="shared" si="8"/>
        <v xml:space="preserve">cf=j= @)&amp;%÷&amp;^
-;fpg–c;f/_                </v>
      </c>
      <c r="Y17" s="2342"/>
      <c r="Z17" s="2345"/>
    </row>
    <row r="18" spans="1:26" ht="21" customHeight="1">
      <c r="A18" s="129" t="s">
        <v>69</v>
      </c>
      <c r="B18" s="560">
        <v>12100</v>
      </c>
      <c r="C18" s="560">
        <v>12100</v>
      </c>
      <c r="D18" s="140">
        <v>12100</v>
      </c>
      <c r="E18" s="697">
        <v>0</v>
      </c>
      <c r="F18" s="697">
        <v>0</v>
      </c>
      <c r="G18" s="140">
        <v>10955</v>
      </c>
      <c r="H18" s="140">
        <v>10955</v>
      </c>
      <c r="I18" s="140">
        <v>10955</v>
      </c>
      <c r="J18" s="697">
        <v>0</v>
      </c>
      <c r="K18" s="697">
        <v>0</v>
      </c>
      <c r="L18" s="140">
        <v>10680</v>
      </c>
      <c r="M18" s="140">
        <v>10690</v>
      </c>
      <c r="N18" s="140">
        <v>11720</v>
      </c>
      <c r="O18" s="1863">
        <v>9.3632958801492805E-2</v>
      </c>
      <c r="P18" s="1863">
        <v>9.6351730589335745</v>
      </c>
      <c r="Q18" s="742">
        <v>5378</v>
      </c>
      <c r="R18" s="742">
        <v>5922</v>
      </c>
      <c r="S18" s="742">
        <v>6272</v>
      </c>
      <c r="T18" s="1863">
        <v>10.115284492376347</v>
      </c>
      <c r="U18" s="1863">
        <v>5.9101654846335663</v>
      </c>
      <c r="V18" s="132">
        <v>82595</v>
      </c>
      <c r="W18" s="132">
        <v>83941</v>
      </c>
      <c r="X18" s="132">
        <v>85751</v>
      </c>
      <c r="Y18" s="1863">
        <v>1.6296385979780865</v>
      </c>
      <c r="Z18" s="1864">
        <v>2.1562764322559929</v>
      </c>
    </row>
    <row r="19" spans="1:26" ht="21" customHeight="1">
      <c r="A19" s="129" t="s">
        <v>70</v>
      </c>
      <c r="B19" s="560">
        <v>22808</v>
      </c>
      <c r="C19" s="560">
        <v>22808</v>
      </c>
      <c r="D19" s="140">
        <v>22808</v>
      </c>
      <c r="E19" s="697">
        <v>0</v>
      </c>
      <c r="F19" s="697">
        <v>0</v>
      </c>
      <c r="G19" s="140"/>
      <c r="H19" s="140"/>
      <c r="I19" s="140"/>
      <c r="J19" s="697"/>
      <c r="K19" s="697"/>
      <c r="L19" s="140"/>
      <c r="M19" s="140"/>
      <c r="N19" s="140"/>
      <c r="O19" s="1863"/>
      <c r="P19" s="1863"/>
      <c r="Q19" s="742"/>
      <c r="R19" s="742"/>
      <c r="S19" s="742"/>
      <c r="T19" s="1863"/>
      <c r="U19" s="1863"/>
      <c r="V19" s="132">
        <v>137227</v>
      </c>
      <c r="W19" s="132">
        <v>141688</v>
      </c>
      <c r="X19" s="132">
        <v>142333</v>
      </c>
      <c r="Y19" s="1863">
        <v>3.2508179877137877</v>
      </c>
      <c r="Z19" s="1864">
        <v>0.45522556603241071</v>
      </c>
    </row>
    <row r="20" spans="1:26" ht="21" customHeight="1">
      <c r="A20" s="129" t="s">
        <v>71</v>
      </c>
      <c r="B20" s="560"/>
      <c r="C20" s="560"/>
      <c r="D20" s="140"/>
      <c r="E20" s="697"/>
      <c r="F20" s="697"/>
      <c r="G20" s="140"/>
      <c r="H20" s="140"/>
      <c r="I20" s="140"/>
      <c r="J20" s="697"/>
      <c r="K20" s="697"/>
      <c r="L20" s="140">
        <v>130</v>
      </c>
      <c r="M20" s="140">
        <v>150</v>
      </c>
      <c r="N20" s="140">
        <v>170</v>
      </c>
      <c r="O20" s="1863">
        <v>15.384615384615373</v>
      </c>
      <c r="P20" s="1863">
        <v>13.333333333333329</v>
      </c>
      <c r="Q20" s="742">
        <v>14</v>
      </c>
      <c r="R20" s="742">
        <v>14</v>
      </c>
      <c r="S20" s="742">
        <v>60</v>
      </c>
      <c r="T20" s="1863">
        <v>0</v>
      </c>
      <c r="U20" s="1863">
        <v>328.57142857142856</v>
      </c>
      <c r="V20" s="132">
        <v>673</v>
      </c>
      <c r="W20" s="132">
        <v>693</v>
      </c>
      <c r="X20" s="132">
        <v>783</v>
      </c>
      <c r="Y20" s="1863">
        <v>2.9717682020802272</v>
      </c>
      <c r="Z20" s="1864">
        <v>12.987012987012989</v>
      </c>
    </row>
    <row r="21" spans="1:26" ht="21" customHeight="1">
      <c r="A21" s="129" t="s">
        <v>423</v>
      </c>
      <c r="B21" s="560">
        <v>5853</v>
      </c>
      <c r="C21" s="560">
        <v>6173</v>
      </c>
      <c r="D21" s="140">
        <v>6273</v>
      </c>
      <c r="E21" s="697">
        <v>5.4672817358619508</v>
      </c>
      <c r="F21" s="697">
        <v>1.6199578810950914</v>
      </c>
      <c r="G21" s="140"/>
      <c r="H21" s="140"/>
      <c r="I21" s="140"/>
      <c r="J21" s="697"/>
      <c r="K21" s="697"/>
      <c r="L21" s="140"/>
      <c r="M21" s="140"/>
      <c r="N21" s="140"/>
      <c r="O21" s="1863"/>
      <c r="P21" s="1863"/>
      <c r="Q21" s="742"/>
      <c r="R21" s="742"/>
      <c r="S21" s="742"/>
      <c r="T21" s="1863"/>
      <c r="U21" s="1863"/>
      <c r="V21" s="132">
        <v>48316</v>
      </c>
      <c r="W21" s="132">
        <v>50478</v>
      </c>
      <c r="X21" s="132">
        <v>51428</v>
      </c>
      <c r="Y21" s="1863">
        <v>4.4747081712062311</v>
      </c>
      <c r="Z21" s="1864">
        <v>1.8820080034866606</v>
      </c>
    </row>
    <row r="22" spans="1:26" ht="21" customHeight="1">
      <c r="A22" s="128" t="s">
        <v>73</v>
      </c>
      <c r="B22" s="590">
        <v>40761</v>
      </c>
      <c r="C22" s="590">
        <v>41081</v>
      </c>
      <c r="D22" s="732">
        <v>41181</v>
      </c>
      <c r="E22" s="695">
        <v>0.78506415446137234</v>
      </c>
      <c r="F22" s="695">
        <v>0.24342153306881525</v>
      </c>
      <c r="G22" s="732">
        <v>10955</v>
      </c>
      <c r="H22" s="732">
        <v>10955</v>
      </c>
      <c r="I22" s="732">
        <v>10955</v>
      </c>
      <c r="J22" s="695">
        <v>0</v>
      </c>
      <c r="K22" s="695">
        <v>0</v>
      </c>
      <c r="L22" s="732">
        <v>10810</v>
      </c>
      <c r="M22" s="732">
        <v>10840</v>
      </c>
      <c r="N22" s="732">
        <v>11890</v>
      </c>
      <c r="O22" s="695">
        <v>0.27752081406105455</v>
      </c>
      <c r="P22" s="695">
        <v>9.6863468634686338</v>
      </c>
      <c r="Q22" s="1523">
        <v>5392</v>
      </c>
      <c r="R22" s="1523">
        <v>5936</v>
      </c>
      <c r="S22" s="1523">
        <v>6332</v>
      </c>
      <c r="T22" s="695">
        <v>10.089020771513352</v>
      </c>
      <c r="U22" s="695">
        <v>6.671159029649596</v>
      </c>
      <c r="V22" s="142">
        <v>271910</v>
      </c>
      <c r="W22" s="142">
        <v>275053</v>
      </c>
      <c r="X22" s="142">
        <v>277763</v>
      </c>
      <c r="Y22" s="689">
        <v>1.155897171858328</v>
      </c>
      <c r="Z22" s="690">
        <v>0.98526465808407693</v>
      </c>
    </row>
    <row r="23" spans="1:26" ht="21" customHeight="1">
      <c r="A23" s="129" t="s">
        <v>137</v>
      </c>
      <c r="B23" s="140">
        <v>81668</v>
      </c>
      <c r="C23" s="140">
        <v>81668</v>
      </c>
      <c r="D23" s="140">
        <v>81668</v>
      </c>
      <c r="E23" s="697">
        <v>0</v>
      </c>
      <c r="F23" s="697">
        <v>0</v>
      </c>
      <c r="G23" s="140">
        <v>27551</v>
      </c>
      <c r="H23" s="140">
        <v>27551</v>
      </c>
      <c r="I23" s="140">
        <v>27552</v>
      </c>
      <c r="J23" s="697">
        <v>0</v>
      </c>
      <c r="K23" s="697">
        <v>3.6296323182461615E-3</v>
      </c>
      <c r="L23" s="140">
        <v>60257</v>
      </c>
      <c r="M23" s="140">
        <v>60257</v>
      </c>
      <c r="N23" s="140">
        <v>60257</v>
      </c>
      <c r="O23" s="1863">
        <v>0</v>
      </c>
      <c r="P23" s="1863">
        <v>0</v>
      </c>
      <c r="Q23" s="742">
        <v>31707</v>
      </c>
      <c r="R23" s="742">
        <v>31596</v>
      </c>
      <c r="S23" s="742">
        <v>31596</v>
      </c>
      <c r="T23" s="1863">
        <v>-0.35008042388116678</v>
      </c>
      <c r="U23" s="1863">
        <v>0</v>
      </c>
      <c r="V23" s="132">
        <v>667051</v>
      </c>
      <c r="W23" s="132">
        <v>609352</v>
      </c>
      <c r="X23" s="132">
        <v>609554</v>
      </c>
      <c r="Y23" s="1863">
        <v>-8.6498633537765386</v>
      </c>
      <c r="Z23" s="1864">
        <v>3.3149969147558522E-2</v>
      </c>
    </row>
    <row r="24" spans="1:26" ht="21" customHeight="1" thickBot="1">
      <c r="A24" s="17" t="s">
        <v>138</v>
      </c>
      <c r="B24" s="141">
        <v>72482</v>
      </c>
      <c r="C24" s="141">
        <v>72482</v>
      </c>
      <c r="D24" s="141">
        <v>72482</v>
      </c>
      <c r="E24" s="699">
        <v>0</v>
      </c>
      <c r="F24" s="699">
        <v>0</v>
      </c>
      <c r="G24" s="141">
        <v>22500</v>
      </c>
      <c r="H24" s="141">
        <v>22500</v>
      </c>
      <c r="I24" s="141">
        <v>22500</v>
      </c>
      <c r="J24" s="699">
        <v>0</v>
      </c>
      <c r="K24" s="699">
        <v>0</v>
      </c>
      <c r="L24" s="141">
        <v>51537</v>
      </c>
      <c r="M24" s="141">
        <v>51536</v>
      </c>
      <c r="N24" s="141">
        <v>51519</v>
      </c>
      <c r="O24" s="693">
        <v>-1.940353532418726E-3</v>
      </c>
      <c r="P24" s="693">
        <v>-3.2986650108654203E-2</v>
      </c>
      <c r="Q24" s="1817">
        <v>29000</v>
      </c>
      <c r="R24" s="1817">
        <v>30000</v>
      </c>
      <c r="S24" s="1817">
        <v>30000</v>
      </c>
      <c r="T24" s="693">
        <v>3.448275862068968</v>
      </c>
      <c r="U24" s="693">
        <v>0</v>
      </c>
      <c r="V24" s="139">
        <v>556157</v>
      </c>
      <c r="W24" s="139">
        <v>548393</v>
      </c>
      <c r="X24" s="139">
        <v>551645</v>
      </c>
      <c r="Y24" s="693">
        <v>-1.3960086810019448</v>
      </c>
      <c r="Z24" s="694">
        <v>0.59300538117736323</v>
      </c>
    </row>
    <row r="25" spans="1:26" ht="21" customHeight="1" thickTop="1">
      <c r="A25" s="2321" t="s">
        <v>712</v>
      </c>
      <c r="B25" s="2321"/>
      <c r="C25" s="2321"/>
      <c r="D25" s="2321"/>
      <c r="E25" s="2321"/>
      <c r="F25" s="2321"/>
      <c r="G25" s="2321"/>
      <c r="H25" s="2321"/>
      <c r="I25" s="2321"/>
      <c r="J25" s="2321"/>
      <c r="K25" s="2321"/>
      <c r="L25" s="2321"/>
      <c r="M25" s="2321"/>
      <c r="N25" s="2321"/>
      <c r="O25" s="2321"/>
      <c r="P25" s="2321"/>
    </row>
    <row r="26" spans="1:26" ht="15">
      <c r="A26" s="218" t="s">
        <v>713</v>
      </c>
    </row>
  </sheetData>
  <mergeCells count="33">
    <mergeCell ref="Y16:Y17"/>
    <mergeCell ref="Z16:Z17"/>
    <mergeCell ref="U5:U6"/>
    <mergeCell ref="V4:Z4"/>
    <mergeCell ref="Y5:Y6"/>
    <mergeCell ref="Z5:Z6"/>
    <mergeCell ref="V15:Z15"/>
    <mergeCell ref="Q4:U4"/>
    <mergeCell ref="T5:T6"/>
    <mergeCell ref="Q15:U15"/>
    <mergeCell ref="T16:T17"/>
    <mergeCell ref="U16:U17"/>
    <mergeCell ref="E5:E6"/>
    <mergeCell ref="F5:F6"/>
    <mergeCell ref="J5:J6"/>
    <mergeCell ref="K5:K6"/>
    <mergeCell ref="O5:O6"/>
    <mergeCell ref="A15:A17"/>
    <mergeCell ref="B15:F15"/>
    <mergeCell ref="G15:K15"/>
    <mergeCell ref="A25:P25"/>
    <mergeCell ref="A4:A6"/>
    <mergeCell ref="B4:F4"/>
    <mergeCell ref="G4:K4"/>
    <mergeCell ref="L4:P4"/>
    <mergeCell ref="L15:P15"/>
    <mergeCell ref="E16:E17"/>
    <mergeCell ref="F16:F17"/>
    <mergeCell ref="J16:J17"/>
    <mergeCell ref="K16:K17"/>
    <mergeCell ref="O16:O17"/>
    <mergeCell ref="P16:P17"/>
    <mergeCell ref="P5:P6"/>
  </mergeCells>
  <printOptions horizontalCentered="1"/>
  <pageMargins left="0.39370078740157483" right="0.39370078740157483" top="0.78740157480314965" bottom="0.19685039370078741" header="0" footer="0"/>
  <pageSetup paperSize="9" scale="40" orientation="landscape" r:id="rId1"/>
  <headerFooter alignWithMargins="0"/>
  <colBreaks count="1" manualBreakCount="1">
    <brk id="31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45"/>
  <sheetViews>
    <sheetView view="pageBreakPreview" topLeftCell="A10" zoomScale="55" zoomScaleSheetLayoutView="55" workbookViewId="0">
      <selection activeCell="R34" sqref="R34"/>
    </sheetView>
  </sheetViews>
  <sheetFormatPr defaultColWidth="9.140625" defaultRowHeight="12.75"/>
  <cols>
    <col min="1" max="1" width="23.140625" style="49" customWidth="1"/>
    <col min="2" max="2" width="11.7109375" style="49" customWidth="1"/>
    <col min="3" max="3" width="11.42578125" style="49" customWidth="1"/>
    <col min="4" max="4" width="10.7109375" style="49" customWidth="1"/>
    <col min="5" max="6" width="12.7109375" style="838" customWidth="1"/>
    <col min="7" max="7" width="10.7109375" style="49" customWidth="1"/>
    <col min="8" max="8" width="11.140625" style="49" customWidth="1"/>
    <col min="9" max="9" width="10.7109375" style="49" customWidth="1"/>
    <col min="10" max="10" width="12.7109375" style="838" customWidth="1"/>
    <col min="11" max="11" width="12.85546875" style="838" customWidth="1"/>
    <col min="12" max="14" width="10.7109375" style="49" customWidth="1"/>
    <col min="15" max="15" width="12.7109375" style="838" customWidth="1"/>
    <col min="16" max="16" width="12.85546875" style="838" customWidth="1"/>
    <col min="17" max="19" width="10.7109375" style="49" customWidth="1"/>
    <col min="20" max="20" width="12.7109375" style="838" customWidth="1"/>
    <col min="21" max="21" width="12.85546875" style="838" customWidth="1"/>
    <col min="22" max="22" width="11" style="49" customWidth="1"/>
    <col min="23" max="23" width="11.5703125" style="49" customWidth="1"/>
    <col min="24" max="24" width="10.140625" style="49" customWidth="1"/>
    <col min="25" max="26" width="12.85546875" style="838" customWidth="1"/>
    <col min="27" max="248" width="8.7109375" style="49" customWidth="1"/>
    <col min="249" max="249" width="27.42578125" style="49" customWidth="1"/>
    <col min="250" max="250" width="11.7109375" style="49" bestFit="1" customWidth="1"/>
    <col min="251" max="251" width="11.7109375" style="49" customWidth="1"/>
    <col min="252" max="253" width="11.85546875" style="49" customWidth="1"/>
    <col min="254" max="254" width="12.5703125" style="49" customWidth="1"/>
    <col min="255" max="255" width="13.28515625" style="49" customWidth="1"/>
    <col min="256" max="256" width="11.7109375" style="49" bestFit="1"/>
    <col min="257" max="16384" width="9.140625" style="49"/>
  </cols>
  <sheetData>
    <row r="1" spans="1:46" s="1950" customFormat="1" ht="33">
      <c r="A1" s="1949" t="s">
        <v>305</v>
      </c>
      <c r="B1" s="1949"/>
      <c r="C1" s="1949"/>
      <c r="D1" s="1949"/>
      <c r="E1" s="1949"/>
      <c r="F1" s="1949"/>
      <c r="G1" s="1949"/>
      <c r="H1" s="1949"/>
      <c r="I1" s="1949"/>
      <c r="J1" s="1949"/>
      <c r="K1" s="1949"/>
      <c r="L1" s="1949"/>
      <c r="M1" s="1949"/>
      <c r="N1" s="1949"/>
      <c r="O1" s="1949"/>
      <c r="P1" s="1949"/>
      <c r="Q1" s="1949"/>
      <c r="R1" s="1949"/>
      <c r="S1" s="1949"/>
      <c r="T1" s="1949"/>
      <c r="U1" s="1949"/>
      <c r="V1" s="1949"/>
      <c r="W1" s="1949"/>
      <c r="X1" s="1949"/>
      <c r="Y1" s="1940"/>
      <c r="Z1" s="1940"/>
    </row>
    <row r="2" spans="1:46" s="1952" customFormat="1" ht="34.5">
      <c r="A2" s="1951" t="s">
        <v>829</v>
      </c>
      <c r="B2" s="1951"/>
      <c r="C2" s="1951"/>
      <c r="D2" s="1951"/>
      <c r="E2" s="1951"/>
      <c r="F2" s="1951"/>
      <c r="G2" s="1951"/>
      <c r="H2" s="1951"/>
      <c r="I2" s="1951"/>
      <c r="J2" s="1951"/>
      <c r="K2" s="1951"/>
      <c r="L2" s="1951"/>
      <c r="M2" s="1951"/>
      <c r="N2" s="1951"/>
      <c r="O2" s="1951"/>
      <c r="P2" s="1951"/>
      <c r="Q2" s="1951"/>
      <c r="R2" s="1951"/>
      <c r="S2" s="1951"/>
      <c r="T2" s="1951"/>
      <c r="U2" s="1951"/>
      <c r="V2" s="1951"/>
      <c r="W2" s="1951"/>
      <c r="X2" s="1951"/>
      <c r="Y2" s="1943"/>
      <c r="Z2" s="1943"/>
    </row>
    <row r="3" spans="1:46" ht="18.75" customHeight="1" thickBot="1">
      <c r="A3" s="183"/>
      <c r="B3" s="183"/>
      <c r="C3" s="183"/>
      <c r="D3" s="183"/>
      <c r="E3" s="876"/>
      <c r="F3" s="876"/>
      <c r="G3" s="183"/>
      <c r="H3" s="183"/>
      <c r="I3" s="183"/>
      <c r="J3" s="876"/>
      <c r="K3" s="876"/>
      <c r="L3" s="183"/>
      <c r="M3" s="183"/>
      <c r="N3" s="183"/>
      <c r="Q3" s="183"/>
      <c r="R3" s="183"/>
      <c r="S3" s="183"/>
      <c r="T3" s="2546"/>
      <c r="U3" s="2546"/>
      <c r="V3" s="183"/>
      <c r="W3" s="183"/>
      <c r="X3" s="182"/>
      <c r="Y3" s="2546" t="s">
        <v>322</v>
      </c>
      <c r="Z3" s="2546"/>
    </row>
    <row r="4" spans="1:46" s="1054" customFormat="1" ht="19.5" customHeight="1" thickTop="1">
      <c r="A4" s="2547" t="s">
        <v>81</v>
      </c>
      <c r="B4" s="2543" t="s">
        <v>237</v>
      </c>
      <c r="C4" s="2543"/>
      <c r="D4" s="2543"/>
      <c r="E4" s="2543"/>
      <c r="F4" s="2543"/>
      <c r="G4" s="2543" t="s">
        <v>239</v>
      </c>
      <c r="H4" s="2543"/>
      <c r="I4" s="2543"/>
      <c r="J4" s="2543"/>
      <c r="K4" s="2543"/>
      <c r="L4" s="2543" t="s">
        <v>238</v>
      </c>
      <c r="M4" s="2543"/>
      <c r="N4" s="2543"/>
      <c r="O4" s="2543"/>
      <c r="P4" s="2543"/>
      <c r="Q4" s="2543" t="s">
        <v>240</v>
      </c>
      <c r="R4" s="2543"/>
      <c r="S4" s="2543"/>
      <c r="T4" s="2543"/>
      <c r="U4" s="2543"/>
      <c r="V4" s="2543" t="s">
        <v>241</v>
      </c>
      <c r="W4" s="2543"/>
      <c r="X4" s="2543"/>
      <c r="Y4" s="2543"/>
      <c r="Z4" s="2544"/>
      <c r="AA4" s="1058"/>
      <c r="AB4" s="1058"/>
      <c r="AC4" s="1058"/>
      <c r="AD4" s="1058"/>
      <c r="AE4" s="1058"/>
      <c r="AF4" s="1058"/>
      <c r="AG4" s="1058"/>
      <c r="AH4" s="1058"/>
    </row>
    <row r="5" spans="1:46" s="1213" customFormat="1" ht="19.5" customHeight="1">
      <c r="A5" s="2548"/>
      <c r="B5" s="1877" t="s">
        <v>87</v>
      </c>
      <c r="C5" s="1877" t="s">
        <v>90</v>
      </c>
      <c r="D5" s="1877" t="s">
        <v>91</v>
      </c>
      <c r="E5" s="2342" t="s">
        <v>340</v>
      </c>
      <c r="F5" s="2342"/>
      <c r="G5" s="1877" t="s">
        <v>87</v>
      </c>
      <c r="H5" s="1877" t="s">
        <v>90</v>
      </c>
      <c r="I5" s="1877" t="s">
        <v>91</v>
      </c>
      <c r="J5" s="2342" t="s">
        <v>340</v>
      </c>
      <c r="K5" s="2342"/>
      <c r="L5" s="1877" t="s">
        <v>87</v>
      </c>
      <c r="M5" s="1877" t="s">
        <v>90</v>
      </c>
      <c r="N5" s="1877" t="s">
        <v>91</v>
      </c>
      <c r="O5" s="2342" t="s">
        <v>340</v>
      </c>
      <c r="P5" s="2342"/>
      <c r="Q5" s="1877" t="s">
        <v>87</v>
      </c>
      <c r="R5" s="1877" t="s">
        <v>90</v>
      </c>
      <c r="S5" s="1877" t="s">
        <v>91</v>
      </c>
      <c r="T5" s="2342" t="s">
        <v>340</v>
      </c>
      <c r="U5" s="2342"/>
      <c r="V5" s="1877" t="s">
        <v>87</v>
      </c>
      <c r="W5" s="1877" t="s">
        <v>90</v>
      </c>
      <c r="X5" s="1877" t="s">
        <v>91</v>
      </c>
      <c r="Y5" s="2342" t="s">
        <v>340</v>
      </c>
      <c r="Z5" s="2345"/>
      <c r="AA5" s="1212"/>
      <c r="AB5" s="1212"/>
      <c r="AC5" s="1212"/>
      <c r="AD5" s="1212"/>
      <c r="AE5" s="1212"/>
      <c r="AF5" s="1212"/>
      <c r="AG5" s="1212"/>
      <c r="AH5" s="1212"/>
      <c r="AI5" s="1212"/>
      <c r="AJ5" s="1212"/>
      <c r="AK5" s="1212"/>
      <c r="AL5" s="1212"/>
      <c r="AM5" s="1212"/>
      <c r="AN5" s="1212"/>
      <c r="AO5" s="1212"/>
      <c r="AP5" s="1212"/>
      <c r="AQ5" s="1212"/>
      <c r="AR5" s="1212"/>
      <c r="AS5" s="1212"/>
      <c r="AT5" s="1212"/>
    </row>
    <row r="6" spans="1:46" s="1215" customFormat="1" ht="31.5" customHeight="1">
      <c r="A6" s="2548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232" t="str">
        <f t="shared" si="2"/>
        <v>cf=j=@)&amp;%÷&amp;^</v>
      </c>
      <c r="V6" s="1232" t="str">
        <f>B6</f>
        <v xml:space="preserve">@)&amp;$
c;f/ d;fGt </v>
      </c>
      <c r="W6" s="1232" t="str">
        <f t="shared" ref="W6:Z6" si="3">C6</f>
        <v xml:space="preserve">@)&amp;%
c;f/ d;fGt </v>
      </c>
      <c r="X6" s="1232" t="str">
        <f t="shared" si="3"/>
        <v xml:space="preserve">@)&amp;^
c;f/ d;fGt </v>
      </c>
      <c r="Y6" s="1232" t="str">
        <f t="shared" si="3"/>
        <v>cf=j=@)&amp;$÷&amp;%</v>
      </c>
      <c r="Z6" s="1308" t="str">
        <f t="shared" si="3"/>
        <v>cf=j=@)&amp;%÷&amp;^</v>
      </c>
      <c r="AA6" s="1214"/>
      <c r="AB6" s="1214"/>
      <c r="AC6" s="1214"/>
      <c r="AD6" s="1214"/>
      <c r="AE6" s="1214"/>
      <c r="AF6" s="1214"/>
      <c r="AG6" s="1214"/>
      <c r="AH6" s="1214"/>
      <c r="AI6" s="1214"/>
      <c r="AJ6" s="1214"/>
      <c r="AK6" s="1214"/>
      <c r="AL6" s="1214"/>
      <c r="AM6" s="1214"/>
      <c r="AN6" s="1214"/>
      <c r="AO6" s="1214"/>
      <c r="AP6" s="1214"/>
      <c r="AQ6" s="1214"/>
      <c r="AR6" s="1214"/>
      <c r="AS6" s="1214"/>
      <c r="AT6" s="1214"/>
    </row>
    <row r="7" spans="1:46" s="300" customFormat="1" ht="16.5" customHeight="1">
      <c r="A7" s="185" t="s">
        <v>341</v>
      </c>
      <c r="B7" s="674">
        <v>53.08</v>
      </c>
      <c r="C7" s="674">
        <v>48.67</v>
      </c>
      <c r="D7" s="674">
        <v>293.8</v>
      </c>
      <c r="E7" s="1863">
        <v>-8.308214016578745</v>
      </c>
      <c r="F7" s="1863">
        <v>503.65728374768844</v>
      </c>
      <c r="G7" s="674">
        <v>230.2</v>
      </c>
      <c r="H7" s="674">
        <v>352.41</v>
      </c>
      <c r="I7" s="674">
        <v>930.51</v>
      </c>
      <c r="J7" s="1863">
        <v>53.088618592528235</v>
      </c>
      <c r="K7" s="1863">
        <v>164.04188303396609</v>
      </c>
      <c r="L7" s="674">
        <v>145.44</v>
      </c>
      <c r="M7" s="674">
        <v>141.01</v>
      </c>
      <c r="N7" s="674">
        <v>41.1</v>
      </c>
      <c r="O7" s="1863">
        <v>-3.0459295929592969</v>
      </c>
      <c r="P7" s="1863">
        <v>-70.853130983618172</v>
      </c>
      <c r="Q7" s="674">
        <v>390.08</v>
      </c>
      <c r="R7" s="674">
        <v>448.73</v>
      </c>
      <c r="S7" s="674">
        <v>226.87</v>
      </c>
      <c r="T7" s="1863">
        <v>15.035377358490564</v>
      </c>
      <c r="U7" s="1863">
        <v>-49.441757849932031</v>
      </c>
      <c r="V7" s="674">
        <v>379.49</v>
      </c>
      <c r="W7" s="674">
        <v>422.41</v>
      </c>
      <c r="X7" s="674">
        <v>728.97</v>
      </c>
      <c r="Y7" s="1863">
        <v>11.309915939813962</v>
      </c>
      <c r="Z7" s="1864">
        <v>72.57403944035417</v>
      </c>
    </row>
    <row r="8" spans="1:46" s="300" customFormat="1" ht="16.5" customHeight="1">
      <c r="A8" s="185" t="s">
        <v>342</v>
      </c>
      <c r="B8" s="674">
        <v>155.47999999999999</v>
      </c>
      <c r="C8" s="674">
        <v>129.62</v>
      </c>
      <c r="D8" s="674">
        <v>122.36</v>
      </c>
      <c r="E8" s="1863">
        <v>-16.632364291227162</v>
      </c>
      <c r="F8" s="1863">
        <v>-5.6009875019287279</v>
      </c>
      <c r="G8" s="674">
        <v>84.21</v>
      </c>
      <c r="H8" s="674">
        <v>133.80000000000001</v>
      </c>
      <c r="I8" s="674">
        <v>187.6</v>
      </c>
      <c r="J8" s="1863">
        <v>58.888493053081618</v>
      </c>
      <c r="K8" s="1863">
        <v>40.209267563527618</v>
      </c>
      <c r="L8" s="674">
        <v>108.06</v>
      </c>
      <c r="M8" s="674">
        <v>129.75</v>
      </c>
      <c r="N8" s="674">
        <v>132.05000000000001</v>
      </c>
      <c r="O8" s="1863">
        <v>20.072182121043866</v>
      </c>
      <c r="P8" s="1863">
        <v>1.7726396917148435</v>
      </c>
      <c r="Q8" s="674">
        <v>83.63</v>
      </c>
      <c r="R8" s="674">
        <v>89.5</v>
      </c>
      <c r="S8" s="674">
        <v>335.85</v>
      </c>
      <c r="T8" s="1863">
        <v>7.0190123161544875</v>
      </c>
      <c r="U8" s="1863">
        <v>275.2513966480447</v>
      </c>
      <c r="V8" s="674">
        <v>35.619999999999997</v>
      </c>
      <c r="W8" s="674">
        <v>71.48</v>
      </c>
      <c r="X8" s="674">
        <v>363.57</v>
      </c>
      <c r="Y8" s="1863">
        <v>100.67377877596857</v>
      </c>
      <c r="Z8" s="1864">
        <v>408.63178511471733</v>
      </c>
    </row>
    <row r="9" spans="1:46" s="300" customFormat="1" ht="16.5" customHeight="1">
      <c r="A9" s="185" t="s">
        <v>343</v>
      </c>
      <c r="B9" s="674">
        <v>220.87</v>
      </c>
      <c r="C9" s="674">
        <v>263.89999999999998</v>
      </c>
      <c r="D9" s="674">
        <v>363.16</v>
      </c>
      <c r="E9" s="1863">
        <v>19.482048263684518</v>
      </c>
      <c r="F9" s="1863">
        <v>37.612732095490742</v>
      </c>
      <c r="G9" s="674">
        <v>684.97</v>
      </c>
      <c r="H9" s="674">
        <v>946.21</v>
      </c>
      <c r="I9" s="674">
        <v>1120.73</v>
      </c>
      <c r="J9" s="1863">
        <v>38.138896594011413</v>
      </c>
      <c r="K9" s="1863">
        <v>18.444108601684619</v>
      </c>
      <c r="L9" s="674" t="s">
        <v>805</v>
      </c>
      <c r="M9" s="674">
        <v>0.6</v>
      </c>
      <c r="N9" s="674">
        <v>3.47</v>
      </c>
      <c r="O9" s="1863"/>
      <c r="P9" s="1863">
        <v>478.33333333333337</v>
      </c>
      <c r="Q9" s="674">
        <v>9.34</v>
      </c>
      <c r="R9" s="674">
        <v>6.09</v>
      </c>
      <c r="S9" s="674">
        <v>27.6</v>
      </c>
      <c r="T9" s="1863">
        <v>-34.796573875802991</v>
      </c>
      <c r="U9" s="1863">
        <v>353.20197044334981</v>
      </c>
      <c r="V9" s="674">
        <v>280.99</v>
      </c>
      <c r="W9" s="674">
        <v>291.43</v>
      </c>
      <c r="X9" s="674">
        <v>341.45</v>
      </c>
      <c r="Y9" s="1863">
        <v>3.7154347129791034</v>
      </c>
      <c r="Z9" s="1864">
        <v>17.163641354699237</v>
      </c>
    </row>
    <row r="10" spans="1:46" s="300" customFormat="1" ht="16.5" customHeight="1">
      <c r="A10" s="185" t="s">
        <v>76</v>
      </c>
      <c r="B10" s="674">
        <v>0.93</v>
      </c>
      <c r="C10" s="674">
        <v>0.56000000000000005</v>
      </c>
      <c r="D10" s="674">
        <v>0.24</v>
      </c>
      <c r="E10" s="1863">
        <v>-39.784946236559136</v>
      </c>
      <c r="F10" s="1863">
        <v>-57.142857142857153</v>
      </c>
      <c r="G10" s="674">
        <v>2.19</v>
      </c>
      <c r="H10" s="674">
        <v>2.4500000000000002</v>
      </c>
      <c r="I10" s="674">
        <v>0.72</v>
      </c>
      <c r="J10" s="1863">
        <v>11.872146118721474</v>
      </c>
      <c r="K10" s="1863">
        <v>-70.612244897959187</v>
      </c>
      <c r="L10" s="674" t="s">
        <v>805</v>
      </c>
      <c r="M10" s="674" t="s">
        <v>805</v>
      </c>
      <c r="N10" s="674" t="s">
        <v>806</v>
      </c>
      <c r="O10" s="1863"/>
      <c r="P10" s="1863"/>
      <c r="Q10" s="674" t="s">
        <v>805</v>
      </c>
      <c r="R10" s="674" t="s">
        <v>805</v>
      </c>
      <c r="S10" s="674" t="s">
        <v>809</v>
      </c>
      <c r="T10" s="1863"/>
      <c r="U10" s="1863"/>
      <c r="V10" s="674">
        <v>2.56</v>
      </c>
      <c r="W10" s="674">
        <v>0.06</v>
      </c>
      <c r="X10" s="674">
        <v>0.06</v>
      </c>
      <c r="Y10" s="1863">
        <v>-97.65625</v>
      </c>
      <c r="Z10" s="1864">
        <v>0</v>
      </c>
    </row>
    <row r="11" spans="1:46" s="300" customFormat="1" ht="16.5" customHeight="1">
      <c r="A11" s="185" t="s">
        <v>77</v>
      </c>
      <c r="B11" s="674">
        <v>0.48</v>
      </c>
      <c r="C11" s="674">
        <v>0.4</v>
      </c>
      <c r="D11" s="674" t="s">
        <v>805</v>
      </c>
      <c r="E11" s="1863"/>
      <c r="F11" s="1863"/>
      <c r="G11" s="674" t="s">
        <v>805</v>
      </c>
      <c r="H11" s="674" t="s">
        <v>809</v>
      </c>
      <c r="I11" s="674">
        <v>10</v>
      </c>
      <c r="J11" s="1863"/>
      <c r="K11" s="1863"/>
      <c r="L11" s="674" t="s">
        <v>805</v>
      </c>
      <c r="M11" s="674">
        <v>0.02</v>
      </c>
      <c r="N11" s="674" t="s">
        <v>806</v>
      </c>
      <c r="O11" s="1863"/>
      <c r="P11" s="1863"/>
      <c r="Q11" s="674">
        <v>73.900000000000006</v>
      </c>
      <c r="R11" s="674" t="s">
        <v>805</v>
      </c>
      <c r="S11" s="674" t="s">
        <v>809</v>
      </c>
      <c r="T11" s="1863"/>
      <c r="U11" s="782"/>
      <c r="V11" s="674">
        <v>961.01</v>
      </c>
      <c r="W11" s="674">
        <v>971.13</v>
      </c>
      <c r="X11" s="674">
        <v>1109.94</v>
      </c>
      <c r="Y11" s="1863">
        <v>1.0530587610950874</v>
      </c>
      <c r="Z11" s="1864">
        <v>14.293657903679218</v>
      </c>
    </row>
    <row r="12" spans="1:46" s="300" customFormat="1" ht="16.5" customHeight="1">
      <c r="A12" s="185" t="s">
        <v>344</v>
      </c>
      <c r="B12" s="674">
        <v>65.930000000000007</v>
      </c>
      <c r="C12" s="674">
        <v>95.67</v>
      </c>
      <c r="D12" s="674">
        <v>156.44999999999999</v>
      </c>
      <c r="E12" s="1863">
        <v>45.108448354315186</v>
      </c>
      <c r="F12" s="1863">
        <v>63.530887425525208</v>
      </c>
      <c r="G12" s="674">
        <v>60.45</v>
      </c>
      <c r="H12" s="674">
        <v>355.07</v>
      </c>
      <c r="I12" s="674">
        <v>350.64</v>
      </c>
      <c r="J12" s="1863">
        <v>487.37799834574025</v>
      </c>
      <c r="K12" s="1863">
        <v>-1.2476413101641981</v>
      </c>
      <c r="L12" s="674">
        <v>10.88</v>
      </c>
      <c r="M12" s="674">
        <v>14.77</v>
      </c>
      <c r="N12" s="674">
        <v>76.56</v>
      </c>
      <c r="O12" s="1863">
        <v>35.753676470588232</v>
      </c>
      <c r="P12" s="1863">
        <v>418.34800270819233</v>
      </c>
      <c r="Q12" s="674">
        <v>33.81</v>
      </c>
      <c r="R12" s="674">
        <v>42</v>
      </c>
      <c r="S12" s="674">
        <v>61.18</v>
      </c>
      <c r="T12" s="1863">
        <v>24.223602484472039</v>
      </c>
      <c r="U12" s="782">
        <v>45.666666666666657</v>
      </c>
      <c r="V12" s="674">
        <v>38.19</v>
      </c>
      <c r="W12" s="674">
        <v>123.79</v>
      </c>
      <c r="X12" s="674">
        <v>360.96</v>
      </c>
      <c r="Y12" s="1863">
        <v>224.14244566640485</v>
      </c>
      <c r="Z12" s="1864">
        <v>191.59059697875432</v>
      </c>
    </row>
    <row r="13" spans="1:46" s="300" customFormat="1" ht="16.5" customHeight="1">
      <c r="A13" s="185" t="s">
        <v>345</v>
      </c>
      <c r="B13" s="674">
        <v>2.64</v>
      </c>
      <c r="C13" s="674">
        <v>4.59</v>
      </c>
      <c r="D13" s="674">
        <v>6.66</v>
      </c>
      <c r="E13" s="1863">
        <v>73.863636363636346</v>
      </c>
      <c r="F13" s="1863">
        <v>45.098039215686299</v>
      </c>
      <c r="G13" s="674">
        <v>6.19</v>
      </c>
      <c r="H13" s="674">
        <v>14.05</v>
      </c>
      <c r="I13" s="674">
        <v>36.82</v>
      </c>
      <c r="J13" s="1863">
        <v>126.97899838449112</v>
      </c>
      <c r="K13" s="1863">
        <v>162.06405693950177</v>
      </c>
      <c r="L13" s="674">
        <v>0.76</v>
      </c>
      <c r="M13" s="674">
        <v>0.36</v>
      </c>
      <c r="N13" s="674">
        <v>2.77</v>
      </c>
      <c r="O13" s="1863">
        <v>-52.631578947368425</v>
      </c>
      <c r="P13" s="1863">
        <v>669.44444444444446</v>
      </c>
      <c r="Q13" s="674">
        <v>17.23</v>
      </c>
      <c r="R13" s="674">
        <v>12.91</v>
      </c>
      <c r="S13" s="674">
        <v>57.09</v>
      </c>
      <c r="T13" s="1863">
        <v>-25.072547881601864</v>
      </c>
      <c r="U13" s="782">
        <v>342.21533694810222</v>
      </c>
      <c r="V13" s="674">
        <v>1.1000000000000001</v>
      </c>
      <c r="W13" s="674">
        <v>10.94</v>
      </c>
      <c r="X13" s="674">
        <v>38.06</v>
      </c>
      <c r="Y13" s="1863">
        <v>894.54545454545439</v>
      </c>
      <c r="Z13" s="1864">
        <v>247.89762340036566</v>
      </c>
    </row>
    <row r="14" spans="1:46" s="300" customFormat="1" ht="16.5" customHeight="1">
      <c r="A14" s="185" t="s">
        <v>346</v>
      </c>
      <c r="B14" s="674" t="s">
        <v>806</v>
      </c>
      <c r="C14" s="674" t="s">
        <v>805</v>
      </c>
      <c r="D14" s="674" t="s">
        <v>805</v>
      </c>
      <c r="E14" s="1863"/>
      <c r="F14" s="1863"/>
      <c r="G14" s="674">
        <v>3.44</v>
      </c>
      <c r="H14" s="674">
        <v>1.25</v>
      </c>
      <c r="I14" s="674">
        <v>137.68</v>
      </c>
      <c r="J14" s="1863">
        <v>-63.662790697674424</v>
      </c>
      <c r="K14" s="1863">
        <v>10914.400000000001</v>
      </c>
      <c r="L14" s="674" t="s">
        <v>805</v>
      </c>
      <c r="M14" s="674" t="s">
        <v>805</v>
      </c>
      <c r="N14" s="674" t="s">
        <v>806</v>
      </c>
      <c r="O14" s="1863"/>
      <c r="P14" s="1863"/>
      <c r="Q14" s="674">
        <v>2.97</v>
      </c>
      <c r="R14" s="674">
        <v>3.59</v>
      </c>
      <c r="S14" s="674">
        <v>2.68</v>
      </c>
      <c r="T14" s="1863">
        <v>20.875420875420872</v>
      </c>
      <c r="U14" s="782">
        <v>-25.348189415041773</v>
      </c>
      <c r="V14" s="674">
        <v>6.1</v>
      </c>
      <c r="W14" s="674">
        <v>8.52</v>
      </c>
      <c r="X14" s="674">
        <v>22.74</v>
      </c>
      <c r="Y14" s="1863">
        <v>39.672131147540966</v>
      </c>
      <c r="Z14" s="1864">
        <v>166.9014084507042</v>
      </c>
    </row>
    <row r="15" spans="1:46" s="300" customFormat="1" ht="16.5" customHeight="1">
      <c r="A15" s="185" t="s">
        <v>347</v>
      </c>
      <c r="B15" s="674" t="s">
        <v>806</v>
      </c>
      <c r="C15" s="674" t="s">
        <v>805</v>
      </c>
      <c r="D15" s="674">
        <v>3.68</v>
      </c>
      <c r="E15" s="1863"/>
      <c r="F15" s="1863"/>
      <c r="G15" s="674">
        <v>8.0399999999999991</v>
      </c>
      <c r="H15" s="674">
        <v>29.71</v>
      </c>
      <c r="I15" s="674">
        <v>23.03</v>
      </c>
      <c r="J15" s="1863">
        <v>269.52736318407966</v>
      </c>
      <c r="K15" s="1863">
        <v>-22.484012117132281</v>
      </c>
      <c r="L15" s="674" t="s">
        <v>805</v>
      </c>
      <c r="M15" s="674" t="s">
        <v>805</v>
      </c>
      <c r="N15" s="674">
        <v>0.57999999999999996</v>
      </c>
      <c r="O15" s="1863"/>
      <c r="P15" s="1863"/>
      <c r="Q15" s="674">
        <v>5.67</v>
      </c>
      <c r="R15" s="674">
        <v>11.71</v>
      </c>
      <c r="S15" s="674">
        <v>15.53</v>
      </c>
      <c r="T15" s="1863">
        <v>106.52557319223988</v>
      </c>
      <c r="U15" s="1863">
        <v>32.621690862510661</v>
      </c>
      <c r="V15" s="674">
        <v>22.13</v>
      </c>
      <c r="W15" s="674">
        <v>28.72</v>
      </c>
      <c r="X15" s="674">
        <v>93.45</v>
      </c>
      <c r="Y15" s="1863">
        <v>29.778581111613192</v>
      </c>
      <c r="Z15" s="1864">
        <v>225.38300835654599</v>
      </c>
    </row>
    <row r="16" spans="1:46" s="300" customFormat="1" ht="16.5" customHeight="1">
      <c r="A16" s="185" t="s">
        <v>348</v>
      </c>
      <c r="B16" s="674">
        <v>127.74</v>
      </c>
      <c r="C16" s="674">
        <v>233.83</v>
      </c>
      <c r="D16" s="674">
        <v>315.64</v>
      </c>
      <c r="E16" s="1863">
        <v>83.051510881478009</v>
      </c>
      <c r="F16" s="1863">
        <v>34.986956335799505</v>
      </c>
      <c r="G16" s="674">
        <v>598.66</v>
      </c>
      <c r="H16" s="674">
        <v>757.28</v>
      </c>
      <c r="I16" s="674">
        <v>1239.9100000000001</v>
      </c>
      <c r="J16" s="1863">
        <v>26.495840710921058</v>
      </c>
      <c r="K16" s="1863">
        <v>63.732040988802055</v>
      </c>
      <c r="L16" s="674">
        <v>372.44</v>
      </c>
      <c r="M16" s="674">
        <v>265.06</v>
      </c>
      <c r="N16" s="674">
        <v>171.03</v>
      </c>
      <c r="O16" s="1863">
        <v>-28.831489635914508</v>
      </c>
      <c r="P16" s="1863">
        <v>-35.474986795442547</v>
      </c>
      <c r="Q16" s="674">
        <v>706.1</v>
      </c>
      <c r="R16" s="674">
        <v>782.91</v>
      </c>
      <c r="S16" s="674">
        <v>700.23</v>
      </c>
      <c r="T16" s="1863">
        <v>10.878062597365812</v>
      </c>
      <c r="U16" s="1863">
        <v>-10.560600835345056</v>
      </c>
      <c r="V16" s="674">
        <v>939.83</v>
      </c>
      <c r="W16" s="674">
        <v>1025.56</v>
      </c>
      <c r="X16" s="674">
        <v>1106.5899999999999</v>
      </c>
      <c r="Y16" s="1863">
        <v>9.1218624644882453</v>
      </c>
      <c r="Z16" s="1864">
        <v>7.9010491828854583</v>
      </c>
    </row>
    <row r="17" spans="1:26" s="300" customFormat="1" ht="16.5" customHeight="1">
      <c r="A17" s="185" t="s">
        <v>349</v>
      </c>
      <c r="B17" s="674">
        <v>14.45</v>
      </c>
      <c r="C17" s="674">
        <v>18.579999999999998</v>
      </c>
      <c r="D17" s="674">
        <v>29.06</v>
      </c>
      <c r="E17" s="1863">
        <v>28.581314878892726</v>
      </c>
      <c r="F17" s="1863">
        <v>56.404736275565114</v>
      </c>
      <c r="G17" s="674">
        <v>256.82</v>
      </c>
      <c r="H17" s="674">
        <v>449.01</v>
      </c>
      <c r="I17" s="674">
        <v>665.66</v>
      </c>
      <c r="J17" s="1863">
        <v>74.834514445915431</v>
      </c>
      <c r="K17" s="1863">
        <v>48.25059575510565</v>
      </c>
      <c r="L17" s="674">
        <v>67.64</v>
      </c>
      <c r="M17" s="674">
        <v>68.790000000000006</v>
      </c>
      <c r="N17" s="674">
        <v>12.27</v>
      </c>
      <c r="O17" s="1863">
        <v>1.7001774098166891</v>
      </c>
      <c r="P17" s="1863">
        <v>-82.163105102485829</v>
      </c>
      <c r="Q17" s="674">
        <v>160.91999999999999</v>
      </c>
      <c r="R17" s="674">
        <v>408.36</v>
      </c>
      <c r="S17" s="674">
        <v>692.69</v>
      </c>
      <c r="T17" s="1863">
        <v>153.76584638329609</v>
      </c>
      <c r="U17" s="1863">
        <v>69.627289646390437</v>
      </c>
      <c r="V17" s="674">
        <v>189</v>
      </c>
      <c r="W17" s="674">
        <v>249.89</v>
      </c>
      <c r="X17" s="674">
        <v>453.24</v>
      </c>
      <c r="Y17" s="1863">
        <v>32.216931216931215</v>
      </c>
      <c r="Z17" s="1864">
        <v>81.375805354355947</v>
      </c>
    </row>
    <row r="18" spans="1:26" s="300" customFormat="1" ht="16.5" customHeight="1">
      <c r="A18" s="185" t="s">
        <v>350</v>
      </c>
      <c r="B18" s="674" t="s">
        <v>806</v>
      </c>
      <c r="C18" s="674" t="s">
        <v>805</v>
      </c>
      <c r="D18" s="674">
        <v>1.88</v>
      </c>
      <c r="E18" s="1863"/>
      <c r="F18" s="1863"/>
      <c r="G18" s="674">
        <v>1.54</v>
      </c>
      <c r="H18" s="674">
        <v>2.27</v>
      </c>
      <c r="I18" s="674">
        <v>43.94</v>
      </c>
      <c r="J18" s="1863"/>
      <c r="K18" s="1863">
        <v>1835.6828193832598</v>
      </c>
      <c r="L18" s="674" t="s">
        <v>805</v>
      </c>
      <c r="M18" s="674" t="s">
        <v>805</v>
      </c>
      <c r="N18" s="674">
        <v>0.25</v>
      </c>
      <c r="O18" s="1863"/>
      <c r="P18" s="1863"/>
      <c r="Q18" s="674" t="s">
        <v>805</v>
      </c>
      <c r="R18" s="674">
        <v>3.24</v>
      </c>
      <c r="S18" s="674">
        <v>0.39</v>
      </c>
      <c r="T18" s="1863"/>
      <c r="U18" s="1863"/>
      <c r="V18" s="674" t="s">
        <v>809</v>
      </c>
      <c r="W18" s="674">
        <v>1</v>
      </c>
      <c r="X18" s="674">
        <v>12.07</v>
      </c>
      <c r="Y18" s="1863"/>
      <c r="Z18" s="1864">
        <v>1107</v>
      </c>
    </row>
    <row r="19" spans="1:26" s="300" customFormat="1" ht="16.5" customHeight="1">
      <c r="A19" s="185" t="s">
        <v>78</v>
      </c>
      <c r="B19" s="674">
        <v>348.08</v>
      </c>
      <c r="C19" s="674">
        <v>540.67999999999995</v>
      </c>
      <c r="D19" s="674">
        <v>526.35</v>
      </c>
      <c r="E19" s="1863">
        <v>55.332107561480115</v>
      </c>
      <c r="F19" s="1863">
        <v>-2.6503662055189636</v>
      </c>
      <c r="G19" s="674">
        <v>1275.17</v>
      </c>
      <c r="H19" s="674">
        <v>1741.94</v>
      </c>
      <c r="I19" s="674">
        <v>2046.56</v>
      </c>
      <c r="J19" s="1863">
        <v>36.604531160551147</v>
      </c>
      <c r="K19" s="1863">
        <v>17.487399106743041</v>
      </c>
      <c r="L19" s="674">
        <v>338.44</v>
      </c>
      <c r="M19" s="674">
        <v>536.01</v>
      </c>
      <c r="N19" s="674">
        <v>248.59</v>
      </c>
      <c r="O19" s="1863">
        <v>58.376669424417912</v>
      </c>
      <c r="P19" s="1863">
        <v>-53.622133915412022</v>
      </c>
      <c r="Q19" s="674">
        <v>690.34</v>
      </c>
      <c r="R19" s="674">
        <v>1366.56</v>
      </c>
      <c r="S19" s="674">
        <v>2031.07</v>
      </c>
      <c r="T19" s="1863">
        <v>97.954631051365965</v>
      </c>
      <c r="U19" s="1863">
        <v>48.626478164149404</v>
      </c>
      <c r="V19" s="674">
        <v>4536.3500000000004</v>
      </c>
      <c r="W19" s="674">
        <v>2922.12</v>
      </c>
      <c r="X19" s="674">
        <v>3723.33</v>
      </c>
      <c r="Y19" s="1863">
        <v>-35.584335423853986</v>
      </c>
      <c r="Z19" s="1864">
        <v>27.418791836064244</v>
      </c>
    </row>
    <row r="20" spans="1:26" s="300" customFormat="1" ht="16.5" customHeight="1">
      <c r="A20" s="185" t="s">
        <v>351</v>
      </c>
      <c r="B20" s="674">
        <v>1.23</v>
      </c>
      <c r="C20" s="674">
        <v>1.04</v>
      </c>
      <c r="D20" s="674">
        <v>1.69</v>
      </c>
      <c r="E20" s="1863"/>
      <c r="F20" s="1863">
        <v>62.5</v>
      </c>
      <c r="G20" s="674">
        <v>0.05</v>
      </c>
      <c r="H20" s="674" t="s">
        <v>809</v>
      </c>
      <c r="I20" s="674">
        <v>0.19</v>
      </c>
      <c r="J20" s="1863"/>
      <c r="K20" s="1863"/>
      <c r="L20" s="674" t="s">
        <v>805</v>
      </c>
      <c r="M20" s="674" t="s">
        <v>805</v>
      </c>
      <c r="N20" s="674" t="s">
        <v>806</v>
      </c>
      <c r="O20" s="1863"/>
      <c r="P20" s="1863"/>
      <c r="Q20" s="674">
        <v>0.03</v>
      </c>
      <c r="R20" s="674" t="s">
        <v>805</v>
      </c>
      <c r="S20" s="674">
        <v>6.8</v>
      </c>
      <c r="T20" s="1863"/>
      <c r="U20" s="1863"/>
      <c r="V20" s="674">
        <v>0.1</v>
      </c>
      <c r="W20" s="674" t="s">
        <v>805</v>
      </c>
      <c r="X20" s="674">
        <v>0.28999999999999998</v>
      </c>
      <c r="Y20" s="1863"/>
      <c r="Z20" s="1864"/>
    </row>
    <row r="21" spans="1:26" s="300" customFormat="1" ht="16.5" customHeight="1">
      <c r="A21" s="185" t="s">
        <v>318</v>
      </c>
      <c r="B21" s="674">
        <v>0.91</v>
      </c>
      <c r="C21" s="674">
        <v>0.95</v>
      </c>
      <c r="D21" s="674">
        <v>2.61</v>
      </c>
      <c r="E21" s="1863">
        <v>4.39560439560438</v>
      </c>
      <c r="F21" s="1863">
        <v>174.73684210526318</v>
      </c>
      <c r="G21" s="674">
        <v>90.32</v>
      </c>
      <c r="H21" s="674">
        <v>174.33</v>
      </c>
      <c r="I21" s="674">
        <v>252.64</v>
      </c>
      <c r="J21" s="1863">
        <v>93.013728963684684</v>
      </c>
      <c r="K21" s="1863">
        <v>44.920552974244231</v>
      </c>
      <c r="L21" s="674">
        <v>53.36</v>
      </c>
      <c r="M21" s="674">
        <v>54.04</v>
      </c>
      <c r="N21" s="674">
        <v>1.3</v>
      </c>
      <c r="O21" s="1863">
        <v>1.2743628185907028</v>
      </c>
      <c r="P21" s="1863">
        <v>-97.594374537379721</v>
      </c>
      <c r="Q21" s="674">
        <v>62.12</v>
      </c>
      <c r="R21" s="674">
        <v>60.19</v>
      </c>
      <c r="S21" s="674">
        <v>80.37</v>
      </c>
      <c r="T21" s="1863">
        <v>-3.1068898905344469</v>
      </c>
      <c r="U21" s="1863">
        <v>33.527163980727693</v>
      </c>
      <c r="V21" s="674">
        <v>253.08</v>
      </c>
      <c r="W21" s="674">
        <v>410</v>
      </c>
      <c r="X21" s="674">
        <v>846.83</v>
      </c>
      <c r="Y21" s="1863">
        <v>62.004109372530422</v>
      </c>
      <c r="Z21" s="1864">
        <v>106.54390243902441</v>
      </c>
    </row>
    <row r="22" spans="1:26" s="188" customFormat="1" ht="16.5" customHeight="1" thickBot="1">
      <c r="A22" s="186" t="s">
        <v>82</v>
      </c>
      <c r="B22" s="706">
        <v>991.82</v>
      </c>
      <c r="C22" s="706">
        <v>1338.49</v>
      </c>
      <c r="D22" s="706">
        <v>1823.5799999999997</v>
      </c>
      <c r="E22" s="953">
        <v>34.952914843419158</v>
      </c>
      <c r="F22" s="953">
        <v>36.241585667431188</v>
      </c>
      <c r="G22" s="706">
        <v>3302.2500000000005</v>
      </c>
      <c r="H22" s="706">
        <v>4959.78</v>
      </c>
      <c r="I22" s="706">
        <v>7046.6299999999992</v>
      </c>
      <c r="J22" s="953">
        <v>50.193958664546876</v>
      </c>
      <c r="K22" s="953">
        <v>42.075454959695783</v>
      </c>
      <c r="L22" s="706">
        <v>1097.0199999999998</v>
      </c>
      <c r="M22" s="706">
        <v>1210.4099999999999</v>
      </c>
      <c r="N22" s="706">
        <v>689.97</v>
      </c>
      <c r="O22" s="953">
        <v>10.336183478879157</v>
      </c>
      <c r="P22" s="953">
        <v>-42.997001016184591</v>
      </c>
      <c r="Q22" s="706">
        <v>2236.1400000000003</v>
      </c>
      <c r="R22" s="706">
        <v>3235.7900000000004</v>
      </c>
      <c r="S22" s="706">
        <v>4238.3500000000004</v>
      </c>
      <c r="T22" s="953">
        <v>44.704267174684951</v>
      </c>
      <c r="U22" s="953">
        <v>30.983469260984176</v>
      </c>
      <c r="V22" s="706">
        <v>7645.5500000000011</v>
      </c>
      <c r="W22" s="706">
        <v>6537.0499999999993</v>
      </c>
      <c r="X22" s="706">
        <v>9201.5499999999993</v>
      </c>
      <c r="Y22" s="953">
        <v>-14.498629921980781</v>
      </c>
      <c r="Z22" s="955">
        <v>40.759975830076264</v>
      </c>
    </row>
    <row r="23" spans="1:26" ht="18.75" customHeight="1" thickTop="1" thickBot="1">
      <c r="A23" s="189"/>
      <c r="P23" s="954"/>
      <c r="V23" s="184"/>
      <c r="W23" s="190"/>
    </row>
    <row r="24" spans="1:26" s="1054" customFormat="1" ht="19.5" customHeight="1" thickTop="1">
      <c r="A24" s="2552" t="s">
        <v>81</v>
      </c>
      <c r="B24" s="2543" t="s">
        <v>242</v>
      </c>
      <c r="C24" s="2543"/>
      <c r="D24" s="2543"/>
      <c r="E24" s="2543"/>
      <c r="F24" s="2543"/>
      <c r="G24" s="2543" t="s">
        <v>670</v>
      </c>
      <c r="H24" s="2543"/>
      <c r="I24" s="2543"/>
      <c r="J24" s="2543"/>
      <c r="K24" s="2543"/>
      <c r="L24" s="2543" t="s">
        <v>671</v>
      </c>
      <c r="M24" s="2543"/>
      <c r="N24" s="2543"/>
      <c r="O24" s="2543"/>
      <c r="P24" s="2543"/>
      <c r="Q24" s="2543" t="s">
        <v>672</v>
      </c>
      <c r="R24" s="2543"/>
      <c r="S24" s="2543"/>
      <c r="T24" s="2543"/>
      <c r="U24" s="2543"/>
      <c r="V24" s="2543" t="s">
        <v>212</v>
      </c>
      <c r="W24" s="2543"/>
      <c r="X24" s="2543"/>
      <c r="Y24" s="2543"/>
      <c r="Z24" s="2544"/>
    </row>
    <row r="25" spans="1:26" s="1213" customFormat="1" ht="19.5" customHeight="1">
      <c r="A25" s="2553"/>
      <c r="B25" s="1877" t="s">
        <v>87</v>
      </c>
      <c r="C25" s="1877" t="s">
        <v>90</v>
      </c>
      <c r="D25" s="1877" t="s">
        <v>91</v>
      </c>
      <c r="E25" s="2467" t="s">
        <v>222</v>
      </c>
      <c r="F25" s="2467"/>
      <c r="G25" s="1877" t="s">
        <v>87</v>
      </c>
      <c r="H25" s="1877" t="s">
        <v>90</v>
      </c>
      <c r="I25" s="1877" t="s">
        <v>91</v>
      </c>
      <c r="J25" s="2467" t="s">
        <v>352</v>
      </c>
      <c r="K25" s="2467"/>
      <c r="L25" s="1877" t="s">
        <v>87</v>
      </c>
      <c r="M25" s="1877" t="s">
        <v>90</v>
      </c>
      <c r="N25" s="1877" t="s">
        <v>91</v>
      </c>
      <c r="O25" s="2467" t="s">
        <v>222</v>
      </c>
      <c r="P25" s="2467"/>
      <c r="Q25" s="1877" t="s">
        <v>87</v>
      </c>
      <c r="R25" s="1877" t="s">
        <v>90</v>
      </c>
      <c r="S25" s="1877" t="s">
        <v>91</v>
      </c>
      <c r="T25" s="2467" t="s">
        <v>222</v>
      </c>
      <c r="U25" s="2467"/>
      <c r="V25" s="1877" t="s">
        <v>87</v>
      </c>
      <c r="W25" s="1877" t="s">
        <v>90</v>
      </c>
      <c r="X25" s="1877" t="s">
        <v>91</v>
      </c>
      <c r="Y25" s="2467" t="s">
        <v>222</v>
      </c>
      <c r="Z25" s="2468"/>
    </row>
    <row r="26" spans="1:26" s="1213" customFormat="1" ht="31.5" customHeight="1">
      <c r="A26" s="2553"/>
      <c r="B26" s="1232" t="str">
        <f>B6</f>
        <v xml:space="preserve">@)&amp;$
c;f/ d;fGt </v>
      </c>
      <c r="C26" s="1232" t="str">
        <f t="shared" ref="C26:F26" si="4">C6</f>
        <v xml:space="preserve">@)&amp;%
c;f/ d;fGt </v>
      </c>
      <c r="D26" s="1232" t="str">
        <f t="shared" si="4"/>
        <v xml:space="preserve">@)&amp;^
c;f/ d;fGt </v>
      </c>
      <c r="E26" s="1232" t="str">
        <f t="shared" si="4"/>
        <v>cf=j=@)&amp;$÷&amp;%</v>
      </c>
      <c r="F26" s="1232" t="str">
        <f t="shared" si="4"/>
        <v>cf=j=@)&amp;%÷&amp;^</v>
      </c>
      <c r="G26" s="1232" t="str">
        <f>B6</f>
        <v xml:space="preserve">@)&amp;$
c;f/ d;fGt </v>
      </c>
      <c r="H26" s="1232" t="str">
        <f t="shared" ref="H26:K26" si="5">C6</f>
        <v xml:space="preserve">@)&amp;%
c;f/ d;fGt </v>
      </c>
      <c r="I26" s="1232" t="str">
        <f t="shared" si="5"/>
        <v xml:space="preserve">@)&amp;^
c;f/ d;fGt </v>
      </c>
      <c r="J26" s="1232" t="str">
        <f t="shared" si="5"/>
        <v>cf=j=@)&amp;$÷&amp;%</v>
      </c>
      <c r="K26" s="1232" t="str">
        <f t="shared" si="5"/>
        <v>cf=j=@)&amp;%÷&amp;^</v>
      </c>
      <c r="L26" s="1232" t="str">
        <f>B6</f>
        <v xml:space="preserve">@)&amp;$
c;f/ d;fGt </v>
      </c>
      <c r="M26" s="1232" t="str">
        <f t="shared" ref="M26:P26" si="6">C6</f>
        <v xml:space="preserve">@)&amp;%
c;f/ d;fGt </v>
      </c>
      <c r="N26" s="1232" t="str">
        <f t="shared" si="6"/>
        <v xml:space="preserve">@)&amp;^
c;f/ d;fGt </v>
      </c>
      <c r="O26" s="1232" t="str">
        <f t="shared" si="6"/>
        <v>cf=j=@)&amp;$÷&amp;%</v>
      </c>
      <c r="P26" s="1232" t="str">
        <f t="shared" si="6"/>
        <v>cf=j=@)&amp;%÷&amp;^</v>
      </c>
      <c r="Q26" s="1232" t="str">
        <f>B6</f>
        <v xml:space="preserve">@)&amp;$
c;f/ d;fGt </v>
      </c>
      <c r="R26" s="1232" t="str">
        <f t="shared" ref="R26:U26" si="7">C6</f>
        <v xml:space="preserve">@)&amp;%
c;f/ d;fGt </v>
      </c>
      <c r="S26" s="1232" t="str">
        <f t="shared" si="7"/>
        <v xml:space="preserve">@)&amp;^
c;f/ d;fGt </v>
      </c>
      <c r="T26" s="1232" t="str">
        <f t="shared" si="7"/>
        <v>cf=j=@)&amp;$÷&amp;%</v>
      </c>
      <c r="U26" s="1232" t="str">
        <f t="shared" si="7"/>
        <v>cf=j=@)&amp;%÷&amp;^</v>
      </c>
      <c r="V26" s="1232" t="str">
        <f>B6</f>
        <v xml:space="preserve">@)&amp;$
c;f/ d;fGt </v>
      </c>
      <c r="W26" s="1232" t="str">
        <f t="shared" ref="W26:Z26" si="8">C6</f>
        <v xml:space="preserve">@)&amp;%
c;f/ d;fGt </v>
      </c>
      <c r="X26" s="1232" t="str">
        <f t="shared" si="8"/>
        <v xml:space="preserve">@)&amp;^
c;f/ d;fGt </v>
      </c>
      <c r="Y26" s="1232" t="str">
        <f t="shared" si="8"/>
        <v>cf=j=@)&amp;$÷&amp;%</v>
      </c>
      <c r="Z26" s="1308" t="str">
        <f t="shared" si="8"/>
        <v>cf=j=@)&amp;%÷&amp;^</v>
      </c>
    </row>
    <row r="27" spans="1:26" s="300" customFormat="1" ht="16.5" customHeight="1">
      <c r="A27" s="185" t="s">
        <v>341</v>
      </c>
      <c r="B27" s="674">
        <v>99.31</v>
      </c>
      <c r="C27" s="674">
        <v>129.05000000000001</v>
      </c>
      <c r="D27" s="674">
        <v>223.66</v>
      </c>
      <c r="E27" s="1863">
        <v>29.946631759138057</v>
      </c>
      <c r="F27" s="1863">
        <v>73.312669507942644</v>
      </c>
      <c r="G27" s="674">
        <v>17.03</v>
      </c>
      <c r="H27" s="674">
        <v>11.56</v>
      </c>
      <c r="I27" s="674">
        <v>37.15</v>
      </c>
      <c r="J27" s="1863">
        <v>-32.119788608338226</v>
      </c>
      <c r="K27" s="1863">
        <v>221.36678200692035</v>
      </c>
      <c r="L27" s="674">
        <v>15.09</v>
      </c>
      <c r="M27" s="674">
        <v>15.03</v>
      </c>
      <c r="N27" s="674">
        <v>59.64</v>
      </c>
      <c r="O27" s="1863"/>
      <c r="P27" s="1863">
        <v>296.80638722554892</v>
      </c>
      <c r="Q27" s="674">
        <v>176.32</v>
      </c>
      <c r="R27" s="674">
        <v>197.31</v>
      </c>
      <c r="S27" s="674">
        <v>146.57</v>
      </c>
      <c r="T27" s="1863">
        <v>11.90449183303086</v>
      </c>
      <c r="U27" s="1863">
        <v>-25.715878566722409</v>
      </c>
      <c r="V27" s="674">
        <v>1506.0399999999997</v>
      </c>
      <c r="W27" s="674">
        <v>1766.1799999999998</v>
      </c>
      <c r="X27" s="674">
        <v>2688.27</v>
      </c>
      <c r="Y27" s="1863">
        <v>17.273113595920435</v>
      </c>
      <c r="Z27" s="1864">
        <v>52.208155454143991</v>
      </c>
    </row>
    <row r="28" spans="1:26" s="300" customFormat="1" ht="16.5" customHeight="1">
      <c r="A28" s="185" t="s">
        <v>342</v>
      </c>
      <c r="B28" s="674">
        <v>52.06</v>
      </c>
      <c r="C28" s="674">
        <v>78.84</v>
      </c>
      <c r="D28" s="674">
        <v>68.569999999999993</v>
      </c>
      <c r="E28" s="1863">
        <v>51.440645409143315</v>
      </c>
      <c r="F28" s="1863">
        <v>-13.026382546930506</v>
      </c>
      <c r="G28" s="674">
        <v>0.33</v>
      </c>
      <c r="H28" s="674">
        <v>0.17</v>
      </c>
      <c r="I28" s="674">
        <v>14.03</v>
      </c>
      <c r="J28" s="1863">
        <v>-48.484848484848484</v>
      </c>
      <c r="K28" s="1863">
        <v>8152.9411764705874</v>
      </c>
      <c r="L28" s="674">
        <v>9.32</v>
      </c>
      <c r="M28" s="674">
        <v>16.920000000000002</v>
      </c>
      <c r="N28" s="674">
        <v>93.54</v>
      </c>
      <c r="O28" s="1863">
        <v>81.545064377682422</v>
      </c>
      <c r="P28" s="1863">
        <v>452.83687943262407</v>
      </c>
      <c r="Q28" s="674">
        <v>14.43</v>
      </c>
      <c r="R28" s="674">
        <v>12.03</v>
      </c>
      <c r="S28" s="674">
        <v>108.25</v>
      </c>
      <c r="T28" s="1863">
        <v>-16.632016632016629</v>
      </c>
      <c r="U28" s="1863">
        <v>799.83374896093108</v>
      </c>
      <c r="V28" s="674">
        <v>543.14</v>
      </c>
      <c r="W28" s="674">
        <v>662.1099999999999</v>
      </c>
      <c r="X28" s="674">
        <v>1425.82</v>
      </c>
      <c r="Y28" s="1863">
        <v>21.904113120005889</v>
      </c>
      <c r="Z28" s="1864">
        <v>115.34488227031764</v>
      </c>
    </row>
    <row r="29" spans="1:26" s="300" customFormat="1" ht="16.5" customHeight="1">
      <c r="A29" s="185" t="s">
        <v>343</v>
      </c>
      <c r="B29" s="674">
        <v>0.95</v>
      </c>
      <c r="C29" s="674">
        <v>0.75</v>
      </c>
      <c r="D29" s="674">
        <v>0.59</v>
      </c>
      <c r="E29" s="1863">
        <v>-21.05263157894737</v>
      </c>
      <c r="F29" s="1863">
        <v>-21.333333333333343</v>
      </c>
      <c r="G29" s="674" t="s">
        <v>806</v>
      </c>
      <c r="H29" s="674" t="s">
        <v>806</v>
      </c>
      <c r="I29" s="674" t="s">
        <v>806</v>
      </c>
      <c r="J29" s="1863"/>
      <c r="K29" s="1863"/>
      <c r="L29" s="674">
        <v>2.93</v>
      </c>
      <c r="M29" s="674">
        <v>5.36</v>
      </c>
      <c r="N29" s="674">
        <v>11.34</v>
      </c>
      <c r="O29" s="1863">
        <v>82.935153583617733</v>
      </c>
      <c r="P29" s="1863">
        <v>111.56716417910445</v>
      </c>
      <c r="Q29" s="674">
        <v>9.32</v>
      </c>
      <c r="R29" s="674">
        <v>8.9700000000000006</v>
      </c>
      <c r="S29" s="674">
        <v>8.5500000000000007</v>
      </c>
      <c r="T29" s="1863">
        <v>-3.7553648068669503</v>
      </c>
      <c r="U29" s="1863">
        <v>-4.6822742474916339</v>
      </c>
      <c r="V29" s="674">
        <v>1209.3700000000001</v>
      </c>
      <c r="W29" s="674">
        <v>1523.31</v>
      </c>
      <c r="X29" s="674">
        <v>1876.8899999999999</v>
      </c>
      <c r="Y29" s="1863">
        <v>25.958970373004121</v>
      </c>
      <c r="Z29" s="1864">
        <v>23.211296453118521</v>
      </c>
    </row>
    <row r="30" spans="1:26" s="300" customFormat="1" ht="16.5" customHeight="1">
      <c r="A30" s="185" t="s">
        <v>76</v>
      </c>
      <c r="B30" s="674" t="s">
        <v>806</v>
      </c>
      <c r="C30" s="674">
        <v>0.39</v>
      </c>
      <c r="D30" s="674">
        <v>1.34</v>
      </c>
      <c r="E30" s="1863"/>
      <c r="F30" s="1863"/>
      <c r="G30" s="674">
        <v>0.46</v>
      </c>
      <c r="H30" s="674">
        <v>0.25</v>
      </c>
      <c r="I30" s="674">
        <v>0.18</v>
      </c>
      <c r="J30" s="1863">
        <v>-45.652173913043484</v>
      </c>
      <c r="K30" s="1863">
        <v>-28</v>
      </c>
      <c r="L30" s="674" t="s">
        <v>806</v>
      </c>
      <c r="M30" s="674" t="s">
        <v>806</v>
      </c>
      <c r="N30" s="674" t="s">
        <v>806</v>
      </c>
      <c r="O30" s="1863"/>
      <c r="P30" s="1863"/>
      <c r="Q30" s="674" t="s">
        <v>806</v>
      </c>
      <c r="R30" s="674" t="s">
        <v>806</v>
      </c>
      <c r="S30" s="674" t="s">
        <v>806</v>
      </c>
      <c r="T30" s="1863"/>
      <c r="U30" s="1863"/>
      <c r="V30" s="674">
        <v>6.14</v>
      </c>
      <c r="W30" s="674">
        <v>3.7100000000000004</v>
      </c>
      <c r="X30" s="674">
        <v>2.5400000000000005</v>
      </c>
      <c r="Y30" s="1863">
        <v>-39.576547231270354</v>
      </c>
      <c r="Z30" s="1864">
        <v>-31.536388140161719</v>
      </c>
    </row>
    <row r="31" spans="1:26" s="300" customFormat="1" ht="16.5" customHeight="1">
      <c r="A31" s="185" t="s">
        <v>77</v>
      </c>
      <c r="B31" s="674" t="s">
        <v>806</v>
      </c>
      <c r="C31" s="674" t="s">
        <v>805</v>
      </c>
      <c r="D31" s="674" t="s">
        <v>809</v>
      </c>
      <c r="E31" s="1863"/>
      <c r="F31" s="1863"/>
      <c r="G31" s="674" t="s">
        <v>806</v>
      </c>
      <c r="H31" s="674" t="s">
        <v>806</v>
      </c>
      <c r="I31" s="674" t="s">
        <v>806</v>
      </c>
      <c r="J31" s="1863"/>
      <c r="K31" s="1863"/>
      <c r="L31" s="674" t="s">
        <v>806</v>
      </c>
      <c r="M31" s="674" t="s">
        <v>806</v>
      </c>
      <c r="N31" s="674" t="s">
        <v>806</v>
      </c>
      <c r="O31" s="1863"/>
      <c r="P31" s="1863"/>
      <c r="Q31" s="674" t="s">
        <v>806</v>
      </c>
      <c r="R31" s="674">
        <v>0.97</v>
      </c>
      <c r="S31" s="674">
        <v>0.92</v>
      </c>
      <c r="T31" s="1863"/>
      <c r="U31" s="1863"/>
      <c r="V31" s="674">
        <v>1035.3900000000001</v>
      </c>
      <c r="W31" s="674">
        <v>972.52</v>
      </c>
      <c r="X31" s="674">
        <v>1120.8600000000001</v>
      </c>
      <c r="Y31" s="1863">
        <v>-6.0721080945344283</v>
      </c>
      <c r="Z31" s="1864">
        <v>15.253156747419098</v>
      </c>
    </row>
    <row r="32" spans="1:26" s="300" customFormat="1" ht="16.5" customHeight="1">
      <c r="A32" s="185" t="s">
        <v>344</v>
      </c>
      <c r="B32" s="674">
        <v>1.25</v>
      </c>
      <c r="C32" s="674">
        <v>1.1100000000000001</v>
      </c>
      <c r="D32" s="674">
        <v>9.3800000000000008</v>
      </c>
      <c r="E32" s="1863">
        <v>-11.199999999999989</v>
      </c>
      <c r="F32" s="1863">
        <v>745.04504504504507</v>
      </c>
      <c r="G32" s="674">
        <v>29.62</v>
      </c>
      <c r="H32" s="674">
        <v>27.59</v>
      </c>
      <c r="I32" s="674">
        <v>29.17</v>
      </c>
      <c r="J32" s="1863">
        <v>-6.8534773801485471</v>
      </c>
      <c r="K32" s="1863">
        <v>5.7267125770206633</v>
      </c>
      <c r="L32" s="674">
        <v>3.81</v>
      </c>
      <c r="M32" s="674">
        <v>37.94</v>
      </c>
      <c r="N32" s="674">
        <v>40.229999999999997</v>
      </c>
      <c r="O32" s="1863">
        <v>895.80052493438313</v>
      </c>
      <c r="P32" s="1863">
        <v>6.0358460727464376</v>
      </c>
      <c r="Q32" s="674">
        <v>38.4</v>
      </c>
      <c r="R32" s="674">
        <v>51.94</v>
      </c>
      <c r="S32" s="674">
        <v>106.69</v>
      </c>
      <c r="T32" s="1863">
        <v>35.260416666666657</v>
      </c>
      <c r="U32" s="1863">
        <v>105.41008856372738</v>
      </c>
      <c r="V32" s="674">
        <v>282.34000000000003</v>
      </c>
      <c r="W32" s="674">
        <v>749.88000000000011</v>
      </c>
      <c r="X32" s="674">
        <v>1191.26</v>
      </c>
      <c r="Y32" s="1863">
        <v>165.59467308918323</v>
      </c>
      <c r="Z32" s="1864">
        <v>58.860084280151455</v>
      </c>
    </row>
    <row r="33" spans="1:26" s="300" customFormat="1" ht="16.5" customHeight="1">
      <c r="A33" s="185" t="s">
        <v>345</v>
      </c>
      <c r="B33" s="674">
        <v>2.77</v>
      </c>
      <c r="C33" s="674">
        <v>2.5</v>
      </c>
      <c r="D33" s="674">
        <v>1.54</v>
      </c>
      <c r="E33" s="1863">
        <v>-9.7472924187725738</v>
      </c>
      <c r="F33" s="1863">
        <v>-38.4</v>
      </c>
      <c r="G33" s="674" t="s">
        <v>806</v>
      </c>
      <c r="H33" s="674" t="s">
        <v>806</v>
      </c>
      <c r="I33" s="674">
        <v>0.44</v>
      </c>
      <c r="J33" s="1863"/>
      <c r="K33" s="1863"/>
      <c r="L33" s="674">
        <v>0.2</v>
      </c>
      <c r="M33" s="674">
        <v>0.57999999999999996</v>
      </c>
      <c r="N33" s="674">
        <v>0.36</v>
      </c>
      <c r="O33" s="1863">
        <v>189.99999999999994</v>
      </c>
      <c r="P33" s="1863">
        <v>-37.931034482758619</v>
      </c>
      <c r="Q33" s="674">
        <v>2.17</v>
      </c>
      <c r="R33" s="674">
        <v>3.59</v>
      </c>
      <c r="S33" s="674">
        <v>9.52</v>
      </c>
      <c r="T33" s="1863">
        <v>65.437788018433196</v>
      </c>
      <c r="U33" s="1863">
        <v>165.18105849582173</v>
      </c>
      <c r="V33" s="674">
        <v>33.06</v>
      </c>
      <c r="W33" s="674">
        <v>49.519999999999996</v>
      </c>
      <c r="X33" s="674">
        <v>153.26000000000002</v>
      </c>
      <c r="Y33" s="1863">
        <v>49.788263762855394</v>
      </c>
      <c r="Z33" s="1864">
        <v>209.49111470113093</v>
      </c>
    </row>
    <row r="34" spans="1:26" s="300" customFormat="1" ht="16.5" customHeight="1">
      <c r="A34" s="185" t="s">
        <v>346</v>
      </c>
      <c r="B34" s="674">
        <v>5.3</v>
      </c>
      <c r="C34" s="674">
        <v>3.84</v>
      </c>
      <c r="D34" s="674">
        <v>4.12</v>
      </c>
      <c r="E34" s="1863"/>
      <c r="F34" s="1863">
        <v>7.2916666666666714</v>
      </c>
      <c r="G34" s="674">
        <v>69.7</v>
      </c>
      <c r="H34" s="674">
        <v>35</v>
      </c>
      <c r="I34" s="674" t="s">
        <v>806</v>
      </c>
      <c r="J34" s="1863"/>
      <c r="K34" s="1863"/>
      <c r="L34" s="674" t="s">
        <v>806</v>
      </c>
      <c r="M34" s="674" t="s">
        <v>806</v>
      </c>
      <c r="N34" s="674">
        <v>0.88</v>
      </c>
      <c r="O34" s="1863"/>
      <c r="P34" s="1863"/>
      <c r="Q34" s="674" t="s">
        <v>806</v>
      </c>
      <c r="R34" s="674" t="s">
        <v>806</v>
      </c>
      <c r="S34" s="674" t="s">
        <v>806</v>
      </c>
      <c r="T34" s="1863"/>
      <c r="U34" s="1863"/>
      <c r="V34" s="674">
        <v>87.51</v>
      </c>
      <c r="W34" s="674">
        <v>52.2</v>
      </c>
      <c r="X34" s="674">
        <v>168.10000000000002</v>
      </c>
      <c r="Y34" s="1863">
        <v>-40.349674322934526</v>
      </c>
      <c r="Z34" s="1864">
        <v>222.0306513409962</v>
      </c>
    </row>
    <row r="35" spans="1:26" s="300" customFormat="1" ht="16.5" customHeight="1">
      <c r="A35" s="185" t="s">
        <v>347</v>
      </c>
      <c r="B35" s="674">
        <v>6.2</v>
      </c>
      <c r="C35" s="674">
        <v>8.15</v>
      </c>
      <c r="D35" s="674">
        <v>13.9</v>
      </c>
      <c r="E35" s="1863">
        <v>31.451612903225794</v>
      </c>
      <c r="F35" s="1863">
        <v>70.552147239263803</v>
      </c>
      <c r="G35" s="674" t="s">
        <v>806</v>
      </c>
      <c r="H35" s="674" t="s">
        <v>806</v>
      </c>
      <c r="I35" s="674" t="s">
        <v>806</v>
      </c>
      <c r="J35" s="1863"/>
      <c r="K35" s="1863"/>
      <c r="L35" s="674" t="s">
        <v>806</v>
      </c>
      <c r="M35" s="674" t="s">
        <v>806</v>
      </c>
      <c r="N35" s="674" t="s">
        <v>806</v>
      </c>
      <c r="O35" s="1863"/>
      <c r="P35" s="1863"/>
      <c r="Q35" s="674" t="s">
        <v>806</v>
      </c>
      <c r="R35" s="674" t="s">
        <v>806</v>
      </c>
      <c r="S35" s="674" t="s">
        <v>806</v>
      </c>
      <c r="T35" s="1863"/>
      <c r="U35" s="1863"/>
      <c r="V35" s="674">
        <v>42.04</v>
      </c>
      <c r="W35" s="674">
        <v>78.290000000000006</v>
      </c>
      <c r="X35" s="674">
        <v>150.17000000000002</v>
      </c>
      <c r="Y35" s="1863">
        <v>86.227402473834474</v>
      </c>
      <c r="Z35" s="1864">
        <v>91.812492016860404</v>
      </c>
    </row>
    <row r="36" spans="1:26" s="300" customFormat="1" ht="16.5" customHeight="1">
      <c r="A36" s="185" t="s">
        <v>348</v>
      </c>
      <c r="B36" s="674">
        <v>187.92</v>
      </c>
      <c r="C36" s="674">
        <v>183.31</v>
      </c>
      <c r="D36" s="674">
        <v>117.2</v>
      </c>
      <c r="E36" s="1863">
        <v>-2.453171562366947</v>
      </c>
      <c r="F36" s="1863">
        <v>-36.064590038732206</v>
      </c>
      <c r="G36" s="674">
        <v>52.39</v>
      </c>
      <c r="H36" s="674">
        <v>38.83</v>
      </c>
      <c r="I36" s="674">
        <v>32.090000000000003</v>
      </c>
      <c r="J36" s="1863">
        <v>-25.882802061462115</v>
      </c>
      <c r="K36" s="1863">
        <v>-17.357713108421308</v>
      </c>
      <c r="L36" s="674">
        <v>47.83</v>
      </c>
      <c r="M36" s="674">
        <v>38.92</v>
      </c>
      <c r="N36" s="674">
        <v>53.94</v>
      </c>
      <c r="O36" s="1863">
        <v>-18.62847585197575</v>
      </c>
      <c r="P36" s="1863">
        <v>38.591983556012309</v>
      </c>
      <c r="Q36" s="674">
        <v>75.41</v>
      </c>
      <c r="R36" s="674">
        <v>59.93</v>
      </c>
      <c r="S36" s="674">
        <v>64.17</v>
      </c>
      <c r="T36" s="1863">
        <v>-20.527781461344645</v>
      </c>
      <c r="U36" s="1863">
        <v>7.0749207408643571</v>
      </c>
      <c r="V36" s="674">
        <v>3108.3199999999997</v>
      </c>
      <c r="W36" s="674">
        <v>3385.6299999999997</v>
      </c>
      <c r="X36" s="674">
        <v>3800.8000000000006</v>
      </c>
      <c r="Y36" s="1863">
        <v>8.9215396098213802</v>
      </c>
      <c r="Z36" s="1864">
        <v>12.262710337514761</v>
      </c>
    </row>
    <row r="37" spans="1:26" s="300" customFormat="1" ht="16.5" customHeight="1">
      <c r="A37" s="185" t="s">
        <v>349</v>
      </c>
      <c r="B37" s="674">
        <v>34.369999999999997</v>
      </c>
      <c r="C37" s="674">
        <v>41.91</v>
      </c>
      <c r="D37" s="674">
        <v>31.03</v>
      </c>
      <c r="E37" s="1863">
        <v>21.937736398021528</v>
      </c>
      <c r="F37" s="1863">
        <v>-25.960391314722017</v>
      </c>
      <c r="G37" s="674">
        <v>1.97</v>
      </c>
      <c r="H37" s="674">
        <v>1</v>
      </c>
      <c r="I37" s="674">
        <v>4.22</v>
      </c>
      <c r="J37" s="1863">
        <v>-49.238578680203048</v>
      </c>
      <c r="K37" s="1863">
        <v>322</v>
      </c>
      <c r="L37" s="674">
        <v>0.55000000000000004</v>
      </c>
      <c r="M37" s="674">
        <v>5.77</v>
      </c>
      <c r="N37" s="674">
        <v>17.62</v>
      </c>
      <c r="O37" s="1863">
        <v>949.09090909090878</v>
      </c>
      <c r="P37" s="1863">
        <v>205.3726169844021</v>
      </c>
      <c r="Q37" s="674">
        <v>8.6</v>
      </c>
      <c r="R37" s="674">
        <v>11.91</v>
      </c>
      <c r="S37" s="674">
        <v>42.85</v>
      </c>
      <c r="T37" s="1863">
        <v>38.488372093023258</v>
      </c>
      <c r="U37" s="1863">
        <v>259.78169605373637</v>
      </c>
      <c r="V37" s="674">
        <v>734.31999999999994</v>
      </c>
      <c r="W37" s="674">
        <v>1255.2200000000003</v>
      </c>
      <c r="X37" s="674">
        <v>1948.6399999999996</v>
      </c>
      <c r="Y37" s="1863">
        <v>70.936376511602617</v>
      </c>
      <c r="Z37" s="1864">
        <v>55.242905626105312</v>
      </c>
    </row>
    <row r="38" spans="1:26" s="300" customFormat="1" ht="16.5" customHeight="1">
      <c r="A38" s="185" t="s">
        <v>350</v>
      </c>
      <c r="B38" s="674" t="s">
        <v>806</v>
      </c>
      <c r="C38" s="674" t="s">
        <v>805</v>
      </c>
      <c r="D38" s="674">
        <v>0.48</v>
      </c>
      <c r="E38" s="1863"/>
      <c r="F38" s="1863"/>
      <c r="G38" s="674" t="s">
        <v>806</v>
      </c>
      <c r="H38" s="674" t="s">
        <v>806</v>
      </c>
      <c r="I38" s="674" t="s">
        <v>806</v>
      </c>
      <c r="J38" s="1863"/>
      <c r="K38" s="1863"/>
      <c r="L38" s="674" t="s">
        <v>806</v>
      </c>
      <c r="M38" s="674" t="s">
        <v>806</v>
      </c>
      <c r="N38" s="674" t="s">
        <v>806</v>
      </c>
      <c r="O38" s="1863"/>
      <c r="P38" s="1863"/>
      <c r="Q38" s="674" t="s">
        <v>806</v>
      </c>
      <c r="R38" s="674" t="s">
        <v>806</v>
      </c>
      <c r="S38" s="674" t="s">
        <v>806</v>
      </c>
      <c r="T38" s="1863"/>
      <c r="U38" s="1863"/>
      <c r="V38" s="674">
        <v>1.54</v>
      </c>
      <c r="W38" s="674">
        <v>6.51</v>
      </c>
      <c r="X38" s="674">
        <v>59.01</v>
      </c>
      <c r="Y38" s="1863">
        <v>322.72727272727263</v>
      </c>
      <c r="Z38" s="1864">
        <v>806.45161290322585</v>
      </c>
    </row>
    <row r="39" spans="1:26" s="300" customFormat="1" ht="16.5" customHeight="1">
      <c r="A39" s="185" t="s">
        <v>78</v>
      </c>
      <c r="B39" s="674">
        <v>286.74</v>
      </c>
      <c r="C39" s="674">
        <v>600.41999999999996</v>
      </c>
      <c r="D39" s="674">
        <v>1011.53</v>
      </c>
      <c r="E39" s="1863">
        <v>109.39527097719184</v>
      </c>
      <c r="F39" s="1863">
        <v>68.47040405049799</v>
      </c>
      <c r="G39" s="674">
        <v>11.44</v>
      </c>
      <c r="H39" s="674">
        <v>30.3</v>
      </c>
      <c r="I39" s="674">
        <v>94.12</v>
      </c>
      <c r="J39" s="1863">
        <v>164.8601398601399</v>
      </c>
      <c r="K39" s="1863">
        <v>210.62706270627064</v>
      </c>
      <c r="L39" s="674">
        <v>102</v>
      </c>
      <c r="M39" s="674">
        <v>293.39</v>
      </c>
      <c r="N39" s="674">
        <v>263.49</v>
      </c>
      <c r="O39" s="1863">
        <v>187.63725490196077</v>
      </c>
      <c r="P39" s="1863">
        <v>-10.191213061113189</v>
      </c>
      <c r="Q39" s="674">
        <v>47.38</v>
      </c>
      <c r="R39" s="674">
        <v>67.61</v>
      </c>
      <c r="S39" s="674">
        <v>100.39</v>
      </c>
      <c r="T39" s="1863">
        <v>42.697340650063296</v>
      </c>
      <c r="U39" s="1863">
        <v>48.483952078094944</v>
      </c>
      <c r="V39" s="674">
        <v>7635.9400000000005</v>
      </c>
      <c r="W39" s="674">
        <v>8099.0300000000007</v>
      </c>
      <c r="X39" s="674">
        <v>10045.43</v>
      </c>
      <c r="Y39" s="1863">
        <v>6.0646102509972479</v>
      </c>
      <c r="Z39" s="1864">
        <v>24.032507596588729</v>
      </c>
    </row>
    <row r="40" spans="1:26" s="300" customFormat="1" ht="16.5" customHeight="1">
      <c r="A40" s="185" t="s">
        <v>351</v>
      </c>
      <c r="B40" s="674">
        <v>14.52</v>
      </c>
      <c r="C40" s="674">
        <v>12.33</v>
      </c>
      <c r="D40" s="674">
        <v>14.08</v>
      </c>
      <c r="E40" s="1863">
        <v>-15.082644628099175</v>
      </c>
      <c r="F40" s="1863">
        <v>14.193025141930264</v>
      </c>
      <c r="G40" s="674" t="s">
        <v>806</v>
      </c>
      <c r="H40" s="674" t="s">
        <v>806</v>
      </c>
      <c r="I40" s="674" t="s">
        <v>806</v>
      </c>
      <c r="J40" s="1863"/>
      <c r="K40" s="1863"/>
      <c r="L40" s="674" t="s">
        <v>806</v>
      </c>
      <c r="M40" s="674" t="s">
        <v>806</v>
      </c>
      <c r="N40" s="674" t="s">
        <v>806</v>
      </c>
      <c r="O40" s="1863"/>
      <c r="P40" s="1863"/>
      <c r="Q40" s="674">
        <v>0.05</v>
      </c>
      <c r="R40" s="674" t="s">
        <v>806</v>
      </c>
      <c r="S40" s="674" t="s">
        <v>806</v>
      </c>
      <c r="T40" s="1863"/>
      <c r="U40" s="1863"/>
      <c r="V40" s="674">
        <v>15.98</v>
      </c>
      <c r="W40" s="674">
        <v>13.370000000000001</v>
      </c>
      <c r="X40" s="674">
        <v>23.049999999999997</v>
      </c>
      <c r="Y40" s="1863">
        <v>-16.332916145181471</v>
      </c>
      <c r="Z40" s="1864">
        <v>72.400897531787564</v>
      </c>
    </row>
    <row r="41" spans="1:26" s="300" customFormat="1" ht="16.5" customHeight="1">
      <c r="A41" s="185" t="s">
        <v>318</v>
      </c>
      <c r="B41" s="674">
        <v>30.44</v>
      </c>
      <c r="C41" s="674">
        <v>43.92</v>
      </c>
      <c r="D41" s="674">
        <v>62.67</v>
      </c>
      <c r="E41" s="1863">
        <v>44.283837056504609</v>
      </c>
      <c r="F41" s="1863">
        <v>42.691256830601077</v>
      </c>
      <c r="G41" s="674">
        <v>1</v>
      </c>
      <c r="H41" s="674">
        <v>2</v>
      </c>
      <c r="I41" s="674" t="s">
        <v>806</v>
      </c>
      <c r="J41" s="1863">
        <v>100</v>
      </c>
      <c r="K41" s="1863"/>
      <c r="L41" s="674">
        <v>0.01</v>
      </c>
      <c r="M41" s="674">
        <v>0.96</v>
      </c>
      <c r="N41" s="674">
        <v>1.82</v>
      </c>
      <c r="O41" s="1863">
        <v>9500</v>
      </c>
      <c r="P41" s="1863"/>
      <c r="Q41" s="674">
        <v>21.41</v>
      </c>
      <c r="R41" s="674">
        <v>16.61</v>
      </c>
      <c r="S41" s="674">
        <v>10.09</v>
      </c>
      <c r="T41" s="1863">
        <v>-22.419430172816448</v>
      </c>
      <c r="U41" s="1863">
        <v>-39.253461770018063</v>
      </c>
      <c r="V41" s="674">
        <v>512.65</v>
      </c>
      <c r="W41" s="674">
        <v>763</v>
      </c>
      <c r="X41" s="674">
        <v>1258.33</v>
      </c>
      <c r="Y41" s="1863">
        <v>48.834487467082823</v>
      </c>
      <c r="Z41" s="1864">
        <v>64.918741808650054</v>
      </c>
    </row>
    <row r="42" spans="1:26" s="188" customFormat="1" ht="16.5" customHeight="1" thickBot="1">
      <c r="A42" s="186" t="s">
        <v>82</v>
      </c>
      <c r="B42" s="706">
        <v>721.83</v>
      </c>
      <c r="C42" s="706">
        <v>1106.52</v>
      </c>
      <c r="D42" s="706">
        <v>1560.09</v>
      </c>
      <c r="E42" s="953">
        <v>53.293711815801494</v>
      </c>
      <c r="F42" s="953">
        <v>40.99067346274807</v>
      </c>
      <c r="G42" s="706">
        <v>183.94</v>
      </c>
      <c r="H42" s="706">
        <v>146.69999999999999</v>
      </c>
      <c r="I42" s="706">
        <v>211.4</v>
      </c>
      <c r="J42" s="953">
        <v>-20.245732304012183</v>
      </c>
      <c r="K42" s="953">
        <v>44.103612815269273</v>
      </c>
      <c r="L42" s="776">
        <v>181.73999999999998</v>
      </c>
      <c r="M42" s="776">
        <v>414.86999999999995</v>
      </c>
      <c r="N42" s="776">
        <v>542.86</v>
      </c>
      <c r="O42" s="774">
        <v>128.27665896335424</v>
      </c>
      <c r="P42" s="774">
        <v>30.85062790753733</v>
      </c>
      <c r="Q42" s="776">
        <v>393.49</v>
      </c>
      <c r="R42" s="776">
        <v>430.87000000000006</v>
      </c>
      <c r="S42" s="776">
        <v>598.00000000000011</v>
      </c>
      <c r="T42" s="774">
        <v>9.4996060891001264</v>
      </c>
      <c r="U42" s="774">
        <v>38.788961867848769</v>
      </c>
      <c r="V42" s="776">
        <v>16753.780000000002</v>
      </c>
      <c r="W42" s="776">
        <v>19380.479999999996</v>
      </c>
      <c r="X42" s="882">
        <v>25912.43</v>
      </c>
      <c r="Y42" s="774">
        <v>15.678252907701975</v>
      </c>
      <c r="Z42" s="775">
        <v>33.703757595271156</v>
      </c>
    </row>
    <row r="43" spans="1:26" ht="15.75" thickTop="1">
      <c r="A43" s="2549" t="s">
        <v>353</v>
      </c>
      <c r="B43" s="2549"/>
      <c r="C43" s="2549"/>
      <c r="D43" s="2549"/>
      <c r="E43" s="2549"/>
      <c r="F43" s="2549"/>
      <c r="G43" s="2549"/>
      <c r="H43" s="2549"/>
      <c r="I43" s="2549"/>
      <c r="J43" s="2549"/>
      <c r="K43" s="2549"/>
      <c r="L43" s="2549"/>
      <c r="M43" s="2549"/>
      <c r="N43" s="2549"/>
      <c r="O43" s="2549"/>
      <c r="P43" s="2549"/>
    </row>
    <row r="44" spans="1:26">
      <c r="A44" s="2550" t="s">
        <v>330</v>
      </c>
      <c r="B44" s="2551"/>
      <c r="C44" s="2551"/>
      <c r="D44" s="2551"/>
      <c r="E44" s="2551"/>
      <c r="F44" s="2551"/>
    </row>
    <row r="45" spans="1:26" ht="14.25">
      <c r="A45" s="2545" t="s">
        <v>532</v>
      </c>
      <c r="B45" s="2545"/>
      <c r="C45" s="2545"/>
      <c r="D45" s="2545"/>
      <c r="E45" s="2545"/>
      <c r="F45" s="2545"/>
      <c r="G45" s="2545"/>
      <c r="H45" s="2545"/>
      <c r="I45" s="2545"/>
      <c r="J45" s="2545"/>
      <c r="K45" s="2545"/>
      <c r="L45" s="2545"/>
      <c r="M45" s="2545"/>
      <c r="N45" s="2545"/>
      <c r="O45" s="2545"/>
      <c r="P45" s="2545"/>
    </row>
  </sheetData>
  <mergeCells count="27">
    <mergeCell ref="B24:F24"/>
    <mergeCell ref="G24:K24"/>
    <mergeCell ref="L24:P24"/>
    <mergeCell ref="E25:F25"/>
    <mergeCell ref="J25:K25"/>
    <mergeCell ref="O25:P25"/>
    <mergeCell ref="Y25:Z25"/>
    <mergeCell ref="Y3:Z3"/>
    <mergeCell ref="V4:Z4"/>
    <mergeCell ref="Y5:Z5"/>
    <mergeCell ref="V24:Z24"/>
    <mergeCell ref="A45:P45"/>
    <mergeCell ref="T3:U3"/>
    <mergeCell ref="Q24:U24"/>
    <mergeCell ref="A4:A6"/>
    <mergeCell ref="B4:F4"/>
    <mergeCell ref="G4:K4"/>
    <mergeCell ref="O5:P5"/>
    <mergeCell ref="T5:U5"/>
    <mergeCell ref="T25:U25"/>
    <mergeCell ref="L4:P4"/>
    <mergeCell ref="Q4:U4"/>
    <mergeCell ref="E5:F5"/>
    <mergeCell ref="J5:K5"/>
    <mergeCell ref="A43:P43"/>
    <mergeCell ref="A44:F44"/>
    <mergeCell ref="A24:A26"/>
  </mergeCells>
  <printOptions horizontalCentered="1"/>
  <pageMargins left="0.39370078740157483" right="0.39370078740157483" top="0.78740157480314965" bottom="0" header="0" footer="0"/>
  <pageSetup paperSize="9" scale="45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6"/>
  <sheetViews>
    <sheetView view="pageBreakPreview" topLeftCell="A22" zoomScale="85" zoomScaleNormal="115" zoomScaleSheetLayoutView="85" workbookViewId="0">
      <selection activeCell="A31" sqref="A31:D39"/>
    </sheetView>
  </sheetViews>
  <sheetFormatPr defaultRowHeight="15"/>
  <cols>
    <col min="1" max="1" width="20" style="41" customWidth="1"/>
    <col min="2" max="2" width="12.5703125" customWidth="1"/>
    <col min="3" max="3" width="15.7109375" customWidth="1"/>
    <col min="4" max="4" width="16.140625" customWidth="1"/>
    <col min="5" max="5" width="14.7109375" customWidth="1"/>
  </cols>
  <sheetData>
    <row r="1" spans="1:5" s="5" customFormat="1" ht="21" customHeight="1">
      <c r="A1" s="2314" t="s">
        <v>312</v>
      </c>
      <c r="B1" s="2314"/>
      <c r="C1" s="2314"/>
      <c r="D1" s="2314"/>
      <c r="E1" s="2314"/>
    </row>
    <row r="2" spans="1:5" s="5" customFormat="1" ht="24" customHeight="1" thickBot="1">
      <c r="A2" s="2470" t="s">
        <v>47</v>
      </c>
      <c r="B2" s="2470"/>
      <c r="C2" s="2470"/>
      <c r="D2" s="2470"/>
      <c r="E2" s="2470"/>
    </row>
    <row r="3" spans="1:5" s="1054" customFormat="1" ht="49.5" customHeight="1" thickTop="1">
      <c r="A3" s="1194" t="s">
        <v>49</v>
      </c>
      <c r="B3" s="1195" t="s">
        <v>26</v>
      </c>
      <c r="C3" s="1196" t="s">
        <v>313</v>
      </c>
      <c r="D3" s="1196" t="s">
        <v>314</v>
      </c>
      <c r="E3" s="1197" t="s">
        <v>315</v>
      </c>
    </row>
    <row r="4" spans="1:5" s="5" customFormat="1" ht="18.75" customHeight="1">
      <c r="A4" s="309" t="s">
        <v>354</v>
      </c>
      <c r="B4" s="6" t="s">
        <v>40</v>
      </c>
      <c r="C4" s="29">
        <v>7052</v>
      </c>
      <c r="D4" s="29">
        <v>14000</v>
      </c>
      <c r="E4" s="712">
        <v>50.371428571428567</v>
      </c>
    </row>
    <row r="5" spans="1:5" s="5" customFormat="1" ht="18" customHeight="1">
      <c r="A5" s="310" t="s">
        <v>355</v>
      </c>
      <c r="B5" s="97" t="s">
        <v>40</v>
      </c>
      <c r="C5" s="29">
        <v>6710</v>
      </c>
      <c r="D5" s="29">
        <v>9600</v>
      </c>
      <c r="E5" s="712">
        <v>69.895833333333329</v>
      </c>
    </row>
    <row r="6" spans="1:5" s="5" customFormat="1" ht="20.25" customHeight="1">
      <c r="A6" s="310" t="s">
        <v>234</v>
      </c>
      <c r="B6" s="97" t="s">
        <v>40</v>
      </c>
      <c r="C6" s="29">
        <v>592.57000000000005</v>
      </c>
      <c r="D6" s="29">
        <v>3000</v>
      </c>
      <c r="E6" s="712">
        <v>19.752333333333336</v>
      </c>
    </row>
    <row r="7" spans="1:5" s="5" customFormat="1" ht="18" customHeight="1">
      <c r="A7" s="310" t="s">
        <v>356</v>
      </c>
      <c r="B7" s="97" t="s">
        <v>40</v>
      </c>
      <c r="C7" s="29"/>
      <c r="D7" s="29"/>
      <c r="E7" s="712"/>
    </row>
    <row r="8" spans="1:5" s="5" customFormat="1" ht="20.25" customHeight="1">
      <c r="A8" s="310" t="s">
        <v>790</v>
      </c>
      <c r="B8" s="97" t="s">
        <v>40</v>
      </c>
      <c r="C8" s="1717">
        <v>6143.9</v>
      </c>
      <c r="D8" s="1717">
        <v>10800</v>
      </c>
      <c r="E8" s="712">
        <v>56.887962962962959</v>
      </c>
    </row>
    <row r="9" spans="1:5" s="5" customFormat="1" ht="18" customHeight="1">
      <c r="A9" s="310" t="s">
        <v>52</v>
      </c>
      <c r="B9" s="97" t="s">
        <v>40</v>
      </c>
      <c r="C9" s="1717">
        <v>9962.4</v>
      </c>
      <c r="D9" s="1717">
        <v>32500</v>
      </c>
      <c r="E9" s="712">
        <v>30.65353846153846</v>
      </c>
    </row>
    <row r="10" spans="1:5" s="5" customFormat="1" ht="18" customHeight="1">
      <c r="A10" s="310" t="s">
        <v>791</v>
      </c>
      <c r="B10" s="97" t="s">
        <v>40</v>
      </c>
      <c r="C10" s="1717">
        <v>22679</v>
      </c>
      <c r="D10" s="1717">
        <v>37200</v>
      </c>
      <c r="E10" s="712">
        <v>60.965053763440856</v>
      </c>
    </row>
    <row r="11" spans="1:5" s="5" customFormat="1" ht="18" customHeight="1">
      <c r="A11" s="310" t="s">
        <v>111</v>
      </c>
      <c r="B11" s="97" t="s">
        <v>40</v>
      </c>
      <c r="C11" s="1714">
        <v>18500</v>
      </c>
      <c r="D11" s="1714">
        <v>24000</v>
      </c>
      <c r="E11" s="712">
        <v>77.083333333333343</v>
      </c>
    </row>
    <row r="12" spans="1:5" s="5" customFormat="1" ht="20.25" customHeight="1">
      <c r="A12" s="310" t="s">
        <v>54</v>
      </c>
      <c r="B12" s="97" t="s">
        <v>40</v>
      </c>
      <c r="C12" s="1717">
        <v>4826</v>
      </c>
      <c r="D12" s="1717">
        <v>7350</v>
      </c>
      <c r="E12" s="712">
        <v>65.659863945578238</v>
      </c>
    </row>
    <row r="13" spans="1:5" s="5" customFormat="1" ht="18" customHeight="1">
      <c r="A13" s="310" t="s">
        <v>151</v>
      </c>
      <c r="B13" s="97" t="s">
        <v>99</v>
      </c>
      <c r="C13" s="29"/>
      <c r="D13" s="29"/>
      <c r="E13" s="712"/>
    </row>
    <row r="14" spans="1:5" s="5" customFormat="1" ht="20.25" customHeight="1">
      <c r="A14" s="310" t="s">
        <v>112</v>
      </c>
      <c r="B14" s="97" t="s">
        <v>99</v>
      </c>
      <c r="C14" s="29"/>
      <c r="D14" s="29"/>
      <c r="E14" s="712"/>
    </row>
    <row r="15" spans="1:5" s="5" customFormat="1" ht="18" customHeight="1">
      <c r="A15" s="310" t="s">
        <v>254</v>
      </c>
      <c r="B15" s="97" t="s">
        <v>99</v>
      </c>
      <c r="C15" s="29"/>
      <c r="D15" s="29"/>
      <c r="E15" s="712"/>
    </row>
    <row r="16" spans="1:5" s="5" customFormat="1" ht="20.25" customHeight="1">
      <c r="A16" s="310" t="s">
        <v>55</v>
      </c>
      <c r="B16" s="97" t="s">
        <v>103</v>
      </c>
      <c r="C16" s="29"/>
      <c r="D16" s="29"/>
      <c r="E16" s="712"/>
    </row>
    <row r="17" spans="1:5" s="5" customFormat="1" ht="20.25" customHeight="1">
      <c r="A17" s="310" t="s">
        <v>56</v>
      </c>
      <c r="B17" s="97" t="s">
        <v>100</v>
      </c>
      <c r="C17" s="29"/>
      <c r="D17" s="29"/>
      <c r="E17" s="712"/>
    </row>
    <row r="18" spans="1:5" s="5" customFormat="1" ht="18" customHeight="1">
      <c r="A18" s="310" t="s">
        <v>57</v>
      </c>
      <c r="B18" s="97" t="s">
        <v>357</v>
      </c>
      <c r="C18" s="29"/>
      <c r="D18" s="29"/>
      <c r="E18" s="712"/>
    </row>
    <row r="19" spans="1:5" s="5" customFormat="1" ht="20.25" customHeight="1">
      <c r="A19" s="310" t="s">
        <v>58</v>
      </c>
      <c r="B19" s="97" t="s">
        <v>357</v>
      </c>
      <c r="C19" s="29"/>
      <c r="D19" s="29"/>
      <c r="E19" s="712"/>
    </row>
    <row r="20" spans="1:5" s="5" customFormat="1" ht="18" customHeight="1">
      <c r="A20" s="310" t="s">
        <v>155</v>
      </c>
      <c r="B20" s="97" t="s">
        <v>101</v>
      </c>
      <c r="C20" s="1717">
        <v>10</v>
      </c>
      <c r="D20" s="29"/>
      <c r="E20" s="712"/>
    </row>
    <row r="21" spans="1:5" s="5" customFormat="1" ht="18" customHeight="1">
      <c r="A21" s="310" t="s">
        <v>60</v>
      </c>
      <c r="B21" s="97" t="s">
        <v>40</v>
      </c>
      <c r="C21" s="1717">
        <v>6017</v>
      </c>
      <c r="D21" s="1717">
        <v>15000</v>
      </c>
      <c r="E21" s="712">
        <v>40.113333333333337</v>
      </c>
    </row>
    <row r="22" spans="1:5" s="5" customFormat="1" ht="18" customHeight="1">
      <c r="A22" s="310" t="s">
        <v>61</v>
      </c>
      <c r="B22" s="97" t="s">
        <v>40</v>
      </c>
      <c r="C22" s="1717">
        <v>16685</v>
      </c>
      <c r="D22" s="1717">
        <v>29500</v>
      </c>
      <c r="E22" s="712">
        <v>56.559322033898304</v>
      </c>
    </row>
    <row r="23" spans="1:5" s="5" customFormat="1" ht="18" customHeight="1">
      <c r="A23" s="310" t="s">
        <v>412</v>
      </c>
      <c r="B23" s="97" t="s">
        <v>102</v>
      </c>
      <c r="C23" s="1717">
        <v>35.81</v>
      </c>
      <c r="D23" s="1717">
        <v>40</v>
      </c>
      <c r="E23" s="712">
        <v>89.525000000000006</v>
      </c>
    </row>
    <row r="24" spans="1:5" s="5" customFormat="1" ht="18" customHeight="1">
      <c r="A24" s="310" t="s">
        <v>185</v>
      </c>
      <c r="B24" s="97" t="s">
        <v>40</v>
      </c>
      <c r="C24" s="1717">
        <v>97496</v>
      </c>
      <c r="D24" s="1717">
        <v>115700</v>
      </c>
      <c r="E24" s="712">
        <v>84.266205704407952</v>
      </c>
    </row>
    <row r="25" spans="1:5" s="5" customFormat="1" ht="20.25" customHeight="1">
      <c r="A25" s="310" t="s">
        <v>64</v>
      </c>
      <c r="B25" s="97" t="s">
        <v>40</v>
      </c>
      <c r="C25" s="1717">
        <v>36365</v>
      </c>
      <c r="D25" s="1717">
        <v>60000</v>
      </c>
      <c r="E25" s="712">
        <v>60.608333333333334</v>
      </c>
    </row>
    <row r="26" spans="1:5" s="5" customFormat="1" ht="20.25" customHeight="1">
      <c r="A26" s="310" t="s">
        <v>65</v>
      </c>
      <c r="B26" s="97" t="s">
        <v>40</v>
      </c>
      <c r="C26" s="29"/>
      <c r="D26" s="29"/>
      <c r="E26" s="712"/>
    </row>
    <row r="27" spans="1:5" s="5" customFormat="1" ht="20.25" customHeight="1">
      <c r="A27" s="1954" t="s">
        <v>792</v>
      </c>
      <c r="B27" s="1955" t="s">
        <v>793</v>
      </c>
      <c r="C27" s="1717">
        <v>5093</v>
      </c>
      <c r="D27" s="1717">
        <v>22840</v>
      </c>
      <c r="E27" s="712">
        <v>22.298598949211907</v>
      </c>
    </row>
    <row r="28" spans="1:5" s="5" customFormat="1" ht="20.25" customHeight="1">
      <c r="A28" s="1843" t="s">
        <v>172</v>
      </c>
      <c r="B28" s="1844" t="s">
        <v>40</v>
      </c>
      <c r="C28" s="1717"/>
      <c r="D28" s="1717"/>
      <c r="E28" s="1953"/>
    </row>
    <row r="29" spans="1:5" s="5" customFormat="1" ht="20.25" customHeight="1">
      <c r="A29" s="1843" t="s">
        <v>162</v>
      </c>
      <c r="B29" s="1844" t="s">
        <v>163</v>
      </c>
      <c r="C29" s="1717"/>
      <c r="D29" s="1717"/>
      <c r="E29" s="1953"/>
    </row>
    <row r="30" spans="1:5" s="5" customFormat="1" ht="20.25" customHeight="1">
      <c r="A30" s="1954" t="s">
        <v>154</v>
      </c>
      <c r="B30" s="1955" t="s">
        <v>40</v>
      </c>
      <c r="C30" s="1717">
        <v>23571</v>
      </c>
      <c r="D30" s="1717">
        <v>33480</v>
      </c>
      <c r="E30" s="1953">
        <v>70.403225806451601</v>
      </c>
    </row>
    <row r="31" spans="1:5" s="5" customFormat="1" ht="20.25" customHeight="1">
      <c r="A31" s="1955" t="s">
        <v>113</v>
      </c>
      <c r="B31" s="1955" t="s">
        <v>794</v>
      </c>
      <c r="C31" s="1717">
        <v>6847</v>
      </c>
      <c r="D31" s="1717">
        <v>11000</v>
      </c>
      <c r="E31" s="1953">
        <v>62.24545454545455</v>
      </c>
    </row>
    <row r="32" spans="1:5" s="5" customFormat="1" ht="20.25" customHeight="1">
      <c r="A32" s="1955" t="s">
        <v>114</v>
      </c>
      <c r="B32" s="1955" t="s">
        <v>40</v>
      </c>
      <c r="C32" s="1717">
        <v>43428</v>
      </c>
      <c r="D32" s="1717">
        <v>65440</v>
      </c>
      <c r="E32" s="1953">
        <v>66.363080684596582</v>
      </c>
    </row>
    <row r="33" spans="1:5" s="5" customFormat="1" ht="20.25" customHeight="1">
      <c r="A33" s="1955" t="s">
        <v>115</v>
      </c>
      <c r="B33" s="1955" t="s">
        <v>101</v>
      </c>
      <c r="C33" s="1717">
        <v>209.54</v>
      </c>
      <c r="D33" s="1717">
        <v>225</v>
      </c>
      <c r="E33" s="1953">
        <v>93.128888888888881</v>
      </c>
    </row>
    <row r="34" spans="1:5" s="5" customFormat="1" ht="20.25" customHeight="1">
      <c r="A34" s="1956" t="s">
        <v>116</v>
      </c>
      <c r="B34" s="1955" t="s">
        <v>795</v>
      </c>
      <c r="C34" s="1717">
        <v>7454</v>
      </c>
      <c r="D34" s="1717">
        <v>10000</v>
      </c>
      <c r="E34" s="1953">
        <v>74.539999999999992</v>
      </c>
    </row>
    <row r="35" spans="1:5" s="5" customFormat="1" ht="20.25" customHeight="1">
      <c r="A35" s="1955" t="s">
        <v>117</v>
      </c>
      <c r="B35" s="1955" t="s">
        <v>40</v>
      </c>
      <c r="C35" s="1717">
        <v>3547.43</v>
      </c>
      <c r="D35" s="1717">
        <v>5600</v>
      </c>
      <c r="E35" s="1953">
        <v>63.346964285714279</v>
      </c>
    </row>
    <row r="36" spans="1:5" s="5" customFormat="1" ht="20.25" customHeight="1">
      <c r="A36" s="1955" t="s">
        <v>796</v>
      </c>
      <c r="B36" s="1955" t="s">
        <v>40</v>
      </c>
      <c r="C36" s="1717">
        <v>43106</v>
      </c>
      <c r="D36" s="1717">
        <v>67000</v>
      </c>
      <c r="E36" s="1953">
        <v>64.337313432835813</v>
      </c>
    </row>
    <row r="37" spans="1:5" s="5" customFormat="1" ht="20.25" customHeight="1">
      <c r="A37" s="1957" t="s">
        <v>816</v>
      </c>
      <c r="B37" s="1955" t="s">
        <v>40</v>
      </c>
      <c r="C37" s="1717">
        <v>108549</v>
      </c>
      <c r="D37" s="1717">
        <v>115000</v>
      </c>
      <c r="E37" s="1953">
        <v>94.390434782608708</v>
      </c>
    </row>
    <row r="38" spans="1:5" s="5" customFormat="1" ht="20.25" customHeight="1">
      <c r="A38" s="1955" t="s">
        <v>118</v>
      </c>
      <c r="B38" s="1955" t="s">
        <v>40</v>
      </c>
      <c r="C38" s="1717">
        <v>88.61</v>
      </c>
      <c r="D38" s="1717">
        <v>3000</v>
      </c>
      <c r="E38" s="712">
        <v>2.9536666666666664</v>
      </c>
    </row>
    <row r="39" spans="1:5" s="5" customFormat="1" ht="20.25" customHeight="1">
      <c r="A39" s="1955" t="s">
        <v>797</v>
      </c>
      <c r="B39" s="1955" t="s">
        <v>41</v>
      </c>
      <c r="C39" s="1717">
        <v>38</v>
      </c>
      <c r="D39" s="1717">
        <v>240</v>
      </c>
      <c r="E39" s="1953">
        <v>15.833333333333332</v>
      </c>
    </row>
    <row r="40" spans="1:5" ht="18" customHeight="1" thickBot="1">
      <c r="A40" s="2554" t="s">
        <v>66</v>
      </c>
      <c r="B40" s="2555"/>
      <c r="C40" s="2555"/>
      <c r="D40" s="2555"/>
      <c r="E40" s="1341">
        <f>AVERAGE(E4:E39)</f>
        <v>58.007604311903521</v>
      </c>
    </row>
    <row r="41" spans="1:5" ht="18" customHeight="1" thickTop="1">
      <c r="A41" s="2469" t="s">
        <v>324</v>
      </c>
      <c r="B41" s="2469"/>
      <c r="C41" s="2469"/>
      <c r="D41" s="2469"/>
      <c r="E41" s="2469"/>
    </row>
    <row r="42" spans="1:5" ht="18" customHeight="1">
      <c r="A42" s="2556" t="s">
        <v>358</v>
      </c>
      <c r="B42" s="2556"/>
    </row>
    <row r="43" spans="1:5" ht="18" customHeight="1"/>
    <row r="44" spans="1:5" ht="20.25" customHeight="1"/>
    <row r="45" spans="1:5" ht="18" hidden="1" customHeight="1"/>
    <row r="46" spans="1:5" ht="18" hidden="1" customHeight="1"/>
    <row r="47" spans="1:5" ht="18" hidden="1" customHeight="1"/>
    <row r="48" spans="1:5" ht="18" hidden="1" customHeight="1"/>
    <row r="49" ht="20.25" customHeight="1"/>
    <row r="50" ht="18" hidden="1" customHeight="1"/>
    <row r="51" ht="18" hidden="1" customHeight="1"/>
    <row r="52" ht="18" hidden="1" customHeight="1"/>
    <row r="53" ht="18" hidden="1" customHeight="1"/>
    <row r="54" ht="18" hidden="1" customHeight="1"/>
    <row r="55" ht="18" hidden="1" customHeight="1"/>
    <row r="56" ht="18" hidden="1" customHeight="1"/>
    <row r="57" ht="18" hidden="1" customHeight="1"/>
    <row r="58" ht="18" hidden="1" customHeight="1"/>
    <row r="59" ht="18" hidden="1" customHeight="1"/>
    <row r="60" ht="18" hidden="1" customHeight="1"/>
    <row r="61" ht="18" hidden="1" customHeight="1"/>
    <row r="62" ht="18" hidden="1" customHeight="1"/>
    <row r="63" ht="18" hidden="1" customHeight="1"/>
    <row r="64" ht="20.25" customHeight="1"/>
    <row r="65" ht="18" hidden="1" customHeight="1"/>
    <row r="66" ht="20.25" customHeight="1"/>
    <row r="67" ht="18" hidden="1" customHeight="1"/>
    <row r="68" ht="20.25" customHeight="1"/>
    <row r="69" ht="20.25" customHeight="1"/>
    <row r="70" ht="18" hidden="1" customHeight="1"/>
    <row r="71" ht="18" hidden="1" customHeight="1"/>
    <row r="72" ht="18" hidden="1" customHeight="1"/>
    <row r="73" ht="20.25" customHeight="1"/>
    <row r="74" ht="20.25" customHeight="1"/>
    <row r="75" ht="18" hidden="1" customHeight="1"/>
    <row r="76" ht="18" hidden="1" customHeight="1"/>
    <row r="77" ht="20.25" customHeight="1"/>
    <row r="78" ht="20.25" customHeight="1"/>
    <row r="79" ht="18" hidden="1" customHeight="1"/>
    <row r="80" ht="18" hidden="1" customHeight="1"/>
    <row r="81" ht="18" hidden="1" customHeight="1"/>
    <row r="82" ht="20.25" customHeight="1"/>
    <row r="83" ht="15.75" customHeight="1"/>
    <row r="84" ht="12" customHeight="1"/>
    <row r="85" ht="12" customHeight="1"/>
    <row r="86" ht="12" customHeight="1"/>
  </sheetData>
  <mergeCells count="5">
    <mergeCell ref="A1:E1"/>
    <mergeCell ref="A2:E2"/>
    <mergeCell ref="A40:D40"/>
    <mergeCell ref="A41:E41"/>
    <mergeCell ref="A42:B42"/>
  </mergeCells>
  <printOptions horizontalCentered="1"/>
  <pageMargins left="0.62992125984251968" right="0.35433070866141736" top="0.39370078740157483" bottom="0.19685039370078741" header="0" footer="0"/>
  <pageSetup paperSize="9" scale="97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98"/>
  <sheetViews>
    <sheetView view="pageBreakPreview" zoomScale="70" zoomScaleSheetLayoutView="70" workbookViewId="0">
      <pane xSplit="3" ySplit="7" topLeftCell="K59" activePane="bottomRight" state="frozen"/>
      <selection activeCell="Q12" sqref="A12:IV14"/>
      <selection pane="topRight" activeCell="Q12" sqref="A12:IV14"/>
      <selection pane="bottomLeft" activeCell="Q12" sqref="A12:IV14"/>
      <selection pane="bottomRight" activeCell="A2" sqref="A2:XFD2"/>
    </sheetView>
  </sheetViews>
  <sheetFormatPr defaultRowHeight="12.75"/>
  <cols>
    <col min="1" max="1" width="5.42578125" customWidth="1"/>
    <col min="2" max="2" width="23.85546875" customWidth="1"/>
    <col min="3" max="3" width="11.28515625" customWidth="1"/>
    <col min="4" max="6" width="13" customWidth="1"/>
    <col min="7" max="8" width="12.28515625" style="838" customWidth="1"/>
    <col min="9" max="11" width="13" customWidth="1"/>
    <col min="12" max="13" width="12.28515625" style="838" customWidth="1"/>
    <col min="14" max="16" width="13" customWidth="1"/>
    <col min="17" max="18" width="12.28515625" style="102" customWidth="1"/>
    <col min="19" max="21" width="13" customWidth="1"/>
    <col min="22" max="23" width="12.28515625" style="102" customWidth="1"/>
    <col min="24" max="26" width="13" customWidth="1"/>
    <col min="27" max="28" width="12.28515625" style="838" customWidth="1"/>
  </cols>
  <sheetData>
    <row r="1" spans="1:28" s="1895" customFormat="1" ht="33">
      <c r="A1" s="2394" t="s">
        <v>306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  <c r="X1" s="2394"/>
      <c r="Y1" s="2394"/>
      <c r="Z1" s="2394"/>
      <c r="AA1" s="2394"/>
      <c r="AB1" s="2394"/>
    </row>
    <row r="2" spans="1:28" s="1894" customFormat="1" ht="34.5">
      <c r="A2" s="2456" t="s">
        <v>45</v>
      </c>
      <c r="B2" s="2456"/>
      <c r="C2" s="2456"/>
      <c r="D2" s="2456"/>
      <c r="E2" s="2456"/>
      <c r="F2" s="2456"/>
      <c r="G2" s="2456"/>
      <c r="H2" s="2456"/>
      <c r="I2" s="2456"/>
      <c r="J2" s="2456"/>
      <c r="K2" s="2456"/>
      <c r="L2" s="2456"/>
      <c r="M2" s="2456"/>
      <c r="N2" s="2456"/>
      <c r="O2" s="2456"/>
      <c r="P2" s="2456"/>
      <c r="Q2" s="2456"/>
      <c r="R2" s="2456"/>
      <c r="S2" s="2456"/>
      <c r="T2" s="2456"/>
      <c r="U2" s="2456"/>
      <c r="V2" s="2456"/>
      <c r="W2" s="2456"/>
      <c r="X2" s="2456"/>
      <c r="Y2" s="2456"/>
      <c r="Z2" s="2456"/>
      <c r="AA2" s="2456"/>
      <c r="AB2" s="2456"/>
    </row>
    <row r="3" spans="1:28" s="34" customFormat="1" ht="9" customHeight="1" thickBot="1">
      <c r="G3" s="876"/>
      <c r="H3" s="876"/>
      <c r="L3" s="876"/>
      <c r="M3" s="876"/>
      <c r="Q3" s="9"/>
      <c r="R3" s="957"/>
      <c r="V3" s="9"/>
      <c r="W3" s="9"/>
      <c r="AA3" s="876"/>
      <c r="AB3" s="876"/>
    </row>
    <row r="4" spans="1:28" s="1198" customFormat="1" ht="18.75" customHeight="1" thickTop="1">
      <c r="A4" s="2338" t="s">
        <v>46</v>
      </c>
      <c r="B4" s="2335" t="s">
        <v>316</v>
      </c>
      <c r="C4" s="2335" t="s">
        <v>26</v>
      </c>
      <c r="D4" s="2543" t="s">
        <v>237</v>
      </c>
      <c r="E4" s="2543"/>
      <c r="F4" s="2543"/>
      <c r="G4" s="2543"/>
      <c r="H4" s="2543"/>
      <c r="I4" s="2543" t="s">
        <v>239</v>
      </c>
      <c r="J4" s="2543"/>
      <c r="K4" s="2543"/>
      <c r="L4" s="2543"/>
      <c r="M4" s="2543"/>
      <c r="N4" s="2543" t="s">
        <v>240</v>
      </c>
      <c r="O4" s="2543"/>
      <c r="P4" s="2543"/>
      <c r="Q4" s="2543"/>
      <c r="R4" s="2543"/>
      <c r="S4" s="2543" t="s">
        <v>366</v>
      </c>
      <c r="T4" s="2543"/>
      <c r="U4" s="2543"/>
      <c r="V4" s="2543"/>
      <c r="W4" s="2543"/>
      <c r="X4" s="2543" t="s">
        <v>212</v>
      </c>
      <c r="Y4" s="2543"/>
      <c r="Z4" s="2543"/>
      <c r="AA4" s="2543"/>
      <c r="AB4" s="2544"/>
    </row>
    <row r="5" spans="1:28" s="1054" customFormat="1" ht="18.75" customHeight="1">
      <c r="A5" s="2339"/>
      <c r="B5" s="2336"/>
      <c r="C5" s="2336"/>
      <c r="D5" s="1060" t="s">
        <v>87</v>
      </c>
      <c r="E5" s="1060" t="s">
        <v>90</v>
      </c>
      <c r="F5" s="1060" t="s">
        <v>91</v>
      </c>
      <c r="G5" s="2342" t="s">
        <v>88</v>
      </c>
      <c r="H5" s="2342" t="s">
        <v>89</v>
      </c>
      <c r="I5" s="1060" t="s">
        <v>87</v>
      </c>
      <c r="J5" s="1060" t="s">
        <v>90</v>
      </c>
      <c r="K5" s="1060" t="s">
        <v>91</v>
      </c>
      <c r="L5" s="2342" t="s">
        <v>88</v>
      </c>
      <c r="M5" s="2342" t="s">
        <v>89</v>
      </c>
      <c r="N5" s="1060" t="s">
        <v>87</v>
      </c>
      <c r="O5" s="1060" t="s">
        <v>90</v>
      </c>
      <c r="P5" s="1060" t="s">
        <v>91</v>
      </c>
      <c r="Q5" s="2322" t="s">
        <v>88</v>
      </c>
      <c r="R5" s="2322" t="s">
        <v>89</v>
      </c>
      <c r="S5" s="1060" t="s">
        <v>87</v>
      </c>
      <c r="T5" s="1060" t="s">
        <v>90</v>
      </c>
      <c r="U5" s="1060" t="s">
        <v>91</v>
      </c>
      <c r="V5" s="2322" t="s">
        <v>88</v>
      </c>
      <c r="W5" s="2322" t="s">
        <v>89</v>
      </c>
      <c r="X5" s="1060" t="s">
        <v>87</v>
      </c>
      <c r="Y5" s="1060" t="s">
        <v>90</v>
      </c>
      <c r="Z5" s="1060" t="s">
        <v>91</v>
      </c>
      <c r="AA5" s="2342" t="s">
        <v>88</v>
      </c>
      <c r="AB5" s="2345" t="s">
        <v>89</v>
      </c>
    </row>
    <row r="6" spans="1:28" s="1054" customFormat="1" ht="31.5" customHeight="1">
      <c r="A6" s="2339"/>
      <c r="B6" s="2336"/>
      <c r="C6" s="2336"/>
      <c r="D6" s="1875" t="s">
        <v>669</v>
      </c>
      <c r="E6" s="1875" t="s">
        <v>725</v>
      </c>
      <c r="F6" s="1875" t="s">
        <v>737</v>
      </c>
      <c r="G6" s="2342"/>
      <c r="H6" s="2342"/>
      <c r="I6" s="1875" t="str">
        <f>D6</f>
        <v xml:space="preserve">cf=j= @)&amp;#÷&amp;$
-;fpg–c;f/_                </v>
      </c>
      <c r="J6" s="1875" t="str">
        <f t="shared" ref="J6:K6" si="0">E6</f>
        <v xml:space="preserve">cf=j= @)&amp;$÷&amp;%
-;fpg–c;f/_                </v>
      </c>
      <c r="K6" s="1875" t="str">
        <f t="shared" si="0"/>
        <v xml:space="preserve">cf=j= @)&amp;%÷&amp;^
-;fpg–c;f/_                </v>
      </c>
      <c r="L6" s="2342"/>
      <c r="M6" s="2342"/>
      <c r="N6" s="1875" t="str">
        <f>D6</f>
        <v xml:space="preserve">cf=j= @)&amp;#÷&amp;$
-;fpg–c;f/_                </v>
      </c>
      <c r="O6" s="1875" t="str">
        <f t="shared" ref="O6:P6" si="1">E6</f>
        <v xml:space="preserve">cf=j= @)&amp;$÷&amp;%
-;fpg–c;f/_                </v>
      </c>
      <c r="P6" s="1875" t="str">
        <f t="shared" si="1"/>
        <v xml:space="preserve">cf=j= @)&amp;%÷&amp;^
-;fpg–c;f/_                </v>
      </c>
      <c r="Q6" s="2322"/>
      <c r="R6" s="2322"/>
      <c r="S6" s="1875" t="str">
        <f>D6</f>
        <v xml:space="preserve">cf=j= @)&amp;#÷&amp;$
-;fpg–c;f/_                </v>
      </c>
      <c r="T6" s="1875" t="str">
        <f t="shared" ref="T6:U6" si="2">E6</f>
        <v xml:space="preserve">cf=j= @)&amp;$÷&amp;%
-;fpg–c;f/_                </v>
      </c>
      <c r="U6" s="1875" t="str">
        <f t="shared" si="2"/>
        <v xml:space="preserve">cf=j= @)&amp;%÷&amp;^
-;fpg–c;f/_                </v>
      </c>
      <c r="V6" s="2322"/>
      <c r="W6" s="2322"/>
      <c r="X6" s="1875" t="str">
        <f>D6</f>
        <v xml:space="preserve">cf=j= @)&amp;#÷&amp;$
-;fpg–c;f/_                </v>
      </c>
      <c r="Y6" s="1875" t="str">
        <f t="shared" ref="Y6:Z6" si="3">E6</f>
        <v xml:space="preserve">cf=j= @)&amp;$÷&amp;%
-;fpg–c;f/_                </v>
      </c>
      <c r="Z6" s="1875" t="str">
        <f t="shared" si="3"/>
        <v xml:space="preserve">cf=j= @)&amp;%÷&amp;^
-;fpg–c;f/_                </v>
      </c>
      <c r="AA6" s="2342"/>
      <c r="AB6" s="2345"/>
    </row>
    <row r="7" spans="1:28" s="73" customFormat="1" ht="15" customHeight="1">
      <c r="A7" s="2385">
        <v>1</v>
      </c>
      <c r="B7" s="196" t="s">
        <v>141</v>
      </c>
      <c r="C7" s="197" t="s">
        <v>119</v>
      </c>
      <c r="D7" s="732"/>
      <c r="E7" s="732"/>
      <c r="F7" s="732"/>
      <c r="G7" s="956"/>
      <c r="H7" s="956"/>
      <c r="I7" s="732"/>
      <c r="J7" s="732"/>
      <c r="K7" s="732"/>
      <c r="L7" s="956"/>
      <c r="M7" s="956"/>
      <c r="N7" s="732">
        <v>8119</v>
      </c>
      <c r="O7" s="732">
        <v>5710</v>
      </c>
      <c r="P7" s="732">
        <v>5940</v>
      </c>
      <c r="Q7" s="956">
        <v>-29.671141766227368</v>
      </c>
      <c r="R7" s="956">
        <v>4.028021015761821</v>
      </c>
      <c r="S7" s="732">
        <v>4847</v>
      </c>
      <c r="T7" s="732">
        <v>7931</v>
      </c>
      <c r="U7" s="732">
        <v>7822</v>
      </c>
      <c r="V7" s="956">
        <v>63.626985764390348</v>
      </c>
      <c r="W7" s="956">
        <v>-1.3743538015382675</v>
      </c>
      <c r="X7" s="26">
        <v>12966</v>
      </c>
      <c r="Y7" s="26">
        <v>13641</v>
      </c>
      <c r="Z7" s="26">
        <v>13762</v>
      </c>
      <c r="AA7" s="689">
        <v>5.2059231837112492</v>
      </c>
      <c r="AB7" s="690">
        <v>0.88703174254088424</v>
      </c>
    </row>
    <row r="8" spans="1:28" ht="15" customHeight="1">
      <c r="A8" s="2385"/>
      <c r="B8" s="198" t="s">
        <v>107</v>
      </c>
      <c r="C8" s="199" t="s">
        <v>119</v>
      </c>
      <c r="D8" s="140"/>
      <c r="E8" s="140"/>
      <c r="F8" s="140"/>
      <c r="G8" s="786"/>
      <c r="H8" s="786"/>
      <c r="I8" s="140"/>
      <c r="J8" s="140"/>
      <c r="K8" s="140"/>
      <c r="L8" s="786"/>
      <c r="M8" s="786"/>
      <c r="N8" s="140">
        <v>859</v>
      </c>
      <c r="O8" s="140">
        <v>649</v>
      </c>
      <c r="P8" s="140">
        <v>602</v>
      </c>
      <c r="Q8" s="786">
        <v>-24.447031431897557</v>
      </c>
      <c r="R8" s="786">
        <v>-7.2419106317411401</v>
      </c>
      <c r="S8" s="140">
        <v>3627</v>
      </c>
      <c r="T8" s="140">
        <v>6381</v>
      </c>
      <c r="U8" s="140">
        <v>6450</v>
      </c>
      <c r="V8" s="786">
        <v>75.930521091811414</v>
      </c>
      <c r="W8" s="786">
        <v>1.0813352139163142</v>
      </c>
      <c r="X8" s="25">
        <v>4486</v>
      </c>
      <c r="Y8" s="25">
        <v>7030</v>
      </c>
      <c r="Z8" s="25">
        <v>7052</v>
      </c>
      <c r="AA8" s="1863">
        <v>56.709763709317883</v>
      </c>
      <c r="AB8" s="1864">
        <v>0.31294452347083279</v>
      </c>
    </row>
    <row r="9" spans="1:28" ht="15" customHeight="1">
      <c r="A9" s="2385"/>
      <c r="B9" s="198" t="s">
        <v>108</v>
      </c>
      <c r="C9" s="199" t="s">
        <v>119</v>
      </c>
      <c r="D9" s="140"/>
      <c r="E9" s="140"/>
      <c r="F9" s="140"/>
      <c r="G9" s="786"/>
      <c r="H9" s="786"/>
      <c r="I9" s="140"/>
      <c r="J9" s="140"/>
      <c r="K9" s="140"/>
      <c r="L9" s="786"/>
      <c r="M9" s="786"/>
      <c r="N9" s="140"/>
      <c r="O9" s="140"/>
      <c r="P9" s="140"/>
      <c r="Q9" s="786"/>
      <c r="R9" s="786"/>
      <c r="S9" s="140">
        <v>1220</v>
      </c>
      <c r="T9" s="140">
        <v>1550</v>
      </c>
      <c r="U9" s="140">
        <v>1372</v>
      </c>
      <c r="V9" s="786">
        <v>27.049180327868854</v>
      </c>
      <c r="W9" s="786">
        <v>-11.483870967741936</v>
      </c>
      <c r="X9" s="25">
        <v>1220</v>
      </c>
      <c r="Y9" s="25">
        <v>1550</v>
      </c>
      <c r="Z9" s="25">
        <v>1372</v>
      </c>
      <c r="AA9" s="1863">
        <v>27.049180327868854</v>
      </c>
      <c r="AB9" s="1864">
        <v>-11.483870967741936</v>
      </c>
    </row>
    <row r="10" spans="1:28" ht="15" customHeight="1">
      <c r="A10" s="2385"/>
      <c r="B10" s="198" t="s">
        <v>109</v>
      </c>
      <c r="C10" s="199" t="s">
        <v>119</v>
      </c>
      <c r="D10" s="140"/>
      <c r="E10" s="140"/>
      <c r="F10" s="140"/>
      <c r="G10" s="786"/>
      <c r="H10" s="786"/>
      <c r="I10" s="140"/>
      <c r="J10" s="140"/>
      <c r="K10" s="140"/>
      <c r="L10" s="786"/>
      <c r="M10" s="786"/>
      <c r="N10" s="140">
        <v>7260</v>
      </c>
      <c r="O10" s="140">
        <v>5061</v>
      </c>
      <c r="P10" s="140">
        <v>5338</v>
      </c>
      <c r="Q10" s="786">
        <v>-30.289256198347108</v>
      </c>
      <c r="R10" s="786">
        <v>5.4732266350523613</v>
      </c>
      <c r="S10" s="140"/>
      <c r="T10" s="140"/>
      <c r="U10" s="140"/>
      <c r="V10" s="786"/>
      <c r="W10" s="786"/>
      <c r="X10" s="25">
        <v>7260</v>
      </c>
      <c r="Y10" s="25">
        <v>5061</v>
      </c>
      <c r="Z10" s="25">
        <v>5338</v>
      </c>
      <c r="AA10" s="1863">
        <v>-30.289256198347104</v>
      </c>
      <c r="AB10" s="1864">
        <v>5.4732266350523702</v>
      </c>
    </row>
    <row r="11" spans="1:28" s="73" customFormat="1" ht="15" customHeight="1">
      <c r="A11" s="2385">
        <v>2</v>
      </c>
      <c r="B11" s="196" t="s">
        <v>142</v>
      </c>
      <c r="C11" s="197"/>
      <c r="D11" s="732"/>
      <c r="E11" s="732"/>
      <c r="F11" s="732"/>
      <c r="G11" s="956"/>
      <c r="H11" s="956"/>
      <c r="I11" s="732"/>
      <c r="J11" s="732"/>
      <c r="K11" s="732"/>
      <c r="L11" s="956"/>
      <c r="M11" s="956"/>
      <c r="N11" s="732"/>
      <c r="O11" s="732"/>
      <c r="P11" s="732"/>
      <c r="Q11" s="956"/>
      <c r="R11" s="956"/>
      <c r="S11" s="732">
        <v>3662</v>
      </c>
      <c r="T11" s="732">
        <v>5459</v>
      </c>
      <c r="U11" s="732">
        <v>5093</v>
      </c>
      <c r="V11" s="786">
        <v>49.071545603495359</v>
      </c>
      <c r="W11" s="786">
        <v>-6.7045246382121269</v>
      </c>
      <c r="X11" s="25">
        <v>3662</v>
      </c>
      <c r="Y11" s="25">
        <v>5459</v>
      </c>
      <c r="Z11" s="25">
        <v>5093</v>
      </c>
      <c r="AA11" s="689">
        <v>49.071545603495366</v>
      </c>
      <c r="AB11" s="690">
        <v>-6.7045246382121348</v>
      </c>
    </row>
    <row r="12" spans="1:28" ht="15" customHeight="1">
      <c r="A12" s="2385"/>
      <c r="B12" s="200" t="s">
        <v>110</v>
      </c>
      <c r="C12" s="199" t="s">
        <v>99</v>
      </c>
      <c r="D12" s="140"/>
      <c r="E12" s="140"/>
      <c r="F12" s="140"/>
      <c r="G12" s="786"/>
      <c r="H12" s="786"/>
      <c r="I12" s="140"/>
      <c r="J12" s="140"/>
      <c r="K12" s="140"/>
      <c r="L12" s="786"/>
      <c r="M12" s="786"/>
      <c r="N12" s="140"/>
      <c r="O12" s="140"/>
      <c r="P12" s="140"/>
      <c r="Q12" s="956"/>
      <c r="R12" s="956"/>
      <c r="S12" s="140">
        <v>3662</v>
      </c>
      <c r="T12" s="140">
        <v>5459</v>
      </c>
      <c r="U12" s="140">
        <v>5093</v>
      </c>
      <c r="V12" s="786">
        <v>49.071545603495359</v>
      </c>
      <c r="W12" s="786">
        <v>-6.7045246382121269</v>
      </c>
      <c r="X12" s="25">
        <v>3662</v>
      </c>
      <c r="Y12" s="25">
        <v>5459</v>
      </c>
      <c r="Z12" s="25">
        <v>5093</v>
      </c>
      <c r="AA12" s="1863">
        <v>49.071545603495366</v>
      </c>
      <c r="AB12" s="1864">
        <v>-6.7045246382121348</v>
      </c>
    </row>
    <row r="13" spans="1:28" ht="15" customHeight="1">
      <c r="A13" s="2385">
        <v>3</v>
      </c>
      <c r="B13" s="201" t="s">
        <v>143</v>
      </c>
      <c r="C13" s="105" t="s">
        <v>104</v>
      </c>
      <c r="D13" s="732"/>
      <c r="E13" s="732"/>
      <c r="F13" s="732"/>
      <c r="G13" s="956"/>
      <c r="H13" s="956"/>
      <c r="I13" s="732">
        <v>0</v>
      </c>
      <c r="J13" s="732">
        <v>916.56</v>
      </c>
      <c r="K13" s="732">
        <v>592.57000000000005</v>
      </c>
      <c r="L13" s="732" t="e">
        <v>#DIV/0!</v>
      </c>
      <c r="M13" s="732">
        <v>-35.348476913677217</v>
      </c>
      <c r="N13" s="732"/>
      <c r="O13" s="732"/>
      <c r="P13" s="732"/>
      <c r="Q13" s="956"/>
      <c r="R13" s="956"/>
      <c r="S13" s="732">
        <v>0</v>
      </c>
      <c r="T13" s="732">
        <v>13200</v>
      </c>
      <c r="U13" s="732">
        <v>18500</v>
      </c>
      <c r="V13" s="956"/>
      <c r="W13" s="956"/>
      <c r="X13" s="26" t="s">
        <v>818</v>
      </c>
      <c r="Y13" s="26">
        <v>14116.56</v>
      </c>
      <c r="Z13" s="26">
        <v>19092.57</v>
      </c>
      <c r="AA13" s="1863" t="s">
        <v>818</v>
      </c>
      <c r="AB13" s="690">
        <v>35.249451707781503</v>
      </c>
    </row>
    <row r="14" spans="1:28" ht="15" customHeight="1">
      <c r="A14" s="2385"/>
      <c r="B14" s="97" t="s">
        <v>146</v>
      </c>
      <c r="C14" s="105" t="s">
        <v>104</v>
      </c>
      <c r="D14" s="140"/>
      <c r="E14" s="140"/>
      <c r="F14" s="140"/>
      <c r="G14" s="786"/>
      <c r="H14" s="786"/>
      <c r="I14" s="140">
        <v>0</v>
      </c>
      <c r="J14" s="140">
        <v>916.56</v>
      </c>
      <c r="K14" s="140">
        <v>592.57000000000005</v>
      </c>
      <c r="L14" s="743" t="e">
        <v>#DIV/0!</v>
      </c>
      <c r="M14" s="743">
        <v>-35.348476913677217</v>
      </c>
      <c r="N14" s="140"/>
      <c r="O14" s="140"/>
      <c r="P14" s="140"/>
      <c r="Q14" s="956"/>
      <c r="R14" s="956"/>
      <c r="S14" s="140"/>
      <c r="T14" s="140"/>
      <c r="U14" s="140"/>
      <c r="V14" s="786"/>
      <c r="W14" s="786"/>
      <c r="X14" s="25" t="s">
        <v>818</v>
      </c>
      <c r="Y14" s="25">
        <v>916.56</v>
      </c>
      <c r="Z14" s="25">
        <v>592.57000000000005</v>
      </c>
      <c r="AA14" s="1863"/>
      <c r="AB14" s="1864">
        <v>-35.348476913677217</v>
      </c>
    </row>
    <row r="15" spans="1:28" ht="15" customHeight="1">
      <c r="A15" s="2385"/>
      <c r="B15" s="97" t="s">
        <v>147</v>
      </c>
      <c r="C15" s="105" t="s">
        <v>104</v>
      </c>
      <c r="D15" s="140"/>
      <c r="E15" s="140"/>
      <c r="F15" s="140"/>
      <c r="G15" s="786"/>
      <c r="H15" s="786"/>
      <c r="I15" s="140"/>
      <c r="J15" s="140"/>
      <c r="K15" s="140"/>
      <c r="L15" s="786"/>
      <c r="M15" s="786"/>
      <c r="N15" s="140"/>
      <c r="O15" s="140"/>
      <c r="P15" s="140"/>
      <c r="Q15" s="956"/>
      <c r="R15" s="956"/>
      <c r="S15" s="140"/>
      <c r="T15" s="140"/>
      <c r="U15" s="140"/>
      <c r="V15" s="786"/>
      <c r="W15" s="786"/>
      <c r="X15" s="25" t="s">
        <v>818</v>
      </c>
      <c r="Y15" s="25" t="s">
        <v>818</v>
      </c>
      <c r="Z15" s="25" t="s">
        <v>818</v>
      </c>
      <c r="AA15" s="1863"/>
      <c r="AB15" s="1864" t="s">
        <v>818</v>
      </c>
    </row>
    <row r="16" spans="1:28" ht="15" customHeight="1">
      <c r="A16" s="2385"/>
      <c r="B16" s="97" t="s">
        <v>111</v>
      </c>
      <c r="C16" s="105" t="s">
        <v>104</v>
      </c>
      <c r="D16" s="140"/>
      <c r="E16" s="140"/>
      <c r="F16" s="140"/>
      <c r="G16" s="786"/>
      <c r="H16" s="786"/>
      <c r="I16" s="140"/>
      <c r="J16" s="140"/>
      <c r="K16" s="140"/>
      <c r="L16" s="786"/>
      <c r="M16" s="786"/>
      <c r="N16" s="140"/>
      <c r="O16" s="140"/>
      <c r="P16" s="140"/>
      <c r="Q16" s="956"/>
      <c r="R16" s="956"/>
      <c r="S16" s="140">
        <v>0</v>
      </c>
      <c r="T16" s="140">
        <v>13200</v>
      </c>
      <c r="U16" s="140">
        <v>18500</v>
      </c>
      <c r="V16" s="786"/>
      <c r="W16" s="786"/>
      <c r="X16" s="25" t="s">
        <v>818</v>
      </c>
      <c r="Y16" s="25">
        <v>13200</v>
      </c>
      <c r="Z16" s="25">
        <v>18500</v>
      </c>
      <c r="AA16" s="1863"/>
      <c r="AB16" s="1864">
        <v>40.151515151515156</v>
      </c>
    </row>
    <row r="17" spans="1:28" s="73" customFormat="1" ht="15" customHeight="1">
      <c r="A17" s="2385">
        <v>4</v>
      </c>
      <c r="B17" s="196" t="s">
        <v>148</v>
      </c>
      <c r="C17" s="197" t="s">
        <v>40</v>
      </c>
      <c r="D17" s="732">
        <v>1079</v>
      </c>
      <c r="E17" s="732">
        <v>1035</v>
      </c>
      <c r="F17" s="732">
        <v>769</v>
      </c>
      <c r="G17" s="956">
        <v>-4.0778498609823908</v>
      </c>
      <c r="H17" s="956">
        <v>-25.70048309178744</v>
      </c>
      <c r="I17" s="732">
        <v>4460</v>
      </c>
      <c r="J17" s="732">
        <v>5019</v>
      </c>
      <c r="K17" s="732">
        <v>4057</v>
      </c>
      <c r="L17" s="956">
        <v>12.533632286995516</v>
      </c>
      <c r="M17" s="956">
        <v>-19.167164773859334</v>
      </c>
      <c r="N17" s="732">
        <v>40330</v>
      </c>
      <c r="O17" s="732">
        <v>39945.86</v>
      </c>
      <c r="P17" s="732">
        <v>38785.300000000003</v>
      </c>
      <c r="Q17" s="956">
        <v>-0.95249194148276572</v>
      </c>
      <c r="R17" s="956">
        <v>-2.9053323673592146</v>
      </c>
      <c r="S17" s="732"/>
      <c r="T17" s="732"/>
      <c r="U17" s="732"/>
      <c r="V17" s="956"/>
      <c r="W17" s="956"/>
      <c r="X17" s="26">
        <v>45869</v>
      </c>
      <c r="Y17" s="26">
        <v>45999.86</v>
      </c>
      <c r="Z17" s="26">
        <v>43611.3</v>
      </c>
      <c r="AA17" s="689">
        <v>0.28529071922214655</v>
      </c>
      <c r="AB17" s="690">
        <v>-5.192537542505562</v>
      </c>
    </row>
    <row r="18" spans="1:28" ht="15" customHeight="1">
      <c r="A18" s="2385"/>
      <c r="B18" s="200" t="s">
        <v>149</v>
      </c>
      <c r="C18" s="199" t="s">
        <v>40</v>
      </c>
      <c r="D18" s="140"/>
      <c r="E18" s="140"/>
      <c r="F18" s="140"/>
      <c r="G18" s="786"/>
      <c r="H18" s="786"/>
      <c r="I18" s="140"/>
      <c r="J18" s="140"/>
      <c r="K18" s="140"/>
      <c r="L18" s="786"/>
      <c r="M18" s="786"/>
      <c r="N18" s="140">
        <v>5822</v>
      </c>
      <c r="O18" s="140">
        <v>6126.86</v>
      </c>
      <c r="P18" s="140">
        <v>6143.9</v>
      </c>
      <c r="Q18" s="786">
        <v>5.2363448986602483</v>
      </c>
      <c r="R18" s="786">
        <v>0.27811962408150281</v>
      </c>
      <c r="S18" s="140"/>
      <c r="T18" s="140"/>
      <c r="U18" s="140"/>
      <c r="V18" s="786"/>
      <c r="W18" s="786"/>
      <c r="X18" s="25">
        <v>5822</v>
      </c>
      <c r="Y18" s="25">
        <v>6126.86</v>
      </c>
      <c r="Z18" s="25">
        <v>6143.9</v>
      </c>
      <c r="AA18" s="1863">
        <v>5.2363448986602492</v>
      </c>
      <c r="AB18" s="1864">
        <v>0.27811962408151203</v>
      </c>
    </row>
    <row r="19" spans="1:28" ht="15" customHeight="1">
      <c r="A19" s="2385"/>
      <c r="B19" s="200" t="s">
        <v>144</v>
      </c>
      <c r="C19" s="199" t="s">
        <v>40</v>
      </c>
      <c r="D19" s="140"/>
      <c r="E19" s="140"/>
      <c r="F19" s="140"/>
      <c r="G19" s="786"/>
      <c r="H19" s="786"/>
      <c r="I19" s="140"/>
      <c r="J19" s="140"/>
      <c r="K19" s="140"/>
      <c r="L19" s="786"/>
      <c r="M19" s="786"/>
      <c r="N19" s="140"/>
      <c r="O19" s="140"/>
      <c r="P19" s="140"/>
      <c r="Q19" s="786"/>
      <c r="R19" s="786"/>
      <c r="S19" s="140"/>
      <c r="T19" s="140"/>
      <c r="U19" s="140"/>
      <c r="V19" s="786"/>
      <c r="W19" s="786"/>
      <c r="X19" s="25" t="s">
        <v>818</v>
      </c>
      <c r="Y19" s="25" t="s">
        <v>818</v>
      </c>
      <c r="Z19" s="25" t="s">
        <v>818</v>
      </c>
      <c r="AA19" s="1863"/>
      <c r="AB19" s="1864"/>
    </row>
    <row r="20" spans="1:28" ht="15" customHeight="1">
      <c r="A20" s="2385"/>
      <c r="B20" s="200" t="s">
        <v>52</v>
      </c>
      <c r="C20" s="199" t="s">
        <v>40</v>
      </c>
      <c r="D20" s="140"/>
      <c r="E20" s="140"/>
      <c r="F20" s="140"/>
      <c r="G20" s="786"/>
      <c r="H20" s="786"/>
      <c r="I20" s="140"/>
      <c r="J20" s="140"/>
      <c r="K20" s="140"/>
      <c r="L20" s="786"/>
      <c r="M20" s="786"/>
      <c r="N20" s="140">
        <v>7408</v>
      </c>
      <c r="O20" s="140">
        <v>10700</v>
      </c>
      <c r="P20" s="140">
        <v>9962.4</v>
      </c>
      <c r="Q20" s="786">
        <v>44.438444924406049</v>
      </c>
      <c r="R20" s="786">
        <v>-6.8934579439252364</v>
      </c>
      <c r="S20" s="140"/>
      <c r="T20" s="140"/>
      <c r="U20" s="140"/>
      <c r="V20" s="786"/>
      <c r="W20" s="786"/>
      <c r="X20" s="25">
        <v>7408</v>
      </c>
      <c r="Y20" s="25">
        <v>10700</v>
      </c>
      <c r="Z20" s="25">
        <v>9962.4</v>
      </c>
      <c r="AA20" s="1863">
        <v>44.438444924406042</v>
      </c>
      <c r="AB20" s="1864">
        <v>-6.8934579439252417</v>
      </c>
    </row>
    <row r="21" spans="1:28" ht="15" customHeight="1">
      <c r="A21" s="2385"/>
      <c r="B21" s="200" t="s">
        <v>145</v>
      </c>
      <c r="C21" s="199" t="s">
        <v>40</v>
      </c>
      <c r="D21" s="140"/>
      <c r="E21" s="140"/>
      <c r="F21" s="140"/>
      <c r="G21" s="786"/>
      <c r="H21" s="786"/>
      <c r="I21" s="140"/>
      <c r="J21" s="140"/>
      <c r="K21" s="140"/>
      <c r="L21" s="786"/>
      <c r="M21" s="786"/>
      <c r="N21" s="140"/>
      <c r="O21" s="140"/>
      <c r="P21" s="140"/>
      <c r="Q21" s="786"/>
      <c r="R21" s="786"/>
      <c r="S21" s="140"/>
      <c r="T21" s="140"/>
      <c r="U21" s="140"/>
      <c r="V21" s="786"/>
      <c r="W21" s="786"/>
      <c r="X21" s="25" t="s">
        <v>818</v>
      </c>
      <c r="Y21" s="25" t="s">
        <v>818</v>
      </c>
      <c r="Z21" s="25" t="s">
        <v>818</v>
      </c>
      <c r="AA21" s="1863"/>
      <c r="AB21" s="1864"/>
    </row>
    <row r="22" spans="1:28" ht="15" customHeight="1">
      <c r="A22" s="2385"/>
      <c r="B22" s="200" t="s">
        <v>53</v>
      </c>
      <c r="C22" s="199" t="s">
        <v>40</v>
      </c>
      <c r="D22" s="140"/>
      <c r="E22" s="140"/>
      <c r="F22" s="140"/>
      <c r="G22" s="786"/>
      <c r="H22" s="786"/>
      <c r="I22" s="140"/>
      <c r="J22" s="140"/>
      <c r="K22" s="140"/>
      <c r="L22" s="786"/>
      <c r="M22" s="786"/>
      <c r="N22" s="140">
        <v>27100</v>
      </c>
      <c r="O22" s="140">
        <v>23119</v>
      </c>
      <c r="P22" s="140">
        <v>22679</v>
      </c>
      <c r="Q22" s="786">
        <v>-14.690036900369003</v>
      </c>
      <c r="R22" s="786">
        <v>-1.9031965050391453</v>
      </c>
      <c r="S22" s="140"/>
      <c r="T22" s="140"/>
      <c r="U22" s="140"/>
      <c r="V22" s="786"/>
      <c r="W22" s="786"/>
      <c r="X22" s="25">
        <v>27100</v>
      </c>
      <c r="Y22" s="25">
        <v>23119</v>
      </c>
      <c r="Z22" s="25">
        <v>22679</v>
      </c>
      <c r="AA22" s="1863">
        <v>-14.690036900369009</v>
      </c>
      <c r="AB22" s="1864">
        <v>-1.9031965050391477</v>
      </c>
    </row>
    <row r="23" spans="1:28" ht="15" customHeight="1">
      <c r="A23" s="2385"/>
      <c r="B23" s="200" t="s">
        <v>54</v>
      </c>
      <c r="C23" s="199" t="s">
        <v>40</v>
      </c>
      <c r="D23" s="140">
        <v>1079</v>
      </c>
      <c r="E23" s="140">
        <v>1035</v>
      </c>
      <c r="F23" s="140">
        <v>769</v>
      </c>
      <c r="G23" s="786">
        <v>-4.0778498609823908</v>
      </c>
      <c r="H23" s="786">
        <v>-25.70048309178744</v>
      </c>
      <c r="I23" s="140">
        <v>4460</v>
      </c>
      <c r="J23" s="140">
        <v>5019</v>
      </c>
      <c r="K23" s="140">
        <v>4057</v>
      </c>
      <c r="L23" s="786">
        <v>12.533632286995516</v>
      </c>
      <c r="M23" s="786">
        <v>-19.167164773859334</v>
      </c>
      <c r="N23" s="140"/>
      <c r="O23" s="140"/>
      <c r="P23" s="140"/>
      <c r="Q23" s="956"/>
      <c r="R23" s="956"/>
      <c r="S23" s="140"/>
      <c r="T23" s="140"/>
      <c r="U23" s="140"/>
      <c r="V23" s="786"/>
      <c r="W23" s="786"/>
      <c r="X23" s="25">
        <v>5539</v>
      </c>
      <c r="Y23" s="25">
        <v>6054</v>
      </c>
      <c r="Z23" s="25">
        <v>4826</v>
      </c>
      <c r="AA23" s="1863">
        <v>9.2977071673587375</v>
      </c>
      <c r="AB23" s="1864">
        <v>-20.28410967955071</v>
      </c>
    </row>
    <row r="24" spans="1:28" s="73" customFormat="1" ht="15" customHeight="1">
      <c r="A24" s="2385">
        <v>5</v>
      </c>
      <c r="B24" s="196" t="s">
        <v>150</v>
      </c>
      <c r="C24" s="153" t="s">
        <v>99</v>
      </c>
      <c r="D24" s="732"/>
      <c r="E24" s="732"/>
      <c r="F24" s="732"/>
      <c r="G24" s="956"/>
      <c r="H24" s="956"/>
      <c r="I24" s="732"/>
      <c r="J24" s="732"/>
      <c r="K24" s="732"/>
      <c r="L24" s="956"/>
      <c r="M24" s="956"/>
      <c r="N24" s="732"/>
      <c r="O24" s="732"/>
      <c r="P24" s="732"/>
      <c r="Q24" s="956"/>
      <c r="R24" s="956"/>
      <c r="S24" s="732">
        <v>2189</v>
      </c>
      <c r="T24" s="732">
        <v>1610</v>
      </c>
      <c r="U24" s="732">
        <v>0</v>
      </c>
      <c r="V24" s="956">
        <v>-26.45043398812243</v>
      </c>
      <c r="W24" s="956">
        <v>-100</v>
      </c>
      <c r="X24" s="26">
        <v>2189</v>
      </c>
      <c r="Y24" s="26">
        <v>1610</v>
      </c>
      <c r="Z24" s="26" t="s">
        <v>818</v>
      </c>
      <c r="AA24" s="689">
        <v>-26.450433988122441</v>
      </c>
      <c r="AB24" s="690" t="e">
        <v>#VALUE!</v>
      </c>
    </row>
    <row r="25" spans="1:28" ht="15" customHeight="1">
      <c r="A25" s="2385"/>
      <c r="B25" s="200" t="s">
        <v>112</v>
      </c>
      <c r="C25" s="105" t="s">
        <v>99</v>
      </c>
      <c r="D25" s="140"/>
      <c r="E25" s="140"/>
      <c r="F25" s="140"/>
      <c r="G25" s="786"/>
      <c r="H25" s="786"/>
      <c r="I25" s="140"/>
      <c r="J25" s="140"/>
      <c r="K25" s="140"/>
      <c r="L25" s="786"/>
      <c r="M25" s="786"/>
      <c r="N25" s="140"/>
      <c r="O25" s="140"/>
      <c r="P25" s="140"/>
      <c r="Q25" s="956"/>
      <c r="R25" s="956"/>
      <c r="S25" s="140">
        <v>2189</v>
      </c>
      <c r="T25" s="140">
        <v>1610</v>
      </c>
      <c r="U25" s="140"/>
      <c r="V25" s="786">
        <v>-26.45043398812243</v>
      </c>
      <c r="W25" s="786">
        <v>-100</v>
      </c>
      <c r="X25" s="25">
        <v>2189</v>
      </c>
      <c r="Y25" s="25">
        <v>1610</v>
      </c>
      <c r="Z25" s="25" t="s">
        <v>818</v>
      </c>
      <c r="AA25" s="1863">
        <v>-26.450433988122441</v>
      </c>
      <c r="AB25" s="1864" t="e">
        <v>#VALUE!</v>
      </c>
    </row>
    <row r="26" spans="1:28" ht="15" customHeight="1">
      <c r="A26" s="2385"/>
      <c r="B26" s="200" t="s">
        <v>105</v>
      </c>
      <c r="C26" s="105" t="s">
        <v>99</v>
      </c>
      <c r="D26" s="140"/>
      <c r="E26" s="140"/>
      <c r="F26" s="140"/>
      <c r="G26" s="786"/>
      <c r="H26" s="786"/>
      <c r="I26" s="140"/>
      <c r="J26" s="140"/>
      <c r="K26" s="140"/>
      <c r="L26" s="786"/>
      <c r="M26" s="786"/>
      <c r="N26" s="140"/>
      <c r="O26" s="140"/>
      <c r="P26" s="140"/>
      <c r="Q26" s="956"/>
      <c r="R26" s="956"/>
      <c r="S26" s="140"/>
      <c r="T26" s="140"/>
      <c r="U26" s="140"/>
      <c r="V26" s="786"/>
      <c r="W26" s="786"/>
      <c r="X26" s="25" t="s">
        <v>818</v>
      </c>
      <c r="Y26" s="25" t="s">
        <v>818</v>
      </c>
      <c r="Z26" s="25" t="s">
        <v>818</v>
      </c>
      <c r="AA26" s="1863"/>
      <c r="AB26" s="1864"/>
    </row>
    <row r="27" spans="1:28" ht="15" customHeight="1">
      <c r="A27" s="2385"/>
      <c r="B27" s="200" t="s">
        <v>151</v>
      </c>
      <c r="C27" s="105" t="s">
        <v>99</v>
      </c>
      <c r="D27" s="140"/>
      <c r="E27" s="140"/>
      <c r="F27" s="140"/>
      <c r="G27" s="786"/>
      <c r="H27" s="786"/>
      <c r="I27" s="140"/>
      <c r="J27" s="140"/>
      <c r="K27" s="140"/>
      <c r="L27" s="786"/>
      <c r="M27" s="786"/>
      <c r="N27" s="140"/>
      <c r="O27" s="140"/>
      <c r="P27" s="140"/>
      <c r="Q27" s="956"/>
      <c r="R27" s="956"/>
      <c r="S27" s="140"/>
      <c r="T27" s="140"/>
      <c r="U27" s="140"/>
      <c r="V27" s="786"/>
      <c r="W27" s="786"/>
      <c r="X27" s="25" t="s">
        <v>818</v>
      </c>
      <c r="Y27" s="25" t="s">
        <v>818</v>
      </c>
      <c r="Z27" s="25" t="s">
        <v>818</v>
      </c>
      <c r="AA27" s="1863"/>
      <c r="AB27" s="1864"/>
    </row>
    <row r="28" spans="1:28" ht="15" customHeight="1">
      <c r="A28" s="2385">
        <v>6</v>
      </c>
      <c r="B28" s="196" t="s">
        <v>152</v>
      </c>
      <c r="C28" s="199"/>
      <c r="D28" s="732"/>
      <c r="E28" s="732"/>
      <c r="F28" s="732"/>
      <c r="G28" s="956"/>
      <c r="H28" s="956"/>
      <c r="I28" s="732"/>
      <c r="J28" s="732"/>
      <c r="K28" s="732"/>
      <c r="L28" s="956"/>
      <c r="M28" s="956"/>
      <c r="N28" s="732"/>
      <c r="O28" s="732"/>
      <c r="P28" s="732"/>
      <c r="Q28" s="956"/>
      <c r="R28" s="956"/>
      <c r="S28" s="732"/>
      <c r="T28" s="732"/>
      <c r="U28" s="732"/>
      <c r="V28" s="956"/>
      <c r="W28" s="956"/>
      <c r="X28" s="25" t="s">
        <v>818</v>
      </c>
      <c r="Y28" s="25" t="s">
        <v>818</v>
      </c>
      <c r="Z28" s="25" t="s">
        <v>818</v>
      </c>
      <c r="AA28" s="1863"/>
      <c r="AB28" s="1864"/>
    </row>
    <row r="29" spans="1:28" ht="15" customHeight="1">
      <c r="A29" s="2385"/>
      <c r="B29" s="200" t="s">
        <v>55</v>
      </c>
      <c r="C29" s="105" t="s">
        <v>103</v>
      </c>
      <c r="D29" s="140"/>
      <c r="E29" s="140"/>
      <c r="F29" s="140"/>
      <c r="G29" s="786"/>
      <c r="H29" s="786"/>
      <c r="I29" s="140"/>
      <c r="J29" s="140"/>
      <c r="K29" s="140"/>
      <c r="L29" s="786"/>
      <c r="M29" s="786"/>
      <c r="N29" s="140"/>
      <c r="O29" s="140"/>
      <c r="P29" s="140"/>
      <c r="Q29" s="956"/>
      <c r="R29" s="956"/>
      <c r="S29" s="140"/>
      <c r="T29" s="140"/>
      <c r="U29" s="140"/>
      <c r="V29" s="786"/>
      <c r="W29" s="786"/>
      <c r="X29" s="25" t="s">
        <v>818</v>
      </c>
      <c r="Y29" s="25" t="s">
        <v>818</v>
      </c>
      <c r="Z29" s="25" t="s">
        <v>818</v>
      </c>
      <c r="AA29" s="1863"/>
      <c r="AB29" s="1864"/>
    </row>
    <row r="30" spans="1:28" ht="15" customHeight="1">
      <c r="A30" s="2385">
        <v>7</v>
      </c>
      <c r="B30" s="196" t="s">
        <v>153</v>
      </c>
      <c r="C30" s="105"/>
      <c r="D30" s="732"/>
      <c r="E30" s="732"/>
      <c r="F30" s="732"/>
      <c r="G30" s="956"/>
      <c r="H30" s="956"/>
      <c r="I30" s="732"/>
      <c r="J30" s="732"/>
      <c r="K30" s="732"/>
      <c r="L30" s="956"/>
      <c r="M30" s="956"/>
      <c r="N30" s="732">
        <v>28686</v>
      </c>
      <c r="O30" s="732">
        <v>26478</v>
      </c>
      <c r="P30" s="732">
        <v>30418</v>
      </c>
      <c r="Q30" s="956">
        <v>-7.6971344906923234</v>
      </c>
      <c r="R30" s="956">
        <v>14.880277966613793</v>
      </c>
      <c r="S30" s="732"/>
      <c r="T30" s="732"/>
      <c r="U30" s="732"/>
      <c r="V30" s="956"/>
      <c r="W30" s="956"/>
      <c r="X30" s="26">
        <v>28686</v>
      </c>
      <c r="Y30" s="26">
        <v>26478</v>
      </c>
      <c r="Z30" s="26">
        <v>30418</v>
      </c>
      <c r="AA30" s="689">
        <v>-7.6971344906923207</v>
      </c>
      <c r="AB30" s="690">
        <v>14.880277966613804</v>
      </c>
    </row>
    <row r="31" spans="1:28" ht="15" customHeight="1">
      <c r="A31" s="2385"/>
      <c r="B31" s="200" t="s">
        <v>154</v>
      </c>
      <c r="C31" s="105" t="s">
        <v>40</v>
      </c>
      <c r="D31" s="140"/>
      <c r="E31" s="140"/>
      <c r="F31" s="140"/>
      <c r="G31" s="786"/>
      <c r="H31" s="786"/>
      <c r="I31" s="140"/>
      <c r="J31" s="140"/>
      <c r="K31" s="140"/>
      <c r="L31" s="786"/>
      <c r="M31" s="786"/>
      <c r="N31" s="140">
        <v>20423</v>
      </c>
      <c r="O31" s="140">
        <v>20407</v>
      </c>
      <c r="P31" s="140">
        <v>23571</v>
      </c>
      <c r="Q31" s="786">
        <v>-7.8343044606571016E-2</v>
      </c>
      <c r="R31" s="786">
        <v>15.504483755574068</v>
      </c>
      <c r="S31" s="140"/>
      <c r="T31" s="140"/>
      <c r="U31" s="140"/>
      <c r="V31" s="786"/>
      <c r="W31" s="786"/>
      <c r="X31" s="25">
        <v>20423</v>
      </c>
      <c r="Y31" s="25">
        <v>20407</v>
      </c>
      <c r="Z31" s="25">
        <v>23571</v>
      </c>
      <c r="AA31" s="1863">
        <v>-7.8343044606569379E-2</v>
      </c>
      <c r="AB31" s="1864">
        <v>15.504483755574071</v>
      </c>
    </row>
    <row r="32" spans="1:28" ht="15" customHeight="1">
      <c r="A32" s="2385"/>
      <c r="B32" s="200" t="s">
        <v>113</v>
      </c>
      <c r="C32" s="199" t="s">
        <v>100</v>
      </c>
      <c r="D32" s="140"/>
      <c r="E32" s="140"/>
      <c r="F32" s="140"/>
      <c r="G32" s="786"/>
      <c r="H32" s="786"/>
      <c r="I32" s="140"/>
      <c r="J32" s="140"/>
      <c r="K32" s="140"/>
      <c r="L32" s="786"/>
      <c r="M32" s="786"/>
      <c r="N32" s="140">
        <v>8263</v>
      </c>
      <c r="O32" s="140">
        <v>6071</v>
      </c>
      <c r="P32" s="140">
        <v>6847</v>
      </c>
      <c r="Q32" s="786">
        <v>-26.527895437492436</v>
      </c>
      <c r="R32" s="786">
        <v>12.782078734969527</v>
      </c>
      <c r="S32" s="140"/>
      <c r="T32" s="140"/>
      <c r="U32" s="140"/>
      <c r="V32" s="786"/>
      <c r="W32" s="786"/>
      <c r="X32" s="25">
        <v>8263</v>
      </c>
      <c r="Y32" s="25">
        <v>6071</v>
      </c>
      <c r="Z32" s="25">
        <v>6847</v>
      </c>
      <c r="AA32" s="1863">
        <v>-26.527895437492433</v>
      </c>
      <c r="AB32" s="1864">
        <v>12.782078734969531</v>
      </c>
    </row>
    <row r="33" spans="1:28" ht="15" customHeight="1">
      <c r="A33" s="1878"/>
      <c r="B33" s="200" t="s">
        <v>321</v>
      </c>
      <c r="C33" s="199" t="s">
        <v>100</v>
      </c>
      <c r="D33" s="140"/>
      <c r="E33" s="140"/>
      <c r="F33" s="140"/>
      <c r="G33" s="786"/>
      <c r="H33" s="786"/>
      <c r="I33" s="140"/>
      <c r="J33" s="140"/>
      <c r="K33" s="140"/>
      <c r="L33" s="786"/>
      <c r="M33" s="786"/>
      <c r="N33" s="140"/>
      <c r="O33" s="140"/>
      <c r="P33" s="140"/>
      <c r="Q33" s="786"/>
      <c r="R33" s="786"/>
      <c r="S33" s="140"/>
      <c r="T33" s="140"/>
      <c r="U33" s="140"/>
      <c r="V33" s="786"/>
      <c r="W33" s="786"/>
      <c r="X33" s="25" t="s">
        <v>818</v>
      </c>
      <c r="Y33" s="25" t="s">
        <v>818</v>
      </c>
      <c r="Z33" s="25" t="s">
        <v>818</v>
      </c>
      <c r="AA33" s="1863"/>
      <c r="AB33" s="1864"/>
    </row>
    <row r="34" spans="1:28" ht="15" customHeight="1">
      <c r="A34" s="1878"/>
      <c r="B34" s="200" t="s">
        <v>58</v>
      </c>
      <c r="C34" s="202" t="s">
        <v>101</v>
      </c>
      <c r="D34" s="140"/>
      <c r="E34" s="140"/>
      <c r="F34" s="140"/>
      <c r="G34" s="786"/>
      <c r="H34" s="786"/>
      <c r="I34" s="140"/>
      <c r="J34" s="140"/>
      <c r="K34" s="140"/>
      <c r="L34" s="786"/>
      <c r="M34" s="786"/>
      <c r="N34" s="140"/>
      <c r="O34" s="140"/>
      <c r="P34" s="140"/>
      <c r="Q34" s="786"/>
      <c r="R34" s="786"/>
      <c r="S34" s="140"/>
      <c r="T34" s="140"/>
      <c r="U34" s="140"/>
      <c r="V34" s="786"/>
      <c r="W34" s="786"/>
      <c r="X34" s="25" t="s">
        <v>818</v>
      </c>
      <c r="Y34" s="25" t="s">
        <v>818</v>
      </c>
      <c r="Z34" s="25" t="s">
        <v>818</v>
      </c>
      <c r="AA34" s="1863"/>
      <c r="AB34" s="1864"/>
    </row>
    <row r="35" spans="1:28" ht="15" customHeight="1">
      <c r="A35" s="2385">
        <v>8</v>
      </c>
      <c r="B35" s="196" t="s">
        <v>359</v>
      </c>
      <c r="C35" s="105"/>
      <c r="D35" s="732"/>
      <c r="E35" s="732"/>
      <c r="F35" s="732"/>
      <c r="G35" s="956"/>
      <c r="H35" s="956"/>
      <c r="I35" s="732"/>
      <c r="J35" s="732"/>
      <c r="K35" s="732"/>
      <c r="L35" s="956"/>
      <c r="M35" s="956"/>
      <c r="N35" s="732">
        <v>17655</v>
      </c>
      <c r="O35" s="732">
        <v>20172</v>
      </c>
      <c r="P35" s="732">
        <v>22351</v>
      </c>
      <c r="Q35" s="786">
        <v>14.256584536958369</v>
      </c>
      <c r="R35" s="786">
        <v>10.80210192345826</v>
      </c>
      <c r="S35" s="732">
        <v>19144</v>
      </c>
      <c r="T35" s="732">
        <v>19133</v>
      </c>
      <c r="U35" s="732">
        <v>21077</v>
      </c>
      <c r="V35" s="956">
        <v>-5.7459256163811118E-2</v>
      </c>
      <c r="W35" s="956">
        <v>10.160455757068938</v>
      </c>
      <c r="X35" s="26">
        <v>36799</v>
      </c>
      <c r="Y35" s="26">
        <v>39305</v>
      </c>
      <c r="Z35" s="26">
        <v>43428</v>
      </c>
      <c r="AA35" s="689">
        <v>6.8099676621647234</v>
      </c>
      <c r="AB35" s="690">
        <v>10.489759572573448</v>
      </c>
    </row>
    <row r="36" spans="1:28" ht="15" customHeight="1">
      <c r="A36" s="2385"/>
      <c r="B36" s="200" t="s">
        <v>57</v>
      </c>
      <c r="C36" s="105" t="s">
        <v>106</v>
      </c>
      <c r="D36" s="140"/>
      <c r="E36" s="140"/>
      <c r="F36" s="140"/>
      <c r="G36" s="786"/>
      <c r="H36" s="786"/>
      <c r="I36" s="140"/>
      <c r="J36" s="140"/>
      <c r="K36" s="140"/>
      <c r="L36" s="786"/>
      <c r="M36" s="786"/>
      <c r="N36" s="140"/>
      <c r="O36" s="140"/>
      <c r="P36" s="140"/>
      <c r="Q36" s="956"/>
      <c r="R36" s="956"/>
      <c r="S36" s="140"/>
      <c r="T36" s="140"/>
      <c r="U36" s="140"/>
      <c r="V36" s="786"/>
      <c r="W36" s="786"/>
      <c r="X36" s="25" t="s">
        <v>818</v>
      </c>
      <c r="Y36" s="25" t="s">
        <v>818</v>
      </c>
      <c r="Z36" s="25" t="s">
        <v>818</v>
      </c>
      <c r="AA36" s="1863"/>
      <c r="AB36" s="1864"/>
    </row>
    <row r="37" spans="1:28" ht="15" customHeight="1">
      <c r="A37" s="2385"/>
      <c r="B37" s="200" t="s">
        <v>114</v>
      </c>
      <c r="C37" s="105" t="s">
        <v>40</v>
      </c>
      <c r="D37" s="140"/>
      <c r="E37" s="140"/>
      <c r="F37" s="140"/>
      <c r="G37" s="786"/>
      <c r="H37" s="786"/>
      <c r="I37" s="140"/>
      <c r="J37" s="140"/>
      <c r="K37" s="140"/>
      <c r="L37" s="786"/>
      <c r="M37" s="786"/>
      <c r="N37" s="140">
        <v>17655</v>
      </c>
      <c r="O37" s="140">
        <v>20172</v>
      </c>
      <c r="P37" s="140">
        <v>22351</v>
      </c>
      <c r="Q37" s="786">
        <v>14.256584536958369</v>
      </c>
      <c r="R37" s="786">
        <v>10.80210192345826</v>
      </c>
      <c r="S37" s="140">
        <v>19144</v>
      </c>
      <c r="T37" s="140">
        <v>19133</v>
      </c>
      <c r="U37" s="140">
        <v>21077</v>
      </c>
      <c r="V37" s="786">
        <v>-5.7459256163811118E-2</v>
      </c>
      <c r="W37" s="786">
        <v>10.160455757068938</v>
      </c>
      <c r="X37" s="25">
        <v>36799</v>
      </c>
      <c r="Y37" s="25">
        <v>39305</v>
      </c>
      <c r="Z37" s="25">
        <v>43428</v>
      </c>
      <c r="AA37" s="1863">
        <v>6.8099676621647234</v>
      </c>
      <c r="AB37" s="1864">
        <v>10.489759572573448</v>
      </c>
    </row>
    <row r="38" spans="1:28" ht="15" customHeight="1">
      <c r="A38" s="2385">
        <v>9</v>
      </c>
      <c r="B38" s="196" t="s">
        <v>115</v>
      </c>
      <c r="C38" s="153" t="s">
        <v>101</v>
      </c>
      <c r="D38" s="732"/>
      <c r="E38" s="732"/>
      <c r="F38" s="732"/>
      <c r="G38" s="956"/>
      <c r="H38" s="956"/>
      <c r="I38" s="732"/>
      <c r="J38" s="732"/>
      <c r="K38" s="732"/>
      <c r="L38" s="956"/>
      <c r="M38" s="956"/>
      <c r="N38" s="732">
        <v>50</v>
      </c>
      <c r="O38" s="732">
        <v>10</v>
      </c>
      <c r="P38" s="732">
        <v>10</v>
      </c>
      <c r="Q38" s="956">
        <v>-80</v>
      </c>
      <c r="R38" s="956">
        <v>0</v>
      </c>
      <c r="S38" s="744">
        <v>0</v>
      </c>
      <c r="T38" s="744">
        <v>142.38</v>
      </c>
      <c r="U38" s="744">
        <v>199.54</v>
      </c>
      <c r="V38" s="956" t="e">
        <v>#DIV/0!</v>
      </c>
      <c r="W38" s="956">
        <v>40.146087933698553</v>
      </c>
      <c r="X38" s="26">
        <v>50</v>
      </c>
      <c r="Y38" s="26">
        <v>152.38</v>
      </c>
      <c r="Z38" s="26">
        <v>209.54</v>
      </c>
      <c r="AA38" s="689">
        <v>204.76</v>
      </c>
      <c r="AB38" s="690">
        <v>37.511484446777786</v>
      </c>
    </row>
    <row r="39" spans="1:28" ht="15" customHeight="1">
      <c r="A39" s="2385"/>
      <c r="B39" s="200" t="s">
        <v>155</v>
      </c>
      <c r="C39" s="105" t="s">
        <v>101</v>
      </c>
      <c r="D39" s="140"/>
      <c r="E39" s="140"/>
      <c r="F39" s="140"/>
      <c r="G39" s="786"/>
      <c r="H39" s="786"/>
      <c r="I39" s="140"/>
      <c r="J39" s="140"/>
      <c r="K39" s="140"/>
      <c r="L39" s="786"/>
      <c r="M39" s="786"/>
      <c r="N39" s="140">
        <v>50</v>
      </c>
      <c r="O39" s="140">
        <v>10</v>
      </c>
      <c r="P39" s="140">
        <v>10</v>
      </c>
      <c r="Q39" s="786">
        <v>-80</v>
      </c>
      <c r="R39" s="786">
        <v>0</v>
      </c>
      <c r="S39" s="682"/>
      <c r="T39" s="682"/>
      <c r="U39" s="682"/>
      <c r="V39" s="786"/>
      <c r="W39" s="786"/>
      <c r="X39" s="25">
        <v>50</v>
      </c>
      <c r="Y39" s="25">
        <v>10</v>
      </c>
      <c r="Z39" s="25">
        <v>10</v>
      </c>
      <c r="AA39" s="1863">
        <v>-80</v>
      </c>
      <c r="AB39" s="1864">
        <v>0</v>
      </c>
    </row>
    <row r="40" spans="1:28" ht="15" customHeight="1">
      <c r="A40" s="2385"/>
      <c r="B40" s="200" t="s">
        <v>156</v>
      </c>
      <c r="C40" s="105" t="s">
        <v>101</v>
      </c>
      <c r="D40" s="140"/>
      <c r="E40" s="140"/>
      <c r="F40" s="140"/>
      <c r="G40" s="786"/>
      <c r="H40" s="786"/>
      <c r="I40" s="140"/>
      <c r="J40" s="140"/>
      <c r="K40" s="140"/>
      <c r="L40" s="786"/>
      <c r="M40" s="786"/>
      <c r="N40" s="140"/>
      <c r="O40" s="140"/>
      <c r="P40" s="140"/>
      <c r="Q40" s="956"/>
      <c r="R40" s="956"/>
      <c r="S40" s="140"/>
      <c r="T40" s="140"/>
      <c r="U40" s="140"/>
      <c r="V40" s="786"/>
      <c r="W40" s="786"/>
      <c r="X40" s="25" t="s">
        <v>818</v>
      </c>
      <c r="Y40" s="25" t="s">
        <v>818</v>
      </c>
      <c r="Z40" s="25" t="s">
        <v>818</v>
      </c>
      <c r="AA40" s="1863"/>
      <c r="AB40" s="1864"/>
    </row>
    <row r="41" spans="1:28" ht="15" customHeight="1">
      <c r="A41" s="2385"/>
      <c r="B41" s="200" t="s">
        <v>157</v>
      </c>
      <c r="C41" s="105" t="s">
        <v>101</v>
      </c>
      <c r="D41" s="140"/>
      <c r="E41" s="140"/>
      <c r="F41" s="140"/>
      <c r="G41" s="786"/>
      <c r="H41" s="786"/>
      <c r="I41" s="140"/>
      <c r="J41" s="140"/>
      <c r="K41" s="140"/>
      <c r="L41" s="786"/>
      <c r="M41" s="786"/>
      <c r="N41" s="140"/>
      <c r="O41" s="140"/>
      <c r="P41" s="140"/>
      <c r="Q41" s="956"/>
      <c r="R41" s="956"/>
      <c r="S41" s="140"/>
      <c r="T41" s="140"/>
      <c r="U41" s="140"/>
      <c r="V41" s="786"/>
      <c r="W41" s="786"/>
      <c r="X41" s="25" t="s">
        <v>818</v>
      </c>
      <c r="Y41" s="25" t="s">
        <v>818</v>
      </c>
      <c r="Z41" s="25" t="s">
        <v>818</v>
      </c>
      <c r="AA41" s="1863"/>
      <c r="AB41" s="1864"/>
    </row>
    <row r="42" spans="1:28" ht="15" customHeight="1">
      <c r="A42" s="2385"/>
      <c r="B42" s="200" t="s">
        <v>158</v>
      </c>
      <c r="C42" s="105" t="s">
        <v>101</v>
      </c>
      <c r="D42" s="140"/>
      <c r="E42" s="140"/>
      <c r="F42" s="140"/>
      <c r="G42" s="786"/>
      <c r="H42" s="786"/>
      <c r="I42" s="140"/>
      <c r="J42" s="140"/>
      <c r="K42" s="140"/>
      <c r="L42" s="786"/>
      <c r="M42" s="786"/>
      <c r="N42" s="140"/>
      <c r="O42" s="140"/>
      <c r="P42" s="140"/>
      <c r="Q42" s="956"/>
      <c r="R42" s="956"/>
      <c r="S42" s="140"/>
      <c r="T42" s="140"/>
      <c r="U42" s="140"/>
      <c r="V42" s="786"/>
      <c r="W42" s="786"/>
      <c r="X42" s="25" t="s">
        <v>818</v>
      </c>
      <c r="Y42" s="25" t="s">
        <v>818</v>
      </c>
      <c r="Z42" s="25" t="s">
        <v>818</v>
      </c>
      <c r="AA42" s="1863"/>
      <c r="AB42" s="1864"/>
    </row>
    <row r="43" spans="1:28" ht="15" customHeight="1">
      <c r="A43" s="2385">
        <v>10</v>
      </c>
      <c r="B43" s="196" t="s">
        <v>159</v>
      </c>
      <c r="C43" s="199"/>
      <c r="D43" s="732"/>
      <c r="E43" s="732"/>
      <c r="F43" s="732"/>
      <c r="G43" s="956"/>
      <c r="H43" s="956"/>
      <c r="I43" s="732"/>
      <c r="J43" s="732"/>
      <c r="K43" s="732"/>
      <c r="L43" s="956"/>
      <c r="M43" s="956"/>
      <c r="N43" s="732"/>
      <c r="O43" s="732"/>
      <c r="P43" s="732"/>
      <c r="Q43" s="956"/>
      <c r="R43" s="956"/>
      <c r="S43" s="732">
        <v>0</v>
      </c>
      <c r="T43" s="732">
        <v>7520</v>
      </c>
      <c r="U43" s="732">
        <v>7454</v>
      </c>
      <c r="V43" s="786" t="e">
        <v>#DIV/0!</v>
      </c>
      <c r="W43" s="786">
        <v>-0.87765957446808507</v>
      </c>
      <c r="X43" s="26" t="s">
        <v>818</v>
      </c>
      <c r="Y43" s="26">
        <v>7520</v>
      </c>
      <c r="Z43" s="26">
        <v>7454</v>
      </c>
      <c r="AA43" s="1863"/>
      <c r="AB43" s="1864">
        <v>-0.87765957446808329</v>
      </c>
    </row>
    <row r="44" spans="1:28" ht="15" customHeight="1">
      <c r="A44" s="2385"/>
      <c r="B44" s="200" t="s">
        <v>116</v>
      </c>
      <c r="C44" s="199" t="s">
        <v>160</v>
      </c>
      <c r="D44" s="140"/>
      <c r="E44" s="140"/>
      <c r="F44" s="140"/>
      <c r="G44" s="786"/>
      <c r="H44" s="786"/>
      <c r="I44" s="140"/>
      <c r="J44" s="140"/>
      <c r="K44" s="140"/>
      <c r="L44" s="786"/>
      <c r="M44" s="786"/>
      <c r="N44" s="140"/>
      <c r="O44" s="140"/>
      <c r="P44" s="140"/>
      <c r="Q44" s="956"/>
      <c r="R44" s="956"/>
      <c r="S44" s="140">
        <v>0</v>
      </c>
      <c r="T44" s="140">
        <v>7520</v>
      </c>
      <c r="U44" s="140">
        <v>7454</v>
      </c>
      <c r="V44" s="786" t="e">
        <v>#DIV/0!</v>
      </c>
      <c r="W44" s="786">
        <v>-0.87765957446808507</v>
      </c>
      <c r="X44" s="25" t="s">
        <v>818</v>
      </c>
      <c r="Y44" s="25">
        <v>7520</v>
      </c>
      <c r="Z44" s="25">
        <v>7454</v>
      </c>
      <c r="AA44" s="1863"/>
      <c r="AB44" s="1864">
        <v>-0.87765957446808329</v>
      </c>
    </row>
    <row r="45" spans="1:28" ht="15" customHeight="1">
      <c r="A45" s="2385">
        <v>11</v>
      </c>
      <c r="B45" s="196" t="s">
        <v>161</v>
      </c>
      <c r="C45" s="199"/>
      <c r="D45" s="732"/>
      <c r="E45" s="732"/>
      <c r="F45" s="732"/>
      <c r="G45" s="956"/>
      <c r="H45" s="956"/>
      <c r="I45" s="732"/>
      <c r="J45" s="732"/>
      <c r="K45" s="732"/>
      <c r="L45" s="956"/>
      <c r="M45" s="956"/>
      <c r="N45" s="732"/>
      <c r="O45" s="732"/>
      <c r="P45" s="732"/>
      <c r="Q45" s="956"/>
      <c r="R45" s="956"/>
      <c r="S45" s="732"/>
      <c r="T45" s="732"/>
      <c r="U45" s="732"/>
      <c r="V45" s="956"/>
      <c r="W45" s="956"/>
      <c r="X45" s="25" t="s">
        <v>818</v>
      </c>
      <c r="Y45" s="25" t="s">
        <v>818</v>
      </c>
      <c r="Z45" s="25" t="s">
        <v>818</v>
      </c>
      <c r="AA45" s="1863"/>
      <c r="AB45" s="1864"/>
    </row>
    <row r="46" spans="1:28" ht="15" customHeight="1">
      <c r="A46" s="2385"/>
      <c r="B46" s="200" t="s">
        <v>162</v>
      </c>
      <c r="C46" s="199" t="s">
        <v>163</v>
      </c>
      <c r="D46" s="140"/>
      <c r="E46" s="140"/>
      <c r="F46" s="140"/>
      <c r="G46" s="786"/>
      <c r="H46" s="786"/>
      <c r="I46" s="140"/>
      <c r="J46" s="140"/>
      <c r="K46" s="140"/>
      <c r="L46" s="786"/>
      <c r="M46" s="786"/>
      <c r="N46" s="140"/>
      <c r="O46" s="140"/>
      <c r="P46" s="140"/>
      <c r="Q46" s="956"/>
      <c r="R46" s="956"/>
      <c r="S46" s="140"/>
      <c r="T46" s="140"/>
      <c r="U46" s="140"/>
      <c r="V46" s="786"/>
      <c r="W46" s="786"/>
      <c r="X46" s="25" t="s">
        <v>818</v>
      </c>
      <c r="Y46" s="25" t="s">
        <v>818</v>
      </c>
      <c r="Z46" s="25" t="s">
        <v>818</v>
      </c>
      <c r="AA46" s="1863"/>
      <c r="AB46" s="1864"/>
    </row>
    <row r="47" spans="1:28" ht="15" customHeight="1">
      <c r="A47" s="2385">
        <v>12</v>
      </c>
      <c r="B47" s="196" t="s">
        <v>164</v>
      </c>
      <c r="C47" s="199"/>
      <c r="D47" s="732"/>
      <c r="E47" s="732"/>
      <c r="F47" s="732"/>
      <c r="G47" s="956"/>
      <c r="H47" s="956"/>
      <c r="I47" s="732"/>
      <c r="J47" s="732"/>
      <c r="K47" s="732"/>
      <c r="L47" s="956"/>
      <c r="M47" s="956"/>
      <c r="N47" s="732"/>
      <c r="O47" s="732"/>
      <c r="P47" s="732"/>
      <c r="Q47" s="956"/>
      <c r="R47" s="956"/>
      <c r="S47" s="732"/>
      <c r="T47" s="732"/>
      <c r="U47" s="732"/>
      <c r="V47" s="956"/>
      <c r="W47" s="956"/>
      <c r="X47" s="25" t="s">
        <v>818</v>
      </c>
      <c r="Y47" s="25" t="s">
        <v>818</v>
      </c>
      <c r="Z47" s="25" t="s">
        <v>818</v>
      </c>
      <c r="AA47" s="1863"/>
      <c r="AB47" s="1864"/>
    </row>
    <row r="48" spans="1:28" ht="15" customHeight="1">
      <c r="A48" s="2385"/>
      <c r="B48" s="200" t="s">
        <v>165</v>
      </c>
      <c r="C48" s="199" t="s">
        <v>41</v>
      </c>
      <c r="D48" s="140"/>
      <c r="E48" s="140"/>
      <c r="F48" s="140"/>
      <c r="G48" s="786"/>
      <c r="H48" s="786"/>
      <c r="I48" s="140"/>
      <c r="J48" s="140"/>
      <c r="K48" s="140"/>
      <c r="L48" s="786"/>
      <c r="M48" s="786"/>
      <c r="N48" s="140"/>
      <c r="O48" s="140"/>
      <c r="P48" s="140"/>
      <c r="Q48" s="956"/>
      <c r="R48" s="956"/>
      <c r="S48" s="140"/>
      <c r="T48" s="140"/>
      <c r="U48" s="140"/>
      <c r="V48" s="786"/>
      <c r="W48" s="786"/>
      <c r="X48" s="25" t="s">
        <v>818</v>
      </c>
      <c r="Y48" s="25" t="s">
        <v>818</v>
      </c>
      <c r="Z48" s="25" t="s">
        <v>818</v>
      </c>
      <c r="AA48" s="1863"/>
      <c r="AB48" s="1864"/>
    </row>
    <row r="49" spans="1:44" ht="15" customHeight="1">
      <c r="A49" s="2385">
        <v>13</v>
      </c>
      <c r="B49" s="196" t="s">
        <v>166</v>
      </c>
      <c r="C49" s="199"/>
      <c r="D49" s="732"/>
      <c r="E49" s="732"/>
      <c r="F49" s="732"/>
      <c r="G49" s="956"/>
      <c r="H49" s="956"/>
      <c r="I49" s="732"/>
      <c r="J49" s="732"/>
      <c r="K49" s="732"/>
      <c r="L49" s="956"/>
      <c r="M49" s="956"/>
      <c r="N49" s="732">
        <v>0</v>
      </c>
      <c r="O49" s="732">
        <v>3107</v>
      </c>
      <c r="P49" s="732">
        <v>6017</v>
      </c>
      <c r="Q49" s="956"/>
      <c r="R49" s="956"/>
      <c r="S49" s="732"/>
      <c r="T49" s="732"/>
      <c r="U49" s="732"/>
      <c r="V49" s="956"/>
      <c r="W49" s="956"/>
      <c r="X49" s="26" t="s">
        <v>818</v>
      </c>
      <c r="Y49" s="26">
        <v>3107</v>
      </c>
      <c r="Z49" s="26">
        <v>6017</v>
      </c>
      <c r="AA49" s="1863"/>
      <c r="AB49" s="690">
        <v>93.659478596717094</v>
      </c>
    </row>
    <row r="50" spans="1:44" ht="15" customHeight="1">
      <c r="A50" s="2385"/>
      <c r="B50" s="200" t="s">
        <v>167</v>
      </c>
      <c r="C50" s="105" t="s">
        <v>40</v>
      </c>
      <c r="D50" s="140"/>
      <c r="E50" s="140"/>
      <c r="F50" s="140"/>
      <c r="G50" s="786"/>
      <c r="H50" s="786"/>
      <c r="I50" s="140"/>
      <c r="J50" s="140"/>
      <c r="K50" s="140"/>
      <c r="L50" s="786"/>
      <c r="M50" s="786"/>
      <c r="N50" s="140">
        <v>0</v>
      </c>
      <c r="O50" s="140">
        <v>3107</v>
      </c>
      <c r="P50" s="140">
        <v>6017</v>
      </c>
      <c r="Q50" s="956"/>
      <c r="R50" s="956"/>
      <c r="S50" s="140"/>
      <c r="T50" s="140"/>
      <c r="U50" s="140"/>
      <c r="V50" s="786"/>
      <c r="W50" s="786"/>
      <c r="X50" s="25" t="s">
        <v>818</v>
      </c>
      <c r="Y50" s="25">
        <v>3107</v>
      </c>
      <c r="Z50" s="25">
        <v>6017</v>
      </c>
      <c r="AA50" s="1863"/>
      <c r="AB50" s="1864">
        <v>93.659478596717094</v>
      </c>
    </row>
    <row r="51" spans="1:44" ht="15" customHeight="1">
      <c r="A51" s="2385"/>
      <c r="B51" s="200" t="s">
        <v>168</v>
      </c>
      <c r="C51" s="105" t="s">
        <v>40</v>
      </c>
      <c r="D51" s="140"/>
      <c r="E51" s="140"/>
      <c r="F51" s="140"/>
      <c r="G51" s="786"/>
      <c r="H51" s="786"/>
      <c r="I51" s="140"/>
      <c r="J51" s="140"/>
      <c r="K51" s="140"/>
      <c r="L51" s="786"/>
      <c r="M51" s="786"/>
      <c r="N51" s="140"/>
      <c r="O51" s="140"/>
      <c r="P51" s="140"/>
      <c r="Q51" s="956"/>
      <c r="R51" s="956"/>
      <c r="S51" s="140"/>
      <c r="T51" s="140"/>
      <c r="U51" s="140"/>
      <c r="V51" s="786"/>
      <c r="W51" s="786"/>
      <c r="X51" s="25" t="s">
        <v>818</v>
      </c>
      <c r="Y51" s="25" t="s">
        <v>818</v>
      </c>
      <c r="Z51" s="25" t="s">
        <v>818</v>
      </c>
      <c r="AA51" s="1863"/>
      <c r="AB51" s="1864"/>
    </row>
    <row r="52" spans="1:44" ht="15" customHeight="1">
      <c r="A52" s="2385">
        <v>14</v>
      </c>
      <c r="B52" s="196" t="s">
        <v>169</v>
      </c>
      <c r="C52" s="199"/>
      <c r="D52" s="732"/>
      <c r="E52" s="732"/>
      <c r="F52" s="732"/>
      <c r="G52" s="956"/>
      <c r="H52" s="956"/>
      <c r="I52" s="732"/>
      <c r="J52" s="732"/>
      <c r="K52" s="732"/>
      <c r="L52" s="956"/>
      <c r="M52" s="956"/>
      <c r="N52" s="732"/>
      <c r="O52" s="732"/>
      <c r="P52" s="732"/>
      <c r="Q52" s="956"/>
      <c r="R52" s="956"/>
      <c r="S52" s="732"/>
      <c r="T52" s="732"/>
      <c r="U52" s="732"/>
      <c r="V52" s="956"/>
      <c r="W52" s="956"/>
      <c r="X52" s="25" t="s">
        <v>818</v>
      </c>
      <c r="Y52" s="25" t="s">
        <v>818</v>
      </c>
      <c r="Z52" s="25" t="s">
        <v>818</v>
      </c>
      <c r="AA52" s="1863"/>
      <c r="AB52" s="1864"/>
    </row>
    <row r="53" spans="1:44" ht="15" customHeight="1">
      <c r="A53" s="2385"/>
      <c r="B53" s="200" t="s">
        <v>170</v>
      </c>
      <c r="C53" s="199" t="s">
        <v>99</v>
      </c>
      <c r="D53" s="140"/>
      <c r="E53" s="140"/>
      <c r="F53" s="140"/>
      <c r="G53" s="786"/>
      <c r="H53" s="786"/>
      <c r="I53" s="140"/>
      <c r="J53" s="140"/>
      <c r="K53" s="140"/>
      <c r="L53" s="786"/>
      <c r="M53" s="786"/>
      <c r="N53" s="140"/>
      <c r="O53" s="140"/>
      <c r="P53" s="140"/>
      <c r="Q53" s="956"/>
      <c r="R53" s="956"/>
      <c r="S53" s="140"/>
      <c r="T53" s="140"/>
      <c r="U53" s="140"/>
      <c r="V53" s="786"/>
      <c r="W53" s="786"/>
      <c r="X53" s="25" t="s">
        <v>818</v>
      </c>
      <c r="Y53" s="25" t="s">
        <v>818</v>
      </c>
      <c r="Z53" s="25" t="s">
        <v>818</v>
      </c>
      <c r="AA53" s="1863"/>
      <c r="AB53" s="1864"/>
    </row>
    <row r="54" spans="1:44" ht="15" customHeight="1">
      <c r="A54" s="2385">
        <v>15</v>
      </c>
      <c r="B54" s="196" t="s">
        <v>171</v>
      </c>
      <c r="C54" s="199"/>
      <c r="D54" s="732"/>
      <c r="E54" s="732"/>
      <c r="F54" s="732"/>
      <c r="G54" s="956"/>
      <c r="H54" s="956"/>
      <c r="I54" s="732"/>
      <c r="J54" s="732"/>
      <c r="K54" s="732"/>
      <c r="L54" s="956"/>
      <c r="M54" s="956"/>
      <c r="N54" s="732"/>
      <c r="O54" s="732"/>
      <c r="P54" s="732"/>
      <c r="Q54" s="956"/>
      <c r="R54" s="956"/>
      <c r="S54" s="732"/>
      <c r="T54" s="732"/>
      <c r="U54" s="732"/>
      <c r="V54" s="956"/>
      <c r="W54" s="956"/>
      <c r="X54" s="25" t="s">
        <v>818</v>
      </c>
      <c r="Y54" s="25" t="s">
        <v>818</v>
      </c>
      <c r="Z54" s="25" t="s">
        <v>818</v>
      </c>
      <c r="AA54" s="1863"/>
      <c r="AB54" s="1864"/>
    </row>
    <row r="55" spans="1:44" ht="15" customHeight="1">
      <c r="A55" s="2385"/>
      <c r="B55" s="200" t="s">
        <v>172</v>
      </c>
      <c r="C55" s="105" t="s">
        <v>40</v>
      </c>
      <c r="D55" s="140"/>
      <c r="E55" s="140"/>
      <c r="F55" s="140"/>
      <c r="G55" s="786"/>
      <c r="H55" s="786"/>
      <c r="I55" s="140"/>
      <c r="J55" s="140"/>
      <c r="K55" s="140"/>
      <c r="L55" s="786"/>
      <c r="M55" s="786"/>
      <c r="N55" s="140"/>
      <c r="O55" s="140"/>
      <c r="P55" s="140"/>
      <c r="Q55" s="956"/>
      <c r="R55" s="956"/>
      <c r="S55" s="140"/>
      <c r="T55" s="140"/>
      <c r="U55" s="140"/>
      <c r="V55" s="786"/>
      <c r="W55" s="786"/>
      <c r="X55" s="25" t="s">
        <v>818</v>
      </c>
      <c r="Y55" s="25" t="s">
        <v>818</v>
      </c>
      <c r="Z55" s="25" t="s">
        <v>818</v>
      </c>
      <c r="AA55" s="1863"/>
      <c r="AB55" s="1864"/>
    </row>
    <row r="56" spans="1:44" ht="15" customHeight="1">
      <c r="A56" s="2385">
        <v>16</v>
      </c>
      <c r="B56" s="196" t="s">
        <v>173</v>
      </c>
      <c r="C56" s="199"/>
      <c r="D56" s="732"/>
      <c r="E56" s="732"/>
      <c r="F56" s="732"/>
      <c r="G56" s="956"/>
      <c r="H56" s="956"/>
      <c r="I56" s="732"/>
      <c r="J56" s="732"/>
      <c r="K56" s="732"/>
      <c r="L56" s="956"/>
      <c r="M56" s="956"/>
      <c r="N56" s="732">
        <v>5416</v>
      </c>
      <c r="O56" s="732">
        <v>6555</v>
      </c>
      <c r="P56" s="732">
        <v>5957</v>
      </c>
      <c r="Q56" s="956">
        <v>21.030280649926144</v>
      </c>
      <c r="R56" s="956">
        <v>-9.1228070175438596</v>
      </c>
      <c r="S56" s="732">
        <v>2675</v>
      </c>
      <c r="T56" s="732">
        <v>9131</v>
      </c>
      <c r="U56" s="732">
        <v>10728</v>
      </c>
      <c r="V56" s="956">
        <v>241.34579439252337</v>
      </c>
      <c r="W56" s="956">
        <v>17.489869674734422</v>
      </c>
      <c r="X56" s="26">
        <v>8091</v>
      </c>
      <c r="Y56" s="26">
        <v>15686</v>
      </c>
      <c r="Z56" s="26">
        <v>16685</v>
      </c>
      <c r="AA56" s="1863">
        <v>93.869731800766289</v>
      </c>
      <c r="AB56" s="1864">
        <v>6.36873645288793</v>
      </c>
    </row>
    <row r="57" spans="1:44" ht="15" customHeight="1">
      <c r="A57" s="2385"/>
      <c r="B57" s="200" t="s">
        <v>179</v>
      </c>
      <c r="C57" s="199" t="s">
        <v>40</v>
      </c>
      <c r="D57" s="140"/>
      <c r="E57" s="140"/>
      <c r="F57" s="140"/>
      <c r="G57" s="786"/>
      <c r="H57" s="786"/>
      <c r="I57" s="140"/>
      <c r="J57" s="140"/>
      <c r="K57" s="140"/>
      <c r="L57" s="786"/>
      <c r="M57" s="786"/>
      <c r="N57" s="140"/>
      <c r="O57" s="140"/>
      <c r="P57" s="140"/>
      <c r="Q57" s="956"/>
      <c r="R57" s="956"/>
      <c r="S57" s="140"/>
      <c r="T57" s="140"/>
      <c r="U57" s="140"/>
      <c r="V57" s="786"/>
      <c r="W57" s="786"/>
      <c r="X57" s="25" t="s">
        <v>818</v>
      </c>
      <c r="Y57" s="25" t="s">
        <v>818</v>
      </c>
      <c r="Z57" s="25" t="s">
        <v>818</v>
      </c>
      <c r="AA57" s="1863"/>
      <c r="AB57" s="1864"/>
    </row>
    <row r="58" spans="1:44" ht="15" customHeight="1">
      <c r="A58" s="2385"/>
      <c r="B58" s="203" t="s">
        <v>174</v>
      </c>
      <c r="C58" s="199" t="s">
        <v>101</v>
      </c>
      <c r="D58" s="140"/>
      <c r="E58" s="140"/>
      <c r="F58" s="140"/>
      <c r="G58" s="786"/>
      <c r="H58" s="786"/>
      <c r="I58" s="140"/>
      <c r="J58" s="140"/>
      <c r="K58" s="140"/>
      <c r="L58" s="786"/>
      <c r="M58" s="786"/>
      <c r="N58" s="140"/>
      <c r="O58" s="140"/>
      <c r="P58" s="140"/>
      <c r="Q58" s="956"/>
      <c r="R58" s="956"/>
      <c r="S58" s="140"/>
      <c r="T58" s="140"/>
      <c r="U58" s="140"/>
      <c r="V58" s="786"/>
      <c r="W58" s="786"/>
      <c r="X58" s="25" t="s">
        <v>818</v>
      </c>
      <c r="Y58" s="25" t="s">
        <v>818</v>
      </c>
      <c r="Z58" s="25" t="s">
        <v>818</v>
      </c>
      <c r="AA58" s="1863"/>
      <c r="AB58" s="1864"/>
    </row>
    <row r="59" spans="1:44" ht="15" customHeight="1">
      <c r="A59" s="2385"/>
      <c r="B59" s="203" t="s">
        <v>175</v>
      </c>
      <c r="C59" s="199" t="s">
        <v>101</v>
      </c>
      <c r="D59" s="140"/>
      <c r="E59" s="140"/>
      <c r="F59" s="140"/>
      <c r="G59" s="786"/>
      <c r="H59" s="786"/>
      <c r="I59" s="140"/>
      <c r="J59" s="140"/>
      <c r="K59" s="140"/>
      <c r="L59" s="786"/>
      <c r="M59" s="786"/>
      <c r="N59" s="140"/>
      <c r="O59" s="140"/>
      <c r="P59" s="140"/>
      <c r="Q59" s="956"/>
      <c r="R59" s="956"/>
      <c r="S59" s="140"/>
      <c r="T59" s="140"/>
      <c r="U59" s="140"/>
      <c r="V59" s="786"/>
      <c r="W59" s="786"/>
      <c r="X59" s="25" t="s">
        <v>818</v>
      </c>
      <c r="Y59" s="25" t="s">
        <v>818</v>
      </c>
      <c r="Z59" s="25" t="s">
        <v>818</v>
      </c>
      <c r="AA59" s="1863"/>
      <c r="AB59" s="1864"/>
    </row>
    <row r="60" spans="1:44" ht="15" customHeight="1">
      <c r="A60" s="2385"/>
      <c r="B60" s="203" t="s">
        <v>176</v>
      </c>
      <c r="C60" s="199" t="s">
        <v>180</v>
      </c>
      <c r="D60" s="140"/>
      <c r="E60" s="140"/>
      <c r="F60" s="140"/>
      <c r="G60" s="786"/>
      <c r="H60" s="786"/>
      <c r="I60" s="140"/>
      <c r="J60" s="140"/>
      <c r="K60" s="140"/>
      <c r="L60" s="786"/>
      <c r="M60" s="786"/>
      <c r="N60" s="140"/>
      <c r="O60" s="140"/>
      <c r="P60" s="140"/>
      <c r="Q60" s="956"/>
      <c r="R60" s="956"/>
      <c r="S60" s="140"/>
      <c r="T60" s="140"/>
      <c r="U60" s="140"/>
      <c r="V60" s="786"/>
      <c r="W60" s="786"/>
      <c r="X60" s="25" t="s">
        <v>818</v>
      </c>
      <c r="Y60" s="25" t="s">
        <v>818</v>
      </c>
      <c r="Z60" s="25" t="s">
        <v>818</v>
      </c>
      <c r="AA60" s="1863"/>
      <c r="AB60" s="1864"/>
    </row>
    <row r="61" spans="1:44" ht="15" customHeight="1">
      <c r="A61" s="2385"/>
      <c r="B61" s="203" t="s">
        <v>177</v>
      </c>
      <c r="C61" s="199" t="s">
        <v>181</v>
      </c>
      <c r="D61" s="140"/>
      <c r="E61" s="140"/>
      <c r="F61" s="140"/>
      <c r="G61" s="786"/>
      <c r="H61" s="786"/>
      <c r="I61" s="140"/>
      <c r="J61" s="140"/>
      <c r="K61" s="140"/>
      <c r="L61" s="786"/>
      <c r="M61" s="786"/>
      <c r="N61" s="140"/>
      <c r="O61" s="140"/>
      <c r="P61" s="140"/>
      <c r="Q61" s="956"/>
      <c r="R61" s="956"/>
      <c r="S61" s="140"/>
      <c r="T61" s="140"/>
      <c r="U61" s="140"/>
      <c r="V61" s="786"/>
      <c r="W61" s="786"/>
      <c r="X61" s="25" t="s">
        <v>818</v>
      </c>
      <c r="Y61" s="25" t="s">
        <v>818</v>
      </c>
      <c r="Z61" s="25" t="s">
        <v>818</v>
      </c>
      <c r="AA61" s="1863"/>
      <c r="AB61" s="1864"/>
    </row>
    <row r="62" spans="1:44" ht="15" customHeight="1">
      <c r="A62" s="2385"/>
      <c r="B62" s="203" t="s">
        <v>178</v>
      </c>
      <c r="C62" s="199" t="s">
        <v>181</v>
      </c>
      <c r="D62" s="140"/>
      <c r="E62" s="140"/>
      <c r="F62" s="140"/>
      <c r="G62" s="786"/>
      <c r="H62" s="786"/>
      <c r="I62" s="140"/>
      <c r="J62" s="140"/>
      <c r="K62" s="140"/>
      <c r="L62" s="786"/>
      <c r="M62" s="786"/>
      <c r="N62" s="140"/>
      <c r="O62" s="140"/>
      <c r="P62" s="140"/>
      <c r="Q62" s="956"/>
      <c r="R62" s="956"/>
      <c r="S62" s="140"/>
      <c r="T62" s="140"/>
      <c r="U62" s="140"/>
      <c r="V62" s="786"/>
      <c r="W62" s="786"/>
      <c r="X62" s="25" t="s">
        <v>818</v>
      </c>
      <c r="Y62" s="25" t="s">
        <v>818</v>
      </c>
      <c r="Z62" s="25" t="s">
        <v>818</v>
      </c>
      <c r="AA62" s="1863"/>
      <c r="AB62" s="1864"/>
      <c r="AR62" s="136"/>
    </row>
    <row r="63" spans="1:44" ht="15" customHeight="1">
      <c r="A63" s="2385"/>
      <c r="B63" s="200" t="s">
        <v>61</v>
      </c>
      <c r="C63" s="199" t="s">
        <v>104</v>
      </c>
      <c r="D63" s="140"/>
      <c r="E63" s="140"/>
      <c r="F63" s="140"/>
      <c r="G63" s="786"/>
      <c r="H63" s="786"/>
      <c r="I63" s="140"/>
      <c r="J63" s="140"/>
      <c r="K63" s="140"/>
      <c r="L63" s="786"/>
      <c r="M63" s="786"/>
      <c r="N63" s="140">
        <v>5416</v>
      </c>
      <c r="O63" s="140">
        <v>6555</v>
      </c>
      <c r="P63" s="140">
        <v>5957</v>
      </c>
      <c r="Q63" s="786">
        <v>21.030280649926144</v>
      </c>
      <c r="R63" s="786">
        <v>-9.1228070175438596</v>
      </c>
      <c r="S63" s="140">
        <v>2675</v>
      </c>
      <c r="T63" s="140">
        <v>9131</v>
      </c>
      <c r="U63" s="140">
        <v>10728</v>
      </c>
      <c r="V63" s="786">
        <v>241.34579439252337</v>
      </c>
      <c r="W63" s="786">
        <v>17.489869674734422</v>
      </c>
      <c r="X63" s="25">
        <v>8091</v>
      </c>
      <c r="Y63" s="25">
        <v>15686</v>
      </c>
      <c r="Z63" s="25">
        <v>16685</v>
      </c>
      <c r="AA63" s="1863">
        <v>93.869731800766289</v>
      </c>
      <c r="AB63" s="1864">
        <v>6.36873645288793</v>
      </c>
    </row>
    <row r="64" spans="1:44" ht="15" customHeight="1">
      <c r="A64" s="2385">
        <v>17</v>
      </c>
      <c r="B64" s="196" t="s">
        <v>182</v>
      </c>
      <c r="C64" s="199"/>
      <c r="D64" s="732"/>
      <c r="E64" s="732"/>
      <c r="F64" s="732"/>
      <c r="G64" s="956"/>
      <c r="H64" s="956"/>
      <c r="I64" s="732"/>
      <c r="J64" s="732"/>
      <c r="K64" s="732"/>
      <c r="L64" s="956"/>
      <c r="M64" s="956"/>
      <c r="N64" s="732"/>
      <c r="O64" s="732"/>
      <c r="P64" s="732"/>
      <c r="Q64" s="956"/>
      <c r="R64" s="956"/>
      <c r="S64" s="732">
        <v>3080</v>
      </c>
      <c r="T64" s="732">
        <v>3378.7</v>
      </c>
      <c r="U64" s="732">
        <v>3547.4</v>
      </c>
      <c r="V64" s="956">
        <v>9.6980519480519423</v>
      </c>
      <c r="W64" s="956">
        <v>4.9930446621481721</v>
      </c>
      <c r="X64" s="26">
        <v>3080</v>
      </c>
      <c r="Y64" s="26">
        <v>3378.7</v>
      </c>
      <c r="Z64" s="26">
        <v>3547.4</v>
      </c>
      <c r="AA64" s="689">
        <v>9.6980519480519263</v>
      </c>
      <c r="AB64" s="690">
        <v>4.9930446621481792</v>
      </c>
    </row>
    <row r="65" spans="1:28" ht="15" customHeight="1">
      <c r="A65" s="2385"/>
      <c r="B65" s="204" t="s">
        <v>117</v>
      </c>
      <c r="C65" s="199" t="s">
        <v>183</v>
      </c>
      <c r="D65" s="140"/>
      <c r="E65" s="140"/>
      <c r="F65" s="140"/>
      <c r="G65" s="786"/>
      <c r="H65" s="786"/>
      <c r="I65" s="140"/>
      <c r="J65" s="140"/>
      <c r="K65" s="140"/>
      <c r="L65" s="786"/>
      <c r="M65" s="786"/>
      <c r="N65" s="140"/>
      <c r="O65" s="140"/>
      <c r="P65" s="140"/>
      <c r="Q65" s="956"/>
      <c r="R65" s="956"/>
      <c r="S65" s="140">
        <v>3080</v>
      </c>
      <c r="T65" s="140">
        <v>3378.7</v>
      </c>
      <c r="U65" s="140">
        <v>3547.4</v>
      </c>
      <c r="V65" s="786">
        <v>9.6980519480519423</v>
      </c>
      <c r="W65" s="786">
        <v>4.9930446621481721</v>
      </c>
      <c r="X65" s="25">
        <v>3080</v>
      </c>
      <c r="Y65" s="25">
        <v>3378.7</v>
      </c>
      <c r="Z65" s="25">
        <v>3547.4</v>
      </c>
      <c r="AA65" s="1863">
        <v>9.6980519480519263</v>
      </c>
      <c r="AB65" s="1864">
        <v>4.9930446621481792</v>
      </c>
    </row>
    <row r="66" spans="1:28" ht="15" customHeight="1">
      <c r="A66" s="2385">
        <v>18</v>
      </c>
      <c r="B66" s="196" t="s">
        <v>184</v>
      </c>
      <c r="C66" s="199"/>
      <c r="D66" s="732"/>
      <c r="E66" s="732"/>
      <c r="F66" s="732"/>
      <c r="G66" s="956"/>
      <c r="H66" s="956"/>
      <c r="I66" s="732">
        <v>88092</v>
      </c>
      <c r="J66" s="732">
        <v>102744</v>
      </c>
      <c r="K66" s="732">
        <v>97496</v>
      </c>
      <c r="L66" s="786">
        <v>16.632611360850021</v>
      </c>
      <c r="M66" s="786">
        <v>-5.1078408471540921</v>
      </c>
      <c r="N66" s="732"/>
      <c r="O66" s="732"/>
      <c r="P66" s="732"/>
      <c r="Q66" s="956"/>
      <c r="R66" s="956"/>
      <c r="S66" s="732">
        <v>21.12</v>
      </c>
      <c r="T66" s="732">
        <v>34.61</v>
      </c>
      <c r="U66" s="732">
        <v>35.81</v>
      </c>
      <c r="V66" s="956">
        <v>63.873106060606048</v>
      </c>
      <c r="W66" s="956">
        <v>3.4672060098237587</v>
      </c>
      <c r="X66" s="25">
        <v>88113.12</v>
      </c>
      <c r="Y66" s="25">
        <v>102778.61</v>
      </c>
      <c r="Z66" s="25">
        <v>97531.81</v>
      </c>
      <c r="AA66" s="689">
        <v>16.643934524166212</v>
      </c>
      <c r="AB66" s="690">
        <v>-5.1049532582703705</v>
      </c>
    </row>
    <row r="67" spans="1:28" ht="15" customHeight="1">
      <c r="A67" s="2385"/>
      <c r="B67" s="200" t="s">
        <v>62</v>
      </c>
      <c r="C67" s="199" t="s">
        <v>102</v>
      </c>
      <c r="D67" s="140"/>
      <c r="E67" s="140"/>
      <c r="F67" s="140"/>
      <c r="G67" s="786"/>
      <c r="H67" s="786"/>
      <c r="I67" s="140"/>
      <c r="J67" s="140"/>
      <c r="K67" s="140"/>
      <c r="L67" s="786"/>
      <c r="M67" s="786"/>
      <c r="N67" s="140"/>
      <c r="O67" s="140"/>
      <c r="P67" s="140"/>
      <c r="Q67" s="956"/>
      <c r="R67" s="956"/>
      <c r="S67" s="140">
        <v>21.12</v>
      </c>
      <c r="T67" s="140">
        <v>34.61</v>
      </c>
      <c r="U67" s="140">
        <v>35.81</v>
      </c>
      <c r="V67" s="786">
        <v>63.873106060606048</v>
      </c>
      <c r="W67" s="786">
        <v>3.4672060098237587</v>
      </c>
      <c r="X67" s="25">
        <v>21.12</v>
      </c>
      <c r="Y67" s="25">
        <v>34.61</v>
      </c>
      <c r="Z67" s="25">
        <v>35.81</v>
      </c>
      <c r="AA67" s="1863">
        <v>63.873106060606062</v>
      </c>
      <c r="AB67" s="1864">
        <v>3.4672060098237552</v>
      </c>
    </row>
    <row r="68" spans="1:28" ht="15" customHeight="1">
      <c r="A68" s="2385"/>
      <c r="B68" s="200" t="s">
        <v>185</v>
      </c>
      <c r="C68" s="199" t="s">
        <v>40</v>
      </c>
      <c r="D68" s="140"/>
      <c r="E68" s="140"/>
      <c r="F68" s="140"/>
      <c r="G68" s="786"/>
      <c r="H68" s="786"/>
      <c r="I68" s="140">
        <v>88092</v>
      </c>
      <c r="J68" s="140">
        <v>102744</v>
      </c>
      <c r="K68" s="140">
        <v>97496</v>
      </c>
      <c r="L68" s="786">
        <v>16.632611360850021</v>
      </c>
      <c r="M68" s="786">
        <v>-5.1078408471540921</v>
      </c>
      <c r="N68" s="140"/>
      <c r="O68" s="140"/>
      <c r="P68" s="140"/>
      <c r="Q68" s="956"/>
      <c r="R68" s="956"/>
      <c r="S68" s="743"/>
      <c r="T68" s="743"/>
      <c r="U68" s="743"/>
      <c r="V68" s="786"/>
      <c r="W68" s="786"/>
      <c r="X68" s="25">
        <v>88092</v>
      </c>
      <c r="Y68" s="25">
        <v>102744</v>
      </c>
      <c r="Z68" s="25">
        <v>97496</v>
      </c>
      <c r="AA68" s="1863">
        <v>16.632611360850007</v>
      </c>
      <c r="AB68" s="1864">
        <v>-5.1078408471540939</v>
      </c>
    </row>
    <row r="69" spans="1:28" ht="15" customHeight="1">
      <c r="A69" s="2385"/>
      <c r="B69" s="200" t="s">
        <v>186</v>
      </c>
      <c r="C69" s="199" t="s">
        <v>40</v>
      </c>
      <c r="D69" s="140"/>
      <c r="E69" s="140"/>
      <c r="F69" s="140"/>
      <c r="G69" s="786"/>
      <c r="H69" s="786"/>
      <c r="I69" s="140"/>
      <c r="J69" s="140"/>
      <c r="K69" s="140"/>
      <c r="L69" s="786"/>
      <c r="M69" s="786"/>
      <c r="N69" s="140"/>
      <c r="O69" s="140"/>
      <c r="P69" s="140"/>
      <c r="Q69" s="956"/>
      <c r="R69" s="956"/>
      <c r="S69" s="140"/>
      <c r="T69" s="140"/>
      <c r="U69" s="140"/>
      <c r="V69" s="786"/>
      <c r="W69" s="786"/>
      <c r="X69" s="25" t="s">
        <v>818</v>
      </c>
      <c r="Y69" s="25" t="s">
        <v>818</v>
      </c>
      <c r="Z69" s="25" t="s">
        <v>818</v>
      </c>
      <c r="AA69" s="1863"/>
      <c r="AB69" s="1864"/>
    </row>
    <row r="70" spans="1:28" ht="15" customHeight="1">
      <c r="A70" s="2385"/>
      <c r="B70" s="200" t="s">
        <v>187</v>
      </c>
      <c r="C70" s="199" t="s">
        <v>40</v>
      </c>
      <c r="D70" s="140"/>
      <c r="E70" s="140"/>
      <c r="F70" s="140"/>
      <c r="G70" s="786"/>
      <c r="H70" s="786"/>
      <c r="I70" s="140"/>
      <c r="J70" s="140"/>
      <c r="K70" s="140"/>
      <c r="L70" s="786"/>
      <c r="M70" s="786"/>
      <c r="N70" s="140"/>
      <c r="O70" s="140"/>
      <c r="P70" s="140"/>
      <c r="Q70" s="956"/>
      <c r="R70" s="956"/>
      <c r="S70" s="140"/>
      <c r="T70" s="140"/>
      <c r="U70" s="140"/>
      <c r="V70" s="786"/>
      <c r="W70" s="786"/>
      <c r="X70" s="25" t="s">
        <v>818</v>
      </c>
      <c r="Y70" s="25" t="s">
        <v>818</v>
      </c>
      <c r="Z70" s="25" t="s">
        <v>818</v>
      </c>
      <c r="AA70" s="1863"/>
      <c r="AB70" s="1864"/>
    </row>
    <row r="71" spans="1:28" ht="15" customHeight="1">
      <c r="A71" s="2385">
        <v>19</v>
      </c>
      <c r="B71" s="205" t="s">
        <v>188</v>
      </c>
      <c r="C71" s="199"/>
      <c r="D71" s="732"/>
      <c r="E71" s="732"/>
      <c r="F71" s="732"/>
      <c r="G71" s="956"/>
      <c r="H71" s="956"/>
      <c r="I71" s="732"/>
      <c r="J71" s="732"/>
      <c r="K71" s="732"/>
      <c r="L71" s="956"/>
      <c r="M71" s="956"/>
      <c r="N71" s="732">
        <v>49462.400000000001</v>
      </c>
      <c r="O71" s="732">
        <v>51525</v>
      </c>
      <c r="P71" s="732">
        <v>36365</v>
      </c>
      <c r="Q71" s="956">
        <v>4.1700362295400115</v>
      </c>
      <c r="R71" s="956">
        <v>-29.422610383309074</v>
      </c>
      <c r="S71" s="732">
        <v>41903</v>
      </c>
      <c r="T71" s="732">
        <v>151064</v>
      </c>
      <c r="U71" s="732">
        <v>151655</v>
      </c>
      <c r="V71" s="956">
        <v>260.50879411975274</v>
      </c>
      <c r="W71" s="956">
        <v>0.39122491129587461</v>
      </c>
      <c r="X71" s="26">
        <v>91365.4</v>
      </c>
      <c r="Y71" s="26">
        <v>202589</v>
      </c>
      <c r="Z71" s="26">
        <v>188020</v>
      </c>
      <c r="AA71" s="689">
        <v>121.73492372386048</v>
      </c>
      <c r="AB71" s="690">
        <v>-7.191407233364103</v>
      </c>
    </row>
    <row r="72" spans="1:28" ht="15" customHeight="1">
      <c r="A72" s="2385"/>
      <c r="B72" s="200" t="s">
        <v>189</v>
      </c>
      <c r="C72" s="199" t="s">
        <v>104</v>
      </c>
      <c r="D72" s="140"/>
      <c r="E72" s="140"/>
      <c r="F72" s="140"/>
      <c r="G72" s="786"/>
      <c r="H72" s="786"/>
      <c r="I72" s="140"/>
      <c r="J72" s="140"/>
      <c r="K72" s="140"/>
      <c r="L72" s="786"/>
      <c r="M72" s="786"/>
      <c r="N72" s="140">
        <v>49462.400000000001</v>
      </c>
      <c r="O72" s="140">
        <v>51525</v>
      </c>
      <c r="P72" s="140">
        <v>36365</v>
      </c>
      <c r="Q72" s="786">
        <v>4.1700362295400115</v>
      </c>
      <c r="R72" s="786">
        <v>-29.422610383309074</v>
      </c>
      <c r="S72" s="732"/>
      <c r="T72" s="732"/>
      <c r="U72" s="732"/>
      <c r="V72" s="956"/>
      <c r="W72" s="956"/>
      <c r="X72" s="25">
        <v>49462.400000000001</v>
      </c>
      <c r="Y72" s="25">
        <v>51525</v>
      </c>
      <c r="Z72" s="25">
        <v>36365</v>
      </c>
      <c r="AA72" s="1863">
        <v>4.1700362295400168</v>
      </c>
      <c r="AB72" s="1864">
        <v>-29.422610383309078</v>
      </c>
    </row>
    <row r="73" spans="1:28" ht="15" customHeight="1">
      <c r="A73" s="2385"/>
      <c r="B73" s="200" t="s">
        <v>190</v>
      </c>
      <c r="C73" s="199" t="s">
        <v>104</v>
      </c>
      <c r="D73" s="140"/>
      <c r="E73" s="140"/>
      <c r="F73" s="140"/>
      <c r="G73" s="786"/>
      <c r="H73" s="786"/>
      <c r="I73" s="140"/>
      <c r="J73" s="140"/>
      <c r="K73" s="140"/>
      <c r="L73" s="786"/>
      <c r="M73" s="786"/>
      <c r="N73" s="140"/>
      <c r="O73" s="140"/>
      <c r="P73" s="140"/>
      <c r="Q73" s="956"/>
      <c r="R73" s="956"/>
      <c r="S73" s="140">
        <v>41903</v>
      </c>
      <c r="T73" s="140">
        <v>40653</v>
      </c>
      <c r="U73" s="140">
        <v>43106</v>
      </c>
      <c r="V73" s="786">
        <v>-2.9830799704078466</v>
      </c>
      <c r="W73" s="786">
        <v>6.0339950311170147</v>
      </c>
      <c r="X73" s="25">
        <v>41903</v>
      </c>
      <c r="Y73" s="25">
        <v>40653</v>
      </c>
      <c r="Z73" s="25">
        <v>43106</v>
      </c>
      <c r="AA73" s="1863">
        <v>-2.983079970407843</v>
      </c>
      <c r="AB73" s="1864">
        <v>6.0339950311170156</v>
      </c>
    </row>
    <row r="74" spans="1:28" ht="15" customHeight="1">
      <c r="A74" s="2385"/>
      <c r="B74" s="200" t="s">
        <v>191</v>
      </c>
      <c r="C74" s="199" t="s">
        <v>41</v>
      </c>
      <c r="D74" s="140"/>
      <c r="E74" s="140"/>
      <c r="F74" s="140"/>
      <c r="G74" s="786"/>
      <c r="H74" s="786"/>
      <c r="I74" s="140"/>
      <c r="J74" s="140"/>
      <c r="K74" s="140"/>
      <c r="L74" s="786"/>
      <c r="M74" s="786"/>
      <c r="N74" s="140"/>
      <c r="O74" s="140"/>
      <c r="P74" s="140"/>
      <c r="Q74" s="956"/>
      <c r="R74" s="956"/>
      <c r="S74" s="140">
        <v>0</v>
      </c>
      <c r="T74" s="140">
        <v>110411</v>
      </c>
      <c r="U74" s="140">
        <v>108549</v>
      </c>
      <c r="V74" s="786" t="e">
        <v>#DIV/0!</v>
      </c>
      <c r="W74" s="786">
        <v>-1.6864261713053954</v>
      </c>
      <c r="X74" s="25" t="s">
        <v>818</v>
      </c>
      <c r="Y74" s="25">
        <v>110411</v>
      </c>
      <c r="Z74" s="25">
        <v>108549</v>
      </c>
      <c r="AA74" s="1863" t="e">
        <v>#VALUE!</v>
      </c>
      <c r="AB74" s="1864">
        <v>-1.6864261713053992</v>
      </c>
    </row>
    <row r="75" spans="1:28" ht="15" customHeight="1">
      <c r="A75" s="2385">
        <v>20</v>
      </c>
      <c r="B75" s="205" t="s">
        <v>192</v>
      </c>
      <c r="C75" s="199"/>
      <c r="D75" s="732"/>
      <c r="E75" s="732"/>
      <c r="F75" s="732"/>
      <c r="G75" s="956"/>
      <c r="H75" s="956"/>
      <c r="I75" s="732"/>
      <c r="J75" s="732"/>
      <c r="K75" s="732"/>
      <c r="L75" s="956"/>
      <c r="M75" s="956"/>
      <c r="N75" s="732"/>
      <c r="O75" s="732"/>
      <c r="P75" s="732"/>
      <c r="Q75" s="956"/>
      <c r="R75" s="956"/>
      <c r="S75" s="732">
        <v>101.86</v>
      </c>
      <c r="T75" s="732">
        <v>108.349</v>
      </c>
      <c r="U75" s="732">
        <v>97.271000000000001</v>
      </c>
      <c r="V75" s="956">
        <v>6.3705085411348952</v>
      </c>
      <c r="W75" s="956">
        <v>-10.224367553000029</v>
      </c>
      <c r="X75" s="26">
        <v>101.86</v>
      </c>
      <c r="Y75" s="26">
        <v>108.349</v>
      </c>
      <c r="Z75" s="26">
        <v>97.271000000000001</v>
      </c>
      <c r="AA75" s="689">
        <v>6.3705085411348961</v>
      </c>
      <c r="AB75" s="690">
        <v>-10.224367553000036</v>
      </c>
    </row>
    <row r="76" spans="1:28" ht="15" customHeight="1">
      <c r="A76" s="2385"/>
      <c r="B76" s="200" t="s">
        <v>118</v>
      </c>
      <c r="C76" s="199" t="s">
        <v>104</v>
      </c>
      <c r="D76" s="140"/>
      <c r="E76" s="140"/>
      <c r="F76" s="140"/>
      <c r="G76" s="786"/>
      <c r="H76" s="786"/>
      <c r="I76" s="140"/>
      <c r="J76" s="140"/>
      <c r="K76" s="140"/>
      <c r="L76" s="786"/>
      <c r="M76" s="786"/>
      <c r="N76" s="140"/>
      <c r="O76" s="140"/>
      <c r="P76" s="140"/>
      <c r="Q76" s="956"/>
      <c r="R76" s="956"/>
      <c r="S76" s="140">
        <v>94.06</v>
      </c>
      <c r="T76" s="140">
        <v>99.686000000000007</v>
      </c>
      <c r="U76" s="140">
        <v>88.608000000000004</v>
      </c>
      <c r="V76" s="786">
        <v>5.9812885392302837</v>
      </c>
      <c r="W76" s="786">
        <v>-11.112894488694502</v>
      </c>
      <c r="X76" s="25">
        <v>94.06</v>
      </c>
      <c r="Y76" s="25">
        <v>99.686000000000007</v>
      </c>
      <c r="Z76" s="25">
        <v>88.608000000000004</v>
      </c>
      <c r="AA76" s="1863">
        <v>5.9812885392302775</v>
      </c>
      <c r="AB76" s="1864">
        <v>-11.112894488694508</v>
      </c>
    </row>
    <row r="77" spans="1:28" ht="16.5">
      <c r="A77" s="2385"/>
      <c r="B77" s="200" t="s">
        <v>193</v>
      </c>
      <c r="C77" s="199" t="s">
        <v>101</v>
      </c>
      <c r="D77" s="140"/>
      <c r="E77" s="140"/>
      <c r="F77" s="140"/>
      <c r="G77" s="786"/>
      <c r="H77" s="786"/>
      <c r="I77" s="140"/>
      <c r="J77" s="140"/>
      <c r="K77" s="140"/>
      <c r="L77" s="786"/>
      <c r="M77" s="786"/>
      <c r="N77" s="140"/>
      <c r="O77" s="140"/>
      <c r="P77" s="140"/>
      <c r="Q77" s="956"/>
      <c r="R77" s="956"/>
      <c r="S77" s="140">
        <v>7.8</v>
      </c>
      <c r="T77" s="140">
        <v>8.6630000000000003</v>
      </c>
      <c r="U77" s="140">
        <v>8.6630000000000003</v>
      </c>
      <c r="V77" s="786">
        <v>11.064102564102569</v>
      </c>
      <c r="W77" s="786">
        <v>0</v>
      </c>
      <c r="X77" s="25">
        <v>7.8</v>
      </c>
      <c r="Y77" s="25">
        <v>8.6630000000000003</v>
      </c>
      <c r="Z77" s="25">
        <v>8.6630000000000003</v>
      </c>
      <c r="AA77" s="1863">
        <v>11.064102564102569</v>
      </c>
      <c r="AB77" s="1864">
        <v>0</v>
      </c>
    </row>
    <row r="78" spans="1:28" ht="15.75">
      <c r="A78" s="2385">
        <v>21</v>
      </c>
      <c r="B78" s="205" t="s">
        <v>194</v>
      </c>
      <c r="C78" s="199"/>
      <c r="D78" s="732"/>
      <c r="E78" s="732"/>
      <c r="F78" s="732"/>
      <c r="G78" s="956"/>
      <c r="H78" s="956"/>
      <c r="I78" s="732"/>
      <c r="J78" s="732"/>
      <c r="K78" s="732"/>
      <c r="L78" s="956"/>
      <c r="M78" s="956"/>
      <c r="N78" s="732"/>
      <c r="O78" s="732"/>
      <c r="P78" s="732"/>
      <c r="Q78" s="956"/>
      <c r="R78" s="956"/>
      <c r="S78" s="1958"/>
      <c r="T78" s="1958"/>
      <c r="U78" s="1958"/>
      <c r="V78" s="1959"/>
      <c r="W78" s="1959"/>
      <c r="X78" s="26" t="s">
        <v>818</v>
      </c>
      <c r="Y78" s="26" t="s">
        <v>818</v>
      </c>
      <c r="Z78" s="26" t="s">
        <v>818</v>
      </c>
      <c r="AA78" s="1863"/>
      <c r="AB78" s="1864"/>
    </row>
    <row r="79" spans="1:28" ht="16.5">
      <c r="A79" s="2385"/>
      <c r="B79" s="200" t="s">
        <v>195</v>
      </c>
      <c r="C79" s="199" t="s">
        <v>40</v>
      </c>
      <c r="D79" s="140"/>
      <c r="E79" s="140"/>
      <c r="F79" s="140"/>
      <c r="G79" s="786"/>
      <c r="H79" s="786"/>
      <c r="I79" s="140"/>
      <c r="J79" s="140"/>
      <c r="K79" s="140"/>
      <c r="L79" s="786"/>
      <c r="M79" s="786"/>
      <c r="N79" s="140"/>
      <c r="O79" s="140"/>
      <c r="P79" s="140"/>
      <c r="Q79" s="956"/>
      <c r="R79" s="956"/>
      <c r="S79" s="732"/>
      <c r="T79" s="732"/>
      <c r="U79" s="732"/>
      <c r="V79" s="956"/>
      <c r="W79" s="956"/>
      <c r="X79" s="25" t="s">
        <v>818</v>
      </c>
      <c r="Y79" s="25" t="s">
        <v>818</v>
      </c>
      <c r="Z79" s="25" t="s">
        <v>818</v>
      </c>
      <c r="AA79" s="1863"/>
      <c r="AB79" s="1864"/>
    </row>
    <row r="80" spans="1:28" ht="16.5">
      <c r="A80" s="2385">
        <v>22</v>
      </c>
      <c r="B80" s="196" t="s">
        <v>197</v>
      </c>
      <c r="C80" s="199"/>
      <c r="D80" s="745"/>
      <c r="E80" s="745"/>
      <c r="F80" s="745"/>
      <c r="G80" s="956"/>
      <c r="H80" s="956"/>
      <c r="I80" s="732"/>
      <c r="J80" s="732"/>
      <c r="K80" s="732"/>
      <c r="L80" s="956"/>
      <c r="M80" s="956"/>
      <c r="N80" s="732"/>
      <c r="O80" s="732"/>
      <c r="P80" s="732"/>
      <c r="Q80" s="956"/>
      <c r="R80" s="956"/>
      <c r="S80" s="732">
        <v>20670</v>
      </c>
      <c r="T80" s="732">
        <v>25586</v>
      </c>
      <c r="U80" s="732">
        <v>25586</v>
      </c>
      <c r="V80" s="956">
        <v>23.783260764392839</v>
      </c>
      <c r="W80" s="956">
        <v>0</v>
      </c>
      <c r="X80" s="26">
        <v>20670</v>
      </c>
      <c r="Y80" s="26">
        <v>25586</v>
      </c>
      <c r="Z80" s="26">
        <v>25586</v>
      </c>
      <c r="AA80" s="689">
        <v>23.783260764392836</v>
      </c>
      <c r="AB80" s="690">
        <v>0</v>
      </c>
    </row>
    <row r="81" spans="1:28" ht="16.5">
      <c r="A81" s="2385"/>
      <c r="B81" s="200" t="s">
        <v>196</v>
      </c>
      <c r="C81" s="199" t="s">
        <v>104</v>
      </c>
      <c r="D81" s="617"/>
      <c r="E81" s="617"/>
      <c r="F81" s="617"/>
      <c r="G81" s="786"/>
      <c r="H81" s="786"/>
      <c r="I81" s="140"/>
      <c r="J81" s="140"/>
      <c r="K81" s="140"/>
      <c r="L81" s="786"/>
      <c r="M81" s="786"/>
      <c r="N81" s="140"/>
      <c r="O81" s="140"/>
      <c r="P81" s="140"/>
      <c r="Q81" s="956"/>
      <c r="R81" s="956"/>
      <c r="S81" s="140">
        <v>20670</v>
      </c>
      <c r="T81" s="140">
        <v>25586</v>
      </c>
      <c r="U81" s="140">
        <v>25586</v>
      </c>
      <c r="V81" s="786">
        <v>23.783260764392839</v>
      </c>
      <c r="W81" s="786">
        <v>0</v>
      </c>
      <c r="X81" s="25">
        <v>20670</v>
      </c>
      <c r="Y81" s="25">
        <v>25586</v>
      </c>
      <c r="Z81" s="25">
        <v>25586</v>
      </c>
      <c r="AA81" s="1863">
        <v>23.783260764392836</v>
      </c>
      <c r="AB81" s="1864">
        <v>0</v>
      </c>
    </row>
    <row r="82" spans="1:28" ht="16.5">
      <c r="A82" s="2385">
        <v>23</v>
      </c>
      <c r="B82" s="196" t="s">
        <v>198</v>
      </c>
      <c r="C82" s="199"/>
      <c r="D82" s="745"/>
      <c r="E82" s="745"/>
      <c r="F82" s="745"/>
      <c r="G82" s="956"/>
      <c r="H82" s="956"/>
      <c r="I82" s="732"/>
      <c r="J82" s="732"/>
      <c r="K82" s="732"/>
      <c r="L82" s="956"/>
      <c r="M82" s="956"/>
      <c r="N82" s="732"/>
      <c r="O82" s="732"/>
      <c r="P82" s="732"/>
      <c r="Q82" s="956"/>
      <c r="R82" s="956"/>
      <c r="S82" s="140"/>
      <c r="T82" s="140"/>
      <c r="U82" s="140"/>
      <c r="V82" s="786"/>
      <c r="W82" s="786"/>
      <c r="X82" s="25" t="s">
        <v>818</v>
      </c>
      <c r="Y82" s="25" t="s">
        <v>818</v>
      </c>
      <c r="Z82" s="25" t="s">
        <v>818</v>
      </c>
      <c r="AA82" s="1863"/>
      <c r="AB82" s="1864"/>
    </row>
    <row r="83" spans="1:28" ht="16.5">
      <c r="A83" s="2385"/>
      <c r="B83" s="200" t="s">
        <v>199</v>
      </c>
      <c r="C83" s="199" t="s">
        <v>41</v>
      </c>
      <c r="D83" s="617"/>
      <c r="E83" s="617"/>
      <c r="F83" s="617"/>
      <c r="G83" s="786"/>
      <c r="H83" s="786"/>
      <c r="I83" s="140"/>
      <c r="J83" s="140"/>
      <c r="K83" s="140"/>
      <c r="L83" s="786"/>
      <c r="M83" s="786"/>
      <c r="N83" s="140"/>
      <c r="O83" s="140"/>
      <c r="P83" s="140"/>
      <c r="Q83" s="956"/>
      <c r="R83" s="956"/>
      <c r="S83" s="140"/>
      <c r="T83" s="140"/>
      <c r="U83" s="140"/>
      <c r="V83" s="786"/>
      <c r="W83" s="786"/>
      <c r="X83" s="25" t="s">
        <v>818</v>
      </c>
      <c r="Y83" s="25" t="s">
        <v>818</v>
      </c>
      <c r="Z83" s="25" t="s">
        <v>818</v>
      </c>
      <c r="AA83" s="1863"/>
      <c r="AB83" s="1864"/>
    </row>
    <row r="84" spans="1:28" ht="16.5">
      <c r="A84" s="1878">
        <v>24</v>
      </c>
      <c r="B84" s="196" t="s">
        <v>360</v>
      </c>
      <c r="C84" s="199"/>
      <c r="D84" s="745"/>
      <c r="E84" s="745"/>
      <c r="F84" s="745"/>
      <c r="G84" s="956"/>
      <c r="H84" s="956"/>
      <c r="I84" s="732"/>
      <c r="J84" s="732"/>
      <c r="K84" s="732"/>
      <c r="L84" s="956"/>
      <c r="M84" s="956"/>
      <c r="N84" s="732"/>
      <c r="O84" s="732"/>
      <c r="P84" s="732"/>
      <c r="Q84" s="956"/>
      <c r="R84" s="956"/>
      <c r="S84" s="140">
        <v>0</v>
      </c>
      <c r="T84" s="140">
        <v>0</v>
      </c>
      <c r="U84" s="140">
        <v>38</v>
      </c>
      <c r="V84" s="786"/>
      <c r="W84" s="786"/>
      <c r="X84" s="26" t="s">
        <v>818</v>
      </c>
      <c r="Y84" s="26" t="s">
        <v>818</v>
      </c>
      <c r="Z84" s="26">
        <v>38</v>
      </c>
      <c r="AA84" s="1863"/>
      <c r="AB84" s="1864"/>
    </row>
    <row r="85" spans="1:28" ht="16.5">
      <c r="A85" s="1878"/>
      <c r="B85" s="200" t="s">
        <v>361</v>
      </c>
      <c r="C85" s="199" t="s">
        <v>362</v>
      </c>
      <c r="D85" s="745"/>
      <c r="E85" s="745"/>
      <c r="F85" s="745"/>
      <c r="G85" s="956"/>
      <c r="H85" s="956"/>
      <c r="I85" s="732"/>
      <c r="J85" s="732"/>
      <c r="K85" s="732"/>
      <c r="L85" s="956"/>
      <c r="M85" s="956"/>
      <c r="N85" s="732"/>
      <c r="O85" s="732"/>
      <c r="P85" s="732"/>
      <c r="Q85" s="956"/>
      <c r="R85" s="956"/>
      <c r="S85" s="732">
        <v>0</v>
      </c>
      <c r="T85" s="732">
        <v>0</v>
      </c>
      <c r="U85" s="732">
        <v>38</v>
      </c>
      <c r="V85" s="956"/>
      <c r="W85" s="956"/>
      <c r="X85" s="25" t="s">
        <v>818</v>
      </c>
      <c r="Y85" s="25" t="s">
        <v>818</v>
      </c>
      <c r="Z85" s="25">
        <v>38</v>
      </c>
      <c r="AA85" s="1863"/>
      <c r="AB85" s="1864"/>
    </row>
    <row r="86" spans="1:28" s="73" customFormat="1" ht="16.5">
      <c r="A86" s="1878">
        <v>25</v>
      </c>
      <c r="B86" s="196" t="s">
        <v>363</v>
      </c>
      <c r="C86" s="197" t="s">
        <v>406</v>
      </c>
      <c r="D86" s="617"/>
      <c r="E86" s="617"/>
      <c r="F86" s="617"/>
      <c r="G86" s="786"/>
      <c r="H86" s="786"/>
      <c r="I86" s="140"/>
      <c r="J86" s="140"/>
      <c r="K86" s="140"/>
      <c r="L86" s="786"/>
      <c r="M86" s="786"/>
      <c r="N86" s="140"/>
      <c r="O86" s="140"/>
      <c r="P86" s="140"/>
      <c r="Q86" s="956"/>
      <c r="R86" s="956"/>
      <c r="S86" s="732"/>
      <c r="T86" s="732"/>
      <c r="U86" s="732"/>
      <c r="V86" s="956"/>
      <c r="W86" s="956"/>
      <c r="X86" s="25" t="s">
        <v>818</v>
      </c>
      <c r="Y86" s="25" t="s">
        <v>818</v>
      </c>
      <c r="Z86" s="25" t="s">
        <v>818</v>
      </c>
      <c r="AA86" s="1863"/>
      <c r="AB86" s="1864"/>
    </row>
    <row r="87" spans="1:28" ht="16.5">
      <c r="A87" s="1878"/>
      <c r="B87" s="200" t="s">
        <v>364</v>
      </c>
      <c r="C87" s="199" t="s">
        <v>406</v>
      </c>
      <c r="D87" s="617"/>
      <c r="E87" s="617"/>
      <c r="F87" s="617"/>
      <c r="G87" s="786"/>
      <c r="H87" s="786"/>
      <c r="I87" s="140"/>
      <c r="J87" s="140"/>
      <c r="K87" s="140"/>
      <c r="L87" s="786"/>
      <c r="M87" s="786"/>
      <c r="N87" s="140"/>
      <c r="O87" s="140"/>
      <c r="P87" s="140"/>
      <c r="Q87" s="956"/>
      <c r="R87" s="956"/>
      <c r="S87" s="140"/>
      <c r="T87" s="140"/>
      <c r="U87" s="140"/>
      <c r="V87" s="786"/>
      <c r="W87" s="786"/>
      <c r="X87" s="25" t="s">
        <v>818</v>
      </c>
      <c r="Y87" s="25" t="s">
        <v>818</v>
      </c>
      <c r="Z87" s="25" t="s">
        <v>818</v>
      </c>
      <c r="AA87" s="1863"/>
      <c r="AB87" s="1864"/>
    </row>
    <row r="88" spans="1:28" ht="17.25" thickBot="1">
      <c r="A88" s="1879"/>
      <c r="B88" s="206" t="s">
        <v>365</v>
      </c>
      <c r="C88" s="207" t="s">
        <v>406</v>
      </c>
      <c r="D88" s="106"/>
      <c r="E88" s="106"/>
      <c r="F88" s="106"/>
      <c r="G88" s="785"/>
      <c r="H88" s="785"/>
      <c r="I88" s="141"/>
      <c r="J88" s="141"/>
      <c r="K88" s="141"/>
      <c r="L88" s="785"/>
      <c r="M88" s="785"/>
      <c r="N88" s="141"/>
      <c r="O88" s="141"/>
      <c r="P88" s="141"/>
      <c r="Q88" s="958"/>
      <c r="R88" s="958"/>
      <c r="S88" s="141"/>
      <c r="T88" s="141"/>
      <c r="U88" s="141"/>
      <c r="V88" s="785"/>
      <c r="W88" s="785"/>
      <c r="X88" s="134" t="s">
        <v>818</v>
      </c>
      <c r="Y88" s="134" t="s">
        <v>818</v>
      </c>
      <c r="Z88" s="134" t="s">
        <v>818</v>
      </c>
      <c r="AA88" s="693"/>
      <c r="AB88" s="694"/>
    </row>
    <row r="89" spans="1:28" ht="15.75" thickTop="1">
      <c r="A89" s="2321" t="s">
        <v>324</v>
      </c>
      <c r="B89" s="2321"/>
      <c r="C89" s="2321"/>
      <c r="D89" s="2321"/>
      <c r="E89" s="2321"/>
      <c r="F89" s="2321"/>
      <c r="G89" s="2321"/>
      <c r="H89" s="2321"/>
      <c r="I89" s="2321"/>
      <c r="J89" s="2321"/>
      <c r="K89" s="2321"/>
      <c r="L89" s="2321"/>
      <c r="M89" s="2321"/>
      <c r="S89" s="281"/>
      <c r="T89" s="281"/>
      <c r="U89" s="281"/>
      <c r="V89" s="959"/>
      <c r="W89" s="959"/>
    </row>
    <row r="90" spans="1:28" ht="15">
      <c r="A90" s="2321" t="s">
        <v>722</v>
      </c>
      <c r="B90" s="2321"/>
      <c r="C90" s="2321"/>
      <c r="D90" s="2321"/>
      <c r="E90" s="2321"/>
      <c r="F90" s="2321"/>
      <c r="G90" s="2321"/>
      <c r="H90" s="2321"/>
      <c r="I90" s="2321"/>
      <c r="J90" s="2321"/>
      <c r="K90" s="2321"/>
      <c r="L90" s="2321"/>
      <c r="M90" s="2321"/>
      <c r="N90" s="2321"/>
      <c r="O90" s="2321"/>
      <c r="P90" s="2321"/>
      <c r="Q90" s="2321"/>
      <c r="R90" s="2321"/>
    </row>
    <row r="92" spans="1:28" ht="15">
      <c r="E92" s="158"/>
    </row>
    <row r="98" spans="9:9">
      <c r="I98">
        <f>88-25</f>
        <v>63</v>
      </c>
    </row>
  </sheetData>
  <mergeCells count="45">
    <mergeCell ref="A89:M89"/>
    <mergeCell ref="A52:A53"/>
    <mergeCell ref="A54:A55"/>
    <mergeCell ref="A56:A63"/>
    <mergeCell ref="A64:A65"/>
    <mergeCell ref="A66:A70"/>
    <mergeCell ref="A80:A81"/>
    <mergeCell ref="A82:A83"/>
    <mergeCell ref="A71:A74"/>
    <mergeCell ref="A1:AB1"/>
    <mergeCell ref="A2:AB2"/>
    <mergeCell ref="AB5:AB6"/>
    <mergeCell ref="C4:C6"/>
    <mergeCell ref="A24:A27"/>
    <mergeCell ref="A4:A6"/>
    <mergeCell ref="B4:B6"/>
    <mergeCell ref="A11:A12"/>
    <mergeCell ref="S4:W4"/>
    <mergeCell ref="X4:AB4"/>
    <mergeCell ref="V5:V6"/>
    <mergeCell ref="H5:H6"/>
    <mergeCell ref="W5:W6"/>
    <mergeCell ref="AA5:AA6"/>
    <mergeCell ref="A90:R90"/>
    <mergeCell ref="A47:A48"/>
    <mergeCell ref="I4:M4"/>
    <mergeCell ref="N4:R4"/>
    <mergeCell ref="L5:L6"/>
    <mergeCell ref="R5:R6"/>
    <mergeCell ref="M5:M6"/>
    <mergeCell ref="A78:A79"/>
    <mergeCell ref="A75:A77"/>
    <mergeCell ref="A49:A51"/>
    <mergeCell ref="Q5:Q6"/>
    <mergeCell ref="A35:A37"/>
    <mergeCell ref="A7:A10"/>
    <mergeCell ref="A30:A32"/>
    <mergeCell ref="A43:A44"/>
    <mergeCell ref="A17:A23"/>
    <mergeCell ref="A45:A46"/>
    <mergeCell ref="A38:A42"/>
    <mergeCell ref="D4:H4"/>
    <mergeCell ref="G5:G6"/>
    <mergeCell ref="A13:A16"/>
    <mergeCell ref="A28:A29"/>
  </mergeCells>
  <printOptions horizontalCentered="1"/>
  <pageMargins left="0.39370078740157483" right="0.39370078740157483" top="0.78740157480314965" bottom="0.19685039370078741" header="0" footer="0"/>
  <pageSetup paperSize="9" scale="3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62"/>
  <sheetViews>
    <sheetView view="pageBreakPreview" zoomScale="87" zoomScaleSheetLayoutView="87" workbookViewId="0">
      <pane xSplit="1" ySplit="6" topLeftCell="B52" activePane="bottomRight" state="frozen"/>
      <selection activeCell="I8" sqref="I8"/>
      <selection pane="topRight" activeCell="I8" sqref="I8"/>
      <selection pane="bottomLeft" activeCell="I8" sqref="I8"/>
      <selection pane="bottomRight" activeCell="B52" sqref="B52"/>
    </sheetView>
  </sheetViews>
  <sheetFormatPr defaultRowHeight="12.75"/>
  <cols>
    <col min="1" max="1" width="25.42578125" customWidth="1"/>
    <col min="2" max="21" width="13" customWidth="1"/>
    <col min="22" max="23" width="12.7109375" bestFit="1" customWidth="1"/>
    <col min="24" max="24" width="13" bestFit="1" customWidth="1"/>
    <col min="25" max="25" width="12.5703125" customWidth="1"/>
    <col min="26" max="26" width="14.7109375" customWidth="1"/>
    <col min="27" max="28" width="12.7109375" bestFit="1" customWidth="1"/>
    <col min="29" max="29" width="13" bestFit="1" customWidth="1"/>
    <col min="30" max="30" width="14.7109375" customWidth="1"/>
    <col min="31" max="31" width="15" customWidth="1"/>
    <col min="32" max="33" width="12.7109375" bestFit="1" customWidth="1"/>
    <col min="34" max="34" width="13" bestFit="1" customWidth="1"/>
    <col min="35" max="35" width="12.5703125" customWidth="1"/>
    <col min="36" max="36" width="12.85546875" customWidth="1"/>
    <col min="37" max="38" width="12.7109375" bestFit="1" customWidth="1"/>
    <col min="39" max="39" width="13" bestFit="1" customWidth="1"/>
    <col min="40" max="41" width="12.5703125" customWidth="1"/>
  </cols>
  <sheetData>
    <row r="1" spans="1:65" s="1885" customFormat="1" ht="27">
      <c r="A1" s="2326" t="s">
        <v>284</v>
      </c>
      <c r="B1" s="2326"/>
      <c r="C1" s="2326"/>
      <c r="D1" s="2326"/>
      <c r="E1" s="2326"/>
      <c r="F1" s="2326"/>
      <c r="G1" s="2326"/>
      <c r="H1" s="2326"/>
      <c r="I1" s="2326"/>
      <c r="J1" s="2326"/>
      <c r="K1" s="2326"/>
      <c r="L1" s="2326"/>
      <c r="M1" s="2326"/>
      <c r="N1" s="2326"/>
      <c r="O1" s="2326"/>
      <c r="P1" s="2326"/>
      <c r="Q1" s="2326"/>
      <c r="R1" s="2326"/>
      <c r="S1" s="2326"/>
      <c r="T1" s="2326"/>
      <c r="U1" s="2326"/>
      <c r="V1" s="1884"/>
      <c r="W1" s="1884"/>
      <c r="X1" s="1884"/>
      <c r="Y1" s="1884"/>
      <c r="Z1" s="1884"/>
      <c r="AA1" s="1884"/>
      <c r="AB1" s="1884"/>
      <c r="AC1" s="1884"/>
      <c r="AD1" s="1884"/>
      <c r="AE1" s="1884"/>
    </row>
    <row r="2" spans="1:65" s="1883" customFormat="1" ht="30">
      <c r="A2" s="2325" t="s">
        <v>817</v>
      </c>
      <c r="B2" s="2325"/>
      <c r="C2" s="2325"/>
      <c r="D2" s="2325"/>
      <c r="E2" s="2325"/>
      <c r="F2" s="2325"/>
      <c r="G2" s="2325"/>
      <c r="H2" s="2325"/>
      <c r="I2" s="2325"/>
      <c r="J2" s="2325"/>
      <c r="K2" s="2325"/>
      <c r="L2" s="2325"/>
      <c r="M2" s="2325"/>
      <c r="N2" s="2325"/>
      <c r="O2" s="2325"/>
      <c r="P2" s="2325"/>
      <c r="Q2" s="2325"/>
      <c r="R2" s="2325"/>
      <c r="S2" s="2325"/>
      <c r="T2" s="2325"/>
      <c r="U2" s="2325"/>
      <c r="V2" s="1882"/>
      <c r="W2" s="1882"/>
      <c r="X2" s="1882"/>
      <c r="Y2" s="1882"/>
      <c r="Z2" s="1882"/>
      <c r="AA2" s="1882"/>
      <c r="AB2" s="1882"/>
      <c r="AC2" s="1882"/>
      <c r="AD2" s="1882"/>
      <c r="AE2" s="1882"/>
    </row>
    <row r="3" spans="1:65" ht="15" customHeight="1" thickBo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2332" t="s">
        <v>133</v>
      </c>
      <c r="T3" s="2333"/>
      <c r="U3" s="2333"/>
      <c r="AO3" s="10"/>
    </row>
    <row r="4" spans="1:65" s="1054" customFormat="1" ht="18" customHeight="1" thickTop="1">
      <c r="A4" s="2315" t="s">
        <v>263</v>
      </c>
      <c r="B4" s="2327" t="s">
        <v>122</v>
      </c>
      <c r="C4" s="2327"/>
      <c r="D4" s="2327"/>
      <c r="E4" s="2327"/>
      <c r="F4" s="2327"/>
      <c r="G4" s="2327" t="s">
        <v>123</v>
      </c>
      <c r="H4" s="2327"/>
      <c r="I4" s="2327"/>
      <c r="J4" s="2327"/>
      <c r="K4" s="2327"/>
      <c r="L4" s="2327" t="s">
        <v>124</v>
      </c>
      <c r="M4" s="2327"/>
      <c r="N4" s="2327"/>
      <c r="O4" s="2327"/>
      <c r="P4" s="2327"/>
      <c r="Q4" s="2327" t="s">
        <v>125</v>
      </c>
      <c r="R4" s="2327"/>
      <c r="S4" s="2327"/>
      <c r="T4" s="2327"/>
      <c r="U4" s="2328"/>
      <c r="AP4" s="1058"/>
      <c r="AQ4" s="1058"/>
      <c r="AR4" s="1058"/>
      <c r="AS4" s="1058"/>
      <c r="AT4" s="1058"/>
      <c r="AU4" s="1058"/>
      <c r="AV4" s="1058"/>
      <c r="AW4" s="1058"/>
      <c r="AX4" s="1058"/>
      <c r="AY4" s="1058"/>
      <c r="AZ4" s="1058"/>
      <c r="BA4" s="1058"/>
      <c r="BB4" s="1058"/>
      <c r="BC4" s="1058"/>
      <c r="BD4" s="1058"/>
      <c r="BE4" s="1058"/>
      <c r="BF4" s="1058"/>
      <c r="BG4" s="1058"/>
      <c r="BH4" s="1058"/>
      <c r="BI4" s="1058"/>
      <c r="BJ4" s="1058"/>
      <c r="BK4" s="1058"/>
      <c r="BL4" s="1058"/>
      <c r="BM4" s="1058"/>
    </row>
    <row r="5" spans="1:65" s="1054" customFormat="1" ht="16.5" customHeight="1">
      <c r="A5" s="2316"/>
      <c r="B5" s="1057" t="s">
        <v>87</v>
      </c>
      <c r="C5" s="1057" t="s">
        <v>90</v>
      </c>
      <c r="D5" s="1057" t="s">
        <v>91</v>
      </c>
      <c r="E5" s="2322" t="s">
        <v>88</v>
      </c>
      <c r="F5" s="2322" t="s">
        <v>89</v>
      </c>
      <c r="G5" s="1057" t="s">
        <v>87</v>
      </c>
      <c r="H5" s="1057" t="s">
        <v>90</v>
      </c>
      <c r="I5" s="1057" t="s">
        <v>91</v>
      </c>
      <c r="J5" s="2322" t="s">
        <v>88</v>
      </c>
      <c r="K5" s="2322" t="s">
        <v>89</v>
      </c>
      <c r="L5" s="1057" t="s">
        <v>87</v>
      </c>
      <c r="M5" s="1057" t="s">
        <v>90</v>
      </c>
      <c r="N5" s="1057" t="s">
        <v>91</v>
      </c>
      <c r="O5" s="2322" t="s">
        <v>88</v>
      </c>
      <c r="P5" s="2322" t="s">
        <v>89</v>
      </c>
      <c r="Q5" s="1057" t="s">
        <v>87</v>
      </c>
      <c r="R5" s="1057" t="s">
        <v>90</v>
      </c>
      <c r="S5" s="1057" t="s">
        <v>91</v>
      </c>
      <c r="T5" s="2322" t="s">
        <v>88</v>
      </c>
      <c r="U5" s="2331" t="s">
        <v>89</v>
      </c>
      <c r="AP5" s="1058"/>
      <c r="AQ5" s="1058"/>
      <c r="AR5" s="1058"/>
      <c r="AS5" s="1058"/>
      <c r="AT5" s="1058"/>
      <c r="AU5" s="1058"/>
      <c r="AV5" s="1058"/>
      <c r="AW5" s="1058"/>
      <c r="AX5" s="1058"/>
      <c r="AY5" s="1058"/>
      <c r="AZ5" s="1058"/>
      <c r="BA5" s="1058"/>
      <c r="BB5" s="1058"/>
      <c r="BC5" s="1058"/>
      <c r="BD5" s="1058"/>
      <c r="BE5" s="1058"/>
      <c r="BF5" s="1058"/>
      <c r="BG5" s="1058"/>
      <c r="BH5" s="1058"/>
      <c r="BI5" s="1058"/>
      <c r="BJ5" s="1058"/>
      <c r="BK5" s="1058"/>
      <c r="BL5" s="1058"/>
      <c r="BM5" s="1058"/>
    </row>
    <row r="6" spans="1:65" s="1054" customFormat="1" ht="31.5" customHeight="1">
      <c r="A6" s="2316"/>
      <c r="B6" s="1355" t="s">
        <v>669</v>
      </c>
      <c r="C6" s="1355" t="s">
        <v>725</v>
      </c>
      <c r="D6" s="1355" t="s">
        <v>737</v>
      </c>
      <c r="E6" s="2322"/>
      <c r="F6" s="2322"/>
      <c r="G6" s="1355" t="s">
        <v>669</v>
      </c>
      <c r="H6" s="1355" t="s">
        <v>725</v>
      </c>
      <c r="I6" s="1355" t="s">
        <v>737</v>
      </c>
      <c r="J6" s="2322"/>
      <c r="K6" s="2322"/>
      <c r="L6" s="1355" t="s">
        <v>669</v>
      </c>
      <c r="M6" s="1355" t="s">
        <v>725</v>
      </c>
      <c r="N6" s="1355" t="s">
        <v>737</v>
      </c>
      <c r="O6" s="2322"/>
      <c r="P6" s="2322"/>
      <c r="Q6" s="1355" t="s">
        <v>669</v>
      </c>
      <c r="R6" s="1355" t="s">
        <v>725</v>
      </c>
      <c r="S6" s="1355" t="s">
        <v>737</v>
      </c>
      <c r="T6" s="2322"/>
      <c r="U6" s="2331"/>
      <c r="AP6" s="1058"/>
      <c r="AQ6" s="1058"/>
      <c r="AR6" s="1058"/>
      <c r="AS6" s="1058"/>
      <c r="AT6" s="1058"/>
      <c r="AU6" s="1058"/>
      <c r="AV6" s="1058"/>
      <c r="AW6" s="1058"/>
      <c r="AX6" s="1058"/>
      <c r="AY6" s="1058"/>
      <c r="AZ6" s="1058"/>
      <c r="BA6" s="1058"/>
      <c r="BB6" s="1058"/>
      <c r="BC6" s="1058"/>
      <c r="BD6" s="1058"/>
      <c r="BE6" s="1058"/>
      <c r="BF6" s="1058"/>
      <c r="BG6" s="1058"/>
      <c r="BH6" s="1058"/>
      <c r="BI6" s="1058"/>
      <c r="BJ6" s="1058"/>
      <c r="BK6" s="1058"/>
      <c r="BL6" s="1058"/>
      <c r="BM6" s="1058"/>
    </row>
    <row r="7" spans="1:65" s="73" customFormat="1" ht="15.75" customHeight="1">
      <c r="A7" s="128" t="s">
        <v>265</v>
      </c>
      <c r="B7" s="126">
        <f>'Tab 2'!V36</f>
        <v>1316202.6000000001</v>
      </c>
      <c r="C7" s="126">
        <f>'Tab 2'!W36</f>
        <v>1385499.6</v>
      </c>
      <c r="D7" s="126">
        <f>'Tab 2'!X36</f>
        <v>1347166.7</v>
      </c>
      <c r="E7" s="683">
        <f>'Tab 2'!Y36</f>
        <v>5.2649189418103219</v>
      </c>
      <c r="F7" s="683">
        <f>'Tab 2'!Z36</f>
        <v>-2.7667203945782575</v>
      </c>
      <c r="G7" s="142">
        <f>'Ta 2'!V36</f>
        <v>2989850.5</v>
      </c>
      <c r="H7" s="142">
        <f>'Ta 2'!W36</f>
        <v>2972548.8</v>
      </c>
      <c r="I7" s="142">
        <f>'Ta 2'!X36</f>
        <v>3233708.49</v>
      </c>
      <c r="J7" s="683">
        <f>'Ta 2'!Y36</f>
        <v>-0.57868110796844818</v>
      </c>
      <c r="K7" s="683">
        <f>'Ta 2'!Z36</f>
        <v>8.7857158139842966</v>
      </c>
      <c r="L7" s="144">
        <f>'Ta2'!L36</f>
        <v>3306418.5</v>
      </c>
      <c r="M7" s="144">
        <f>'Ta2'!M36</f>
        <v>3414802</v>
      </c>
      <c r="N7" s="144">
        <f>'Ta2'!N36</f>
        <v>3632202.6</v>
      </c>
      <c r="O7" s="683">
        <f>'Ta2'!O36</f>
        <v>3.2779728276986191</v>
      </c>
      <c r="P7" s="683">
        <f>'Ta2'!P36</f>
        <v>6.3664189021793902</v>
      </c>
      <c r="Q7" s="144">
        <f>'t 2'!L36</f>
        <v>2155480.7000000002</v>
      </c>
      <c r="R7" s="144">
        <f>'t 2'!M36</f>
        <v>2193368.25</v>
      </c>
      <c r="S7" s="144">
        <f>'t 2'!N36</f>
        <v>2353722.5499999998</v>
      </c>
      <c r="T7" s="683">
        <f>'t 2'!O36</f>
        <v>1.7577308857369873</v>
      </c>
      <c r="U7" s="684">
        <f>'t 2'!P36</f>
        <v>7.3108699371389099</v>
      </c>
    </row>
    <row r="8" spans="1:65" ht="15.75" customHeight="1">
      <c r="A8" s="129" t="s">
        <v>3</v>
      </c>
      <c r="B8" s="137">
        <f>'Tab 2'!V37</f>
        <v>280364</v>
      </c>
      <c r="C8" s="137">
        <f>'Tab 2'!W37</f>
        <v>276161</v>
      </c>
      <c r="D8" s="137">
        <f>'Tab 2'!X37</f>
        <v>289582</v>
      </c>
      <c r="E8" s="685">
        <f>'Tab 2'!Y37</f>
        <v>-1.4991225692314316</v>
      </c>
      <c r="F8" s="685">
        <f>'Tab 2'!Z37</f>
        <v>4.8598462491083154</v>
      </c>
      <c r="G8" s="132">
        <f>'Ta 2'!V37</f>
        <v>1135272</v>
      </c>
      <c r="H8" s="132">
        <f>'Ta 2'!W37</f>
        <v>1108253</v>
      </c>
      <c r="I8" s="132">
        <f>'Ta 2'!X37</f>
        <v>1255466</v>
      </c>
      <c r="J8" s="685">
        <f>'Ta 2'!Y37</f>
        <v>-2.3799582831251014</v>
      </c>
      <c r="K8" s="685">
        <f>'Ta 2'!Z37</f>
        <v>13.283338732220892</v>
      </c>
      <c r="L8" s="559">
        <f>'Ta2'!L37</f>
        <v>726506</v>
      </c>
      <c r="M8" s="559">
        <f>'Ta2'!M37</f>
        <v>715616</v>
      </c>
      <c r="N8" s="559">
        <f>'Ta2'!N37</f>
        <v>848426</v>
      </c>
      <c r="O8" s="685">
        <f>'Ta2'!O37</f>
        <v>-1.4989552735971898</v>
      </c>
      <c r="P8" s="685">
        <f>'Ta2'!P37</f>
        <v>18.558836023789297</v>
      </c>
      <c r="Q8" s="559">
        <f>'t 2'!L37</f>
        <v>671845</v>
      </c>
      <c r="R8" s="559">
        <f>'t 2'!M37</f>
        <v>661774</v>
      </c>
      <c r="S8" s="559">
        <f>'t 2'!N37</f>
        <v>725751</v>
      </c>
      <c r="T8" s="685">
        <f>'t 2'!O37</f>
        <v>-1.4990064672655152</v>
      </c>
      <c r="U8" s="686">
        <f>'t 2'!P37</f>
        <v>9.6674997808919674</v>
      </c>
    </row>
    <row r="9" spans="1:65" ht="15.75" customHeight="1">
      <c r="A9" s="129" t="s">
        <v>4</v>
      </c>
      <c r="B9" s="137">
        <f>'Tab 2'!V38</f>
        <v>321174</v>
      </c>
      <c r="C9" s="137">
        <f>'Tab 2'!W38</f>
        <v>344241</v>
      </c>
      <c r="D9" s="137">
        <f>'Tab 2'!X38</f>
        <v>322569</v>
      </c>
      <c r="E9" s="685">
        <f>'Tab 2'!Y38</f>
        <v>7.1820882138653843</v>
      </c>
      <c r="F9" s="685">
        <f>'Tab 2'!Z38</f>
        <v>-6.295589427174562</v>
      </c>
      <c r="G9" s="132">
        <f>'Ta 2'!V38</f>
        <v>606447</v>
      </c>
      <c r="H9" s="132">
        <f>'Ta 2'!W38</f>
        <v>610584</v>
      </c>
      <c r="I9" s="132">
        <f>'Ta 2'!X38</f>
        <v>643851.30000000005</v>
      </c>
      <c r="J9" s="685">
        <f>'Ta 2'!Y38</f>
        <v>0.68217008246392508</v>
      </c>
      <c r="K9" s="685">
        <f>'Ta 2'!Z38</f>
        <v>5.44843952674817</v>
      </c>
      <c r="L9" s="559">
        <f>'Ta2'!L38</f>
        <v>193499.5</v>
      </c>
      <c r="M9" s="559">
        <f>'Ta2'!M38</f>
        <v>226081</v>
      </c>
      <c r="N9" s="559">
        <f>'Ta2'!N38</f>
        <v>188120</v>
      </c>
      <c r="O9" s="685">
        <f>'Ta2'!O38</f>
        <v>16.838028005240318</v>
      </c>
      <c r="P9" s="685">
        <f>'Ta2'!P38</f>
        <v>-16.790884682923377</v>
      </c>
      <c r="Q9" s="559">
        <f>'t 2'!L38</f>
        <v>292793.5</v>
      </c>
      <c r="R9" s="559">
        <f>'t 2'!M38</f>
        <v>306385</v>
      </c>
      <c r="S9" s="559">
        <f>'t 2'!N38</f>
        <v>299683.90000000002</v>
      </c>
      <c r="T9" s="685">
        <f>'t 2'!O38</f>
        <v>4.6420087877633893</v>
      </c>
      <c r="U9" s="686">
        <f>'t 2'!P38</f>
        <v>-2.1871501542177247</v>
      </c>
    </row>
    <row r="10" spans="1:65" ht="15.75" customHeight="1">
      <c r="A10" s="16" t="s">
        <v>5</v>
      </c>
      <c r="B10" s="137">
        <f>'Tab 2'!V39</f>
        <v>111133</v>
      </c>
      <c r="C10" s="137">
        <f>'Tab 2'!W39</f>
        <v>123249</v>
      </c>
      <c r="D10" s="137">
        <f>'Tab 2'!X39</f>
        <v>89723</v>
      </c>
      <c r="E10" s="685">
        <f>'Tab 2'!Y39</f>
        <v>10.902252256305502</v>
      </c>
      <c r="F10" s="685">
        <f>'Tab 2'!Z39</f>
        <v>-27.20184342266468</v>
      </c>
      <c r="G10" s="132">
        <f>'Ta 2'!V39</f>
        <v>163391</v>
      </c>
      <c r="H10" s="132">
        <f>'Ta 2'!W39</f>
        <v>182192</v>
      </c>
      <c r="I10" s="132">
        <f>'Ta 2'!X39</f>
        <v>180452</v>
      </c>
      <c r="J10" s="685">
        <f>'Ta 2'!Y39</f>
        <v>11.506753737965983</v>
      </c>
      <c r="K10" s="685">
        <f>'Ta 2'!Z39</f>
        <v>-0.95503644506893826</v>
      </c>
      <c r="L10" s="559">
        <f>'Ta2'!L39</f>
        <v>313957</v>
      </c>
      <c r="M10" s="559">
        <f>'Ta2'!M39</f>
        <v>335775</v>
      </c>
      <c r="N10" s="559">
        <f>'Ta2'!N39</f>
        <v>366621.6</v>
      </c>
      <c r="O10" s="685">
        <f>'Ta2'!O39</f>
        <v>6.9493593071662758</v>
      </c>
      <c r="P10" s="685">
        <f>'Ta2'!P39</f>
        <v>9.1866875139602371</v>
      </c>
      <c r="Q10" s="559">
        <f>'t 2'!L39</f>
        <v>240394</v>
      </c>
      <c r="R10" s="559">
        <f>'t 2'!M39</f>
        <v>259439</v>
      </c>
      <c r="S10" s="559">
        <f>'t 2'!N39</f>
        <v>238323</v>
      </c>
      <c r="T10" s="685">
        <f>'t 2'!O39</f>
        <v>7.9224107090859173</v>
      </c>
      <c r="U10" s="686">
        <f>'t 2'!P39</f>
        <v>-8.139100135291919</v>
      </c>
    </row>
    <row r="11" spans="1:65" ht="15.75" customHeight="1">
      <c r="A11" s="129" t="s">
        <v>6</v>
      </c>
      <c r="B11" s="137">
        <f>'Tab 2'!V40</f>
        <v>37116</v>
      </c>
      <c r="C11" s="137">
        <f>'Tab 2'!W40</f>
        <v>39620</v>
      </c>
      <c r="D11" s="137">
        <f>'Tab 2'!X40</f>
        <v>40556</v>
      </c>
      <c r="E11" s="685">
        <f>'Tab 2'!Y40</f>
        <v>6.746416639724103</v>
      </c>
      <c r="F11" s="685">
        <f>'Tab 2'!Z40</f>
        <v>2.3624432104997481</v>
      </c>
      <c r="G11" s="132">
        <f>'Ta 2'!V40</f>
        <v>36098</v>
      </c>
      <c r="H11" s="132">
        <f>'Ta 2'!W40</f>
        <v>35777</v>
      </c>
      <c r="I11" s="132">
        <f>'Ta 2'!X40</f>
        <v>37774.119999999995</v>
      </c>
      <c r="J11" s="685">
        <f>'Ta 2'!Y40</f>
        <v>-0.88924594160341297</v>
      </c>
      <c r="K11" s="685">
        <f>'Ta 2'!Z40</f>
        <v>5.5821337730944327</v>
      </c>
      <c r="L11" s="559">
        <f>'Ta2'!L40</f>
        <v>16592</v>
      </c>
      <c r="M11" s="559">
        <f>'Ta2'!M40</f>
        <v>16607</v>
      </c>
      <c r="N11" s="559">
        <f>'Ta2'!N40</f>
        <v>17026.5</v>
      </c>
      <c r="O11" s="685">
        <f>'Ta2'!O40</f>
        <v>9.0405014464806754E-2</v>
      </c>
      <c r="P11" s="685">
        <f>'Ta2'!P40</f>
        <v>2.5260432347805164</v>
      </c>
      <c r="Q11" s="559">
        <f>'t 2'!L40</f>
        <v>4976</v>
      </c>
      <c r="R11" s="559">
        <f>'t 2'!M40</f>
        <v>5030</v>
      </c>
      <c r="S11" s="559">
        <f>'t 2'!N40</f>
        <v>5029</v>
      </c>
      <c r="T11" s="685">
        <f>'t 2'!O40</f>
        <v>1.0852090032154342</v>
      </c>
      <c r="U11" s="686">
        <f>'t 2'!P40</f>
        <v>-1.9880715705765408E-2</v>
      </c>
    </row>
    <row r="12" spans="1:65" ht="15.75" customHeight="1">
      <c r="A12" s="129" t="s">
        <v>7</v>
      </c>
      <c r="B12" s="137">
        <f>'Tab 2'!V41</f>
        <v>2370</v>
      </c>
      <c r="C12" s="137">
        <f>'Tab 2'!W41</f>
        <v>2324</v>
      </c>
      <c r="D12" s="137">
        <f>'Tab 2'!X41</f>
        <v>2281</v>
      </c>
      <c r="E12" s="685">
        <f>'Tab 2'!Y41</f>
        <v>-1.9409282700421926</v>
      </c>
      <c r="F12" s="685">
        <f>'Tab 2'!Z41</f>
        <v>-1.8502581755593894</v>
      </c>
      <c r="G12" s="132">
        <f>'Ta 2'!V41</f>
        <v>770</v>
      </c>
      <c r="H12" s="132">
        <f>'Ta 2'!W41</f>
        <v>747</v>
      </c>
      <c r="I12" s="132">
        <f>'Ta 2'!X41</f>
        <v>745</v>
      </c>
      <c r="J12" s="685">
        <f>'Ta 2'!Y41</f>
        <v>-2.9870129870129869</v>
      </c>
      <c r="K12" s="685">
        <f>'Ta 2'!Z41</f>
        <v>-0.2677376171352075</v>
      </c>
      <c r="L12" s="559">
        <f>'Ta2'!L41</f>
        <v>359</v>
      </c>
      <c r="M12" s="559">
        <f>'Ta2'!M41</f>
        <v>354.5</v>
      </c>
      <c r="N12" s="559">
        <f>'Ta2'!N41</f>
        <v>597.5</v>
      </c>
      <c r="O12" s="685">
        <f>'Ta2'!O41</f>
        <v>-1.2534818941504255</v>
      </c>
      <c r="P12" s="685">
        <f>'Ta2'!P41</f>
        <v>68.547249647390686</v>
      </c>
      <c r="Q12" s="559">
        <f>'t 2'!L41</f>
        <v>269.7</v>
      </c>
      <c r="R12" s="559">
        <f>'t 2'!M41</f>
        <v>256.2</v>
      </c>
      <c r="S12" s="559">
        <f>'t 2'!N41</f>
        <v>208</v>
      </c>
      <c r="T12" s="685">
        <f>'t 2'!O41</f>
        <v>-5.0055617352614021</v>
      </c>
      <c r="U12" s="686">
        <f>'t 2'!P41</f>
        <v>-18.813427010148317</v>
      </c>
    </row>
    <row r="13" spans="1:65" ht="15.75" customHeight="1">
      <c r="A13" s="129" t="s">
        <v>8</v>
      </c>
      <c r="B13" s="137">
        <f>'Tab 2'!V42</f>
        <v>1373.1</v>
      </c>
      <c r="C13" s="137">
        <f>'Tab 2'!W42</f>
        <v>1291</v>
      </c>
      <c r="D13" s="137">
        <f>'Tab 2'!X42</f>
        <v>1235.8</v>
      </c>
      <c r="E13" s="685">
        <f>'Tab 2'!Y42</f>
        <v>-5.9791712184108832</v>
      </c>
      <c r="F13" s="685">
        <f>'Tab 2'!Z42</f>
        <v>-4.2757552285050338</v>
      </c>
      <c r="G13" s="132">
        <f>'Ta 2'!V42</f>
        <v>2109.1999999999998</v>
      </c>
      <c r="H13" s="132">
        <f>'Ta 2'!W42</f>
        <v>2099.1999999999998</v>
      </c>
      <c r="I13" s="132">
        <f>'Ta 2'!X42</f>
        <v>1935.49</v>
      </c>
      <c r="J13" s="685">
        <f>'Ta 2'!Y42</f>
        <v>-0.47411340792717621</v>
      </c>
      <c r="K13" s="685">
        <f>'Ta 2'!Z42</f>
        <v>-7.7986852134146263</v>
      </c>
      <c r="L13" s="559">
        <f>'Ta2'!L42</f>
        <v>297</v>
      </c>
      <c r="M13" s="559">
        <f>'Ta2'!M42</f>
        <v>299</v>
      </c>
      <c r="N13" s="559">
        <f>'Ta2'!N42</f>
        <v>329</v>
      </c>
      <c r="O13" s="685">
        <f>'Ta2'!O42</f>
        <v>0.67340067340066412</v>
      </c>
      <c r="P13" s="685">
        <f>'Ta2'!P42</f>
        <v>10.033444816053503</v>
      </c>
      <c r="Q13" s="559">
        <f>'t 2'!L42</f>
        <v>1588</v>
      </c>
      <c r="R13" s="559">
        <f>'t 2'!M42</f>
        <v>1585</v>
      </c>
      <c r="S13" s="559">
        <f>'t 2'!N42</f>
        <v>1781</v>
      </c>
      <c r="T13" s="685">
        <f>'t 2'!O42</f>
        <v>-0.18891687657430731</v>
      </c>
      <c r="U13" s="686">
        <f>'t 2'!P42</f>
        <v>12.365930599369085</v>
      </c>
    </row>
    <row r="14" spans="1:65" s="136" customFormat="1" ht="15.75" customHeight="1">
      <c r="A14" s="129" t="s">
        <v>9</v>
      </c>
      <c r="B14" s="137">
        <f>'Tab 2'!V43</f>
        <v>537048</v>
      </c>
      <c r="C14" s="137">
        <f>'Tab 2'!W43</f>
        <v>573581</v>
      </c>
      <c r="D14" s="137">
        <f>'Tab 2'!X43</f>
        <v>575910</v>
      </c>
      <c r="E14" s="685">
        <f>'Tab 2'!Y43</f>
        <v>6.802557685718952</v>
      </c>
      <c r="F14" s="685">
        <f>'Tab 2'!Z43</f>
        <v>0.40604552800738247</v>
      </c>
      <c r="G14" s="132">
        <f>'Ta 2'!V43</f>
        <v>641215</v>
      </c>
      <c r="H14" s="132">
        <f>'Ta 2'!W43</f>
        <v>634426.80000000005</v>
      </c>
      <c r="I14" s="132">
        <f>'Ta 2'!X43</f>
        <v>656699.19999999995</v>
      </c>
      <c r="J14" s="685">
        <f>'Ta 2'!Y43</f>
        <v>-1.0586464758310323</v>
      </c>
      <c r="K14" s="685">
        <f>'Ta 2'!Z43</f>
        <v>3.5106335356576843</v>
      </c>
      <c r="L14" s="559">
        <f>'Ta2'!L43</f>
        <v>146900</v>
      </c>
      <c r="M14" s="559">
        <f>'Ta2'!M43</f>
        <v>148034</v>
      </c>
      <c r="N14" s="559">
        <f>'Ta2'!N43</f>
        <v>179753</v>
      </c>
      <c r="O14" s="685">
        <f>'Ta2'!O43</f>
        <v>0.77195371000679813</v>
      </c>
      <c r="P14" s="685">
        <f>'Ta2'!P43</f>
        <v>21.426834375886614</v>
      </c>
      <c r="Q14" s="559">
        <f>'t 2'!L43</f>
        <v>288077</v>
      </c>
      <c r="R14" s="559">
        <f>'t 2'!M43</f>
        <v>306375</v>
      </c>
      <c r="S14" s="559">
        <f>'t 2'!N43</f>
        <v>296797</v>
      </c>
      <c r="T14" s="685">
        <f>'t 2'!O43</f>
        <v>6.3517740048667548</v>
      </c>
      <c r="U14" s="686">
        <f>'t 2'!P43</f>
        <v>-3.1262341901264792</v>
      </c>
    </row>
    <row r="15" spans="1:65" ht="15.75" customHeight="1">
      <c r="A15" s="129" t="s">
        <v>10</v>
      </c>
      <c r="B15" s="137">
        <f>'Tab 2'!V44</f>
        <v>3855</v>
      </c>
      <c r="C15" s="137">
        <f>'Tab 2'!W44</f>
        <v>3848</v>
      </c>
      <c r="D15" s="137">
        <f>'Tab 2'!X44</f>
        <v>3791</v>
      </c>
      <c r="E15" s="685">
        <f>'Tab 2'!Y44</f>
        <v>-0.18158236057068677</v>
      </c>
      <c r="F15" s="685">
        <f>'Tab 2'!Z44</f>
        <v>-1.4812889812889836</v>
      </c>
      <c r="G15" s="132">
        <f>'Ta 2'!V44</f>
        <v>320520</v>
      </c>
      <c r="H15" s="132">
        <f>'Ta 2'!W44</f>
        <v>321102</v>
      </c>
      <c r="I15" s="132">
        <f>'Ta 2'!X44</f>
        <v>373962.5</v>
      </c>
      <c r="J15" s="685">
        <f>'Ta 2'!Y44</f>
        <v>0.18157993260950955</v>
      </c>
      <c r="K15" s="685">
        <f>'Ta 2'!Z44</f>
        <v>16.462214498819691</v>
      </c>
      <c r="L15" s="559">
        <f>'Ta2'!L44</f>
        <v>1837480</v>
      </c>
      <c r="M15" s="559">
        <f>'Ta2'!M44</f>
        <v>1887400</v>
      </c>
      <c r="N15" s="559">
        <f>'Ta2'!N44</f>
        <v>1938385</v>
      </c>
      <c r="O15" s="685">
        <f>'Ta2'!O44</f>
        <v>2.7167642641008314</v>
      </c>
      <c r="P15" s="685">
        <f>'Ta2'!P44</f>
        <v>2.7013351700752253</v>
      </c>
      <c r="Q15" s="559">
        <f>'t 2'!L44</f>
        <v>578463</v>
      </c>
      <c r="R15" s="559">
        <f>'t 2'!M44</f>
        <v>567435</v>
      </c>
      <c r="S15" s="559">
        <f>'t 2'!N44</f>
        <v>701726</v>
      </c>
      <c r="T15" s="685">
        <f>'t 2'!O44</f>
        <v>-1.9064313534314208</v>
      </c>
      <c r="U15" s="686">
        <f>'t 2'!P44</f>
        <v>23.666323014970878</v>
      </c>
    </row>
    <row r="16" spans="1:65" ht="15.75" customHeight="1">
      <c r="A16" s="129" t="s">
        <v>11</v>
      </c>
      <c r="B16" s="137"/>
      <c r="C16" s="137"/>
      <c r="D16" s="137"/>
      <c r="E16" s="685"/>
      <c r="F16" s="685"/>
      <c r="G16" s="132">
        <f>'Ta 2'!V45</f>
        <v>11380</v>
      </c>
      <c r="H16" s="132">
        <f>'Ta 2'!W45</f>
        <v>11365</v>
      </c>
      <c r="I16" s="132">
        <f>'Ta 2'!X45</f>
        <v>11586</v>
      </c>
      <c r="J16" s="685">
        <f>'Ta 2'!Y45</f>
        <v>-0.13181019332161686</v>
      </c>
      <c r="K16" s="685">
        <f>'Ta 2'!Z45</f>
        <v>1.9445666520017597</v>
      </c>
      <c r="L16" s="559">
        <f>'Ta2'!L45</f>
        <v>63</v>
      </c>
      <c r="M16" s="559">
        <f>'Ta2'!M45</f>
        <v>36.5</v>
      </c>
      <c r="N16" s="559">
        <f>'Ta2'!N45</f>
        <v>29</v>
      </c>
      <c r="O16" s="685">
        <f>'Ta2'!O45</f>
        <v>-42.063492063492056</v>
      </c>
      <c r="P16" s="685">
        <f>'Ta2'!P45</f>
        <v>-20.547945205479451</v>
      </c>
      <c r="Q16" s="559"/>
      <c r="R16" s="559"/>
      <c r="S16" s="559"/>
      <c r="T16" s="685"/>
      <c r="U16" s="686"/>
    </row>
    <row r="17" spans="1:21" ht="15.75" customHeight="1">
      <c r="A17" s="129" t="s">
        <v>12</v>
      </c>
      <c r="B17" s="137"/>
      <c r="C17" s="137"/>
      <c r="D17" s="137"/>
      <c r="E17" s="685"/>
      <c r="F17" s="685"/>
      <c r="G17" s="132">
        <f>'Ta 2'!V46</f>
        <v>2</v>
      </c>
      <c r="H17" s="132">
        <f>'Ta 2'!W46</f>
        <v>2</v>
      </c>
      <c r="I17" s="132">
        <f>'Ta 2'!X46</f>
        <v>2</v>
      </c>
      <c r="J17" s="685">
        <f>'Ta 2'!Y46</f>
        <v>0</v>
      </c>
      <c r="K17" s="685">
        <f>'Ta 2'!Z46</f>
        <v>0</v>
      </c>
      <c r="L17" s="559">
        <f>'Ta2'!L46</f>
        <v>365</v>
      </c>
      <c r="M17" s="559">
        <f>'Ta2'!M46</f>
        <v>375</v>
      </c>
      <c r="N17" s="559">
        <f>'Ta2'!N46</f>
        <v>85</v>
      </c>
      <c r="O17" s="685">
        <f>'Ta2'!O46</f>
        <v>2.7397260273972677</v>
      </c>
      <c r="P17" s="685">
        <f>'Ta2'!P46</f>
        <v>-77.333333333333343</v>
      </c>
      <c r="Q17" s="559">
        <f>'t 2'!L46</f>
        <v>1679.5</v>
      </c>
      <c r="R17" s="559">
        <f>'t 2'!M46</f>
        <v>840.25</v>
      </c>
      <c r="S17" s="559">
        <f>'t 2'!N46</f>
        <v>870.25</v>
      </c>
      <c r="T17" s="685">
        <f>'t 2'!O46</f>
        <v>-49.970229234891342</v>
      </c>
      <c r="U17" s="686">
        <f>'t 2'!P46</f>
        <v>3.5703659625111572</v>
      </c>
    </row>
    <row r="18" spans="1:21" ht="15.75" customHeight="1">
      <c r="A18" s="129" t="s">
        <v>13</v>
      </c>
      <c r="B18" s="137">
        <f>'Tab 2'!V47</f>
        <v>2481.5</v>
      </c>
      <c r="C18" s="137">
        <f>'Tab 2'!W47</f>
        <v>2479.6</v>
      </c>
      <c r="D18" s="137">
        <f>'Tab 2'!X47</f>
        <v>2471.5</v>
      </c>
      <c r="E18" s="685">
        <f>'Tab 2'!Y47</f>
        <v>-7.6566592786619481E-2</v>
      </c>
      <c r="F18" s="685">
        <f>'Tab 2'!Z47</f>
        <v>-0.32666559122438343</v>
      </c>
      <c r="G18" s="132">
        <f>'Ta 2'!V47</f>
        <v>2158.6</v>
      </c>
      <c r="H18" s="132">
        <f>'Ta 2'!W47</f>
        <v>1763.6</v>
      </c>
      <c r="I18" s="132">
        <f>'Ta 2'!X47</f>
        <v>1925.5</v>
      </c>
      <c r="J18" s="685">
        <f>'Ta 2'!Y47</f>
        <v>-18.298897433521727</v>
      </c>
      <c r="K18" s="685">
        <f>'Ta 2'!Z47</f>
        <v>9.1800861873440738</v>
      </c>
      <c r="L18" s="559">
        <f>'Ta2'!L47</f>
        <v>2081</v>
      </c>
      <c r="M18" s="559">
        <f>'Ta2'!M47</f>
        <v>2230</v>
      </c>
      <c r="N18" s="559">
        <f>'Ta2'!N47</f>
        <v>2218</v>
      </c>
      <c r="O18" s="685">
        <f>'Ta2'!O47</f>
        <v>7.1600192215281169</v>
      </c>
      <c r="P18" s="685">
        <f>'Ta2'!P47</f>
        <v>-0.53811659192824379</v>
      </c>
      <c r="Q18" s="559">
        <f>'t 2'!L47</f>
        <v>841</v>
      </c>
      <c r="R18" s="559">
        <f>'t 2'!M47</f>
        <v>842</v>
      </c>
      <c r="S18" s="559">
        <f>'t 2'!N47</f>
        <v>841</v>
      </c>
      <c r="T18" s="685">
        <f>'t 2'!O47</f>
        <v>0.11890606420927466</v>
      </c>
      <c r="U18" s="686">
        <f>'t 2'!P47</f>
        <v>-0.11876484560570072</v>
      </c>
    </row>
    <row r="19" spans="1:21" ht="15.75" customHeight="1">
      <c r="A19" s="129" t="s">
        <v>14</v>
      </c>
      <c r="B19" s="137">
        <f>'Tab 2'!V48</f>
        <v>8353</v>
      </c>
      <c r="C19" s="137">
        <f>'Tab 2'!W48</f>
        <v>8335</v>
      </c>
      <c r="D19" s="137">
        <f>'Tab 2'!X48</f>
        <v>8680</v>
      </c>
      <c r="E19" s="685">
        <f>'Tab 2'!Y48</f>
        <v>-0.2154914402011201</v>
      </c>
      <c r="F19" s="685">
        <f>'Tab 2'!Z48</f>
        <v>4.1391721655668903</v>
      </c>
      <c r="G19" s="132">
        <f>'Ta 2'!V48</f>
        <v>34585.5</v>
      </c>
      <c r="H19" s="132">
        <f>'Ta 2'!W48</f>
        <v>34978</v>
      </c>
      <c r="I19" s="132">
        <f>'Ta 2'!X48</f>
        <v>37163.280000000006</v>
      </c>
      <c r="J19" s="685">
        <f>'Ta 2'!Y48</f>
        <v>1.1348686588310131</v>
      </c>
      <c r="K19" s="685">
        <f>'Ta 2'!Z48</f>
        <v>6.2475841957802221</v>
      </c>
      <c r="L19" s="559">
        <f>'Ta2'!L48</f>
        <v>46083</v>
      </c>
      <c r="M19" s="559">
        <f>'Ta2'!M48</f>
        <v>57958</v>
      </c>
      <c r="N19" s="559">
        <f>'Ta2'!N48</f>
        <v>65624</v>
      </c>
      <c r="O19" s="685">
        <f>'Ta2'!O48</f>
        <v>25.768721654406178</v>
      </c>
      <c r="P19" s="685">
        <f>'Ta2'!P48</f>
        <v>13.226819420959998</v>
      </c>
      <c r="Q19" s="559">
        <f>'t 2'!L48</f>
        <v>44379.8</v>
      </c>
      <c r="R19" s="559">
        <f>'t 2'!M48</f>
        <v>51994.5</v>
      </c>
      <c r="S19" s="559">
        <f>'t 2'!N48</f>
        <v>51513.1</v>
      </c>
      <c r="T19" s="685">
        <f>'t 2'!O48</f>
        <v>17.158031356608177</v>
      </c>
      <c r="U19" s="686">
        <f>'t 2'!P48</f>
        <v>-0.92586715902643824</v>
      </c>
    </row>
    <row r="20" spans="1:21" ht="15.75" customHeight="1">
      <c r="A20" s="129" t="s">
        <v>15</v>
      </c>
      <c r="B20" s="137">
        <f>'Tab 2'!V49</f>
        <v>10935</v>
      </c>
      <c r="C20" s="137">
        <f>'Tab 2'!W49</f>
        <v>10370</v>
      </c>
      <c r="D20" s="137">
        <f>'Tab 2'!X49</f>
        <v>10367.4</v>
      </c>
      <c r="E20" s="685">
        <f>'Tab 2'!Y49</f>
        <v>-5.1668952903520733</v>
      </c>
      <c r="F20" s="685">
        <f>'Tab 2'!Z49</f>
        <v>-2.5072324011574665E-2</v>
      </c>
      <c r="G20" s="132">
        <f>'Ta 2'!V49</f>
        <v>29566</v>
      </c>
      <c r="H20" s="132">
        <f>'Ta 2'!W49</f>
        <v>29259.200000000001</v>
      </c>
      <c r="I20" s="132">
        <f>'Ta 2'!X49</f>
        <v>32146.1</v>
      </c>
      <c r="J20" s="685">
        <f>'Ta 2'!Y49</f>
        <v>-1.0376784143949107</v>
      </c>
      <c r="K20" s="685">
        <f>'Ta 2'!Z49</f>
        <v>9.8666402362333816</v>
      </c>
      <c r="L20" s="559">
        <f>'Ta2'!L49</f>
        <v>22236</v>
      </c>
      <c r="M20" s="559">
        <f>'Ta2'!M49</f>
        <v>24036</v>
      </c>
      <c r="N20" s="559">
        <f>'Ta2'!N49</f>
        <v>24988</v>
      </c>
      <c r="O20" s="685">
        <f>'Ta2'!O49</f>
        <v>8.0949811117107373</v>
      </c>
      <c r="P20" s="685">
        <f>'Ta2'!P49</f>
        <v>3.9607255782992041</v>
      </c>
      <c r="Q20" s="559">
        <f>'t 2'!L49</f>
        <v>30174.2</v>
      </c>
      <c r="R20" s="559">
        <f>'t 2'!M49</f>
        <v>31412.3</v>
      </c>
      <c r="S20" s="559">
        <f>'t 2'!N49</f>
        <v>31199.3</v>
      </c>
      <c r="T20" s="685">
        <f>'t 2'!O49</f>
        <v>4.1031742349424292</v>
      </c>
      <c r="U20" s="686">
        <f>'t 2'!P49</f>
        <v>-0.67807833237298765</v>
      </c>
    </row>
    <row r="21" spans="1:21" s="73" customFormat="1" ht="15.75" customHeight="1">
      <c r="A21" s="128" t="s">
        <v>719</v>
      </c>
      <c r="B21" s="126">
        <f>'Tab 2'!V50</f>
        <v>539736</v>
      </c>
      <c r="C21" s="126">
        <f>'Tab 2'!W50</f>
        <v>538248</v>
      </c>
      <c r="D21" s="126">
        <f>'Tab 2'!X50</f>
        <v>420841</v>
      </c>
      <c r="E21" s="683">
        <f>'Tab 2'!Y50</f>
        <v>-0.27569033749833238</v>
      </c>
      <c r="F21" s="683">
        <f>'Tab 2'!Z50</f>
        <v>-21.812807479080277</v>
      </c>
      <c r="G21" s="142">
        <f>'Ta 2'!V50</f>
        <v>669242</v>
      </c>
      <c r="H21" s="142">
        <f>'Ta 2'!W50</f>
        <v>661414.85</v>
      </c>
      <c r="I21" s="142">
        <f>'Ta 2'!X50</f>
        <v>678858.75</v>
      </c>
      <c r="J21" s="683">
        <f>'Ta 2'!Y50</f>
        <v>-1.1695545109243028</v>
      </c>
      <c r="K21" s="683">
        <f>'Ta 2'!Z50</f>
        <v>2.6373614078970293</v>
      </c>
      <c r="L21" s="144">
        <f>'Ta2'!L50</f>
        <v>447105.72</v>
      </c>
      <c r="M21" s="144">
        <f>'Ta2'!M50</f>
        <v>513544</v>
      </c>
      <c r="N21" s="144">
        <f>'Ta2'!N50</f>
        <v>522787</v>
      </c>
      <c r="O21" s="683">
        <f>'Ta2'!O50</f>
        <v>14.859635434769231</v>
      </c>
      <c r="P21" s="683">
        <f>'Ta2'!P50</f>
        <v>1.7998457775769907</v>
      </c>
      <c r="Q21" s="144">
        <f>'t 2'!L50</f>
        <v>484495.5</v>
      </c>
      <c r="R21" s="144">
        <f>'t 2'!M50</f>
        <v>485981</v>
      </c>
      <c r="S21" s="144">
        <f>'t 2'!N50</f>
        <v>491583.3</v>
      </c>
      <c r="T21" s="683">
        <f>'t 2'!O50</f>
        <v>0.3066075949105822</v>
      </c>
      <c r="U21" s="684">
        <f>'t 2'!P50</f>
        <v>1.1527816931114567</v>
      </c>
    </row>
    <row r="22" spans="1:21" ht="15.75" customHeight="1">
      <c r="A22" s="129" t="s">
        <v>335</v>
      </c>
      <c r="B22" s="137">
        <f>'Tab 2'!V51</f>
        <v>539736</v>
      </c>
      <c r="C22" s="137">
        <f>'Tab 2'!W51</f>
        <v>538248</v>
      </c>
      <c r="D22" s="137">
        <f>'Tab 2'!X51</f>
        <v>420841</v>
      </c>
      <c r="E22" s="685">
        <f>'Tab 2'!Y51</f>
        <v>-0.27569033749833238</v>
      </c>
      <c r="F22" s="685">
        <f>'Tab 2'!Z51</f>
        <v>-21.812807479080277</v>
      </c>
      <c r="G22" s="132">
        <f>'Ta 2'!V51</f>
        <v>669242</v>
      </c>
      <c r="H22" s="132">
        <f>'Ta 2'!W51</f>
        <v>661414.85</v>
      </c>
      <c r="I22" s="132">
        <f>'Ta 2'!X51</f>
        <v>678858.75</v>
      </c>
      <c r="J22" s="685">
        <f>'Ta 2'!Y51</f>
        <v>-1.1695545109243028</v>
      </c>
      <c r="K22" s="685">
        <f>'Ta 2'!Z51</f>
        <v>2.6373614078970293</v>
      </c>
      <c r="L22" s="559">
        <f>'Ta2'!L51</f>
        <v>447105.72</v>
      </c>
      <c r="M22" s="559">
        <f>'Ta2'!M51</f>
        <v>513544</v>
      </c>
      <c r="N22" s="559">
        <f>'Ta2'!N51</f>
        <v>522787</v>
      </c>
      <c r="O22" s="685">
        <f>'Ta2'!O51</f>
        <v>14.859635434769231</v>
      </c>
      <c r="P22" s="685">
        <f>'Ta2'!P51</f>
        <v>1.7998457775769907</v>
      </c>
      <c r="Q22" s="559">
        <f>'t 2'!L51</f>
        <v>484495.5</v>
      </c>
      <c r="R22" s="559">
        <f>'t 2'!M51</f>
        <v>485981</v>
      </c>
      <c r="S22" s="559">
        <f>'t 2'!N51</f>
        <v>491583.3</v>
      </c>
      <c r="T22" s="685">
        <f>'t 2'!O51</f>
        <v>0.3066075949105822</v>
      </c>
      <c r="U22" s="686">
        <f>'t 2'!P51</f>
        <v>1.1527816931114567</v>
      </c>
    </row>
    <row r="23" spans="1:21" s="73" customFormat="1" ht="15.75" customHeight="1">
      <c r="A23" s="128" t="s">
        <v>17</v>
      </c>
      <c r="B23" s="126">
        <f>'Tab 2'!V52</f>
        <v>110631.9</v>
      </c>
      <c r="C23" s="126">
        <f>'Tab 2'!W52</f>
        <v>106202.25000000001</v>
      </c>
      <c r="D23" s="126">
        <f>'Tab 2'!X52</f>
        <v>106313.5</v>
      </c>
      <c r="E23" s="683">
        <f>'Tab 2'!Y52</f>
        <v>-4.0039536517044212</v>
      </c>
      <c r="F23" s="683">
        <f>'Tab 2'!Z52</f>
        <v>0.10475295956533159</v>
      </c>
      <c r="G23" s="142">
        <f>'Ta 2'!V52</f>
        <v>460902.3</v>
      </c>
      <c r="H23" s="142">
        <f>'Ta 2'!W52</f>
        <v>474844</v>
      </c>
      <c r="I23" s="142">
        <f>'Ta 2'!X52</f>
        <v>481511.4</v>
      </c>
      <c r="J23" s="683">
        <f>'Ta 2'!Y52</f>
        <v>3.0248709976062198</v>
      </c>
      <c r="K23" s="683">
        <f>'Ta 2'!Z52</f>
        <v>1.4041243018759895</v>
      </c>
      <c r="L23" s="1859">
        <f>'Ta2'!L52</f>
        <v>174622</v>
      </c>
      <c r="M23" s="1859">
        <f>'Ta2'!M52</f>
        <v>201604.1</v>
      </c>
      <c r="N23" s="1859">
        <f>'Ta2'!N52</f>
        <v>173362.7</v>
      </c>
      <c r="O23" s="683">
        <f>'Ta2'!O52</f>
        <v>15.451718569252449</v>
      </c>
      <c r="P23" s="683">
        <f>'Ta2'!P52</f>
        <v>-14.008346060422383</v>
      </c>
      <c r="Q23" s="144">
        <f>'t 2'!L52</f>
        <v>185138</v>
      </c>
      <c r="R23" s="144">
        <f>'t 2'!M52</f>
        <v>201167.6</v>
      </c>
      <c r="S23" s="144">
        <f>'t 2'!N52</f>
        <v>201929</v>
      </c>
      <c r="T23" s="683">
        <f>'t 2'!O52</f>
        <v>8.6581901068392249</v>
      </c>
      <c r="U23" s="684">
        <f>'t 2'!P52</f>
        <v>0.37849037320124818</v>
      </c>
    </row>
    <row r="24" spans="1:21" ht="15.75" customHeight="1">
      <c r="A24" s="129" t="s">
        <v>18</v>
      </c>
      <c r="B24" s="137">
        <f>'Tab 2'!V53</f>
        <v>24200</v>
      </c>
      <c r="C24" s="137">
        <f>'Tab 2'!W53</f>
        <v>21808</v>
      </c>
      <c r="D24" s="137">
        <f>'Tab 2'!X53</f>
        <v>24698</v>
      </c>
      <c r="E24" s="685">
        <f>'Tab 2'!Y53</f>
        <v>-9.8842975206611499</v>
      </c>
      <c r="F24" s="685">
        <f>'Tab 2'!Z53</f>
        <v>13.252017608217173</v>
      </c>
      <c r="G24" s="132">
        <f>'Ta 2'!V53</f>
        <v>26373</v>
      </c>
      <c r="H24" s="132">
        <f>'Ta 2'!W53</f>
        <v>28921.5</v>
      </c>
      <c r="I24" s="132">
        <f>'Ta 2'!X53</f>
        <v>27670.7</v>
      </c>
      <c r="J24" s="685">
        <f>'Ta 2'!Y53</f>
        <v>9.6632920031850755</v>
      </c>
      <c r="K24" s="685">
        <f>'Ta 2'!Z53</f>
        <v>-4.3248102622616367</v>
      </c>
      <c r="L24" s="1862">
        <f>'Ta2'!L53</f>
        <v>8488</v>
      </c>
      <c r="M24" s="1862">
        <f>'Ta2'!M53</f>
        <v>9546</v>
      </c>
      <c r="N24" s="559">
        <f>'Ta2'!N53</f>
        <v>10378</v>
      </c>
      <c r="O24" s="685">
        <f>'Ta2'!O52</f>
        <v>15.451718569252449</v>
      </c>
      <c r="P24" s="685">
        <f>'Ta2'!P52</f>
        <v>-14.008346060422383</v>
      </c>
      <c r="Q24" s="559">
        <f>'t 2'!L53</f>
        <v>2760.19</v>
      </c>
      <c r="R24" s="559">
        <f>'t 2'!M53</f>
        <v>2780.6</v>
      </c>
      <c r="S24" s="559">
        <f>'t 2'!N53</f>
        <v>2814</v>
      </c>
      <c r="T24" s="685">
        <f>'t 2'!O53</f>
        <v>0.7394418500175659</v>
      </c>
      <c r="U24" s="686">
        <f>'t 2'!P53</f>
        <v>1.2011796015248539</v>
      </c>
    </row>
    <row r="25" spans="1:21" ht="15.75" customHeight="1">
      <c r="A25" s="129" t="s">
        <v>19</v>
      </c>
      <c r="B25" s="137">
        <f>'Tab 2'!V54</f>
        <v>3678</v>
      </c>
      <c r="C25" s="137">
        <f>'Tab 2'!W54</f>
        <v>3689</v>
      </c>
      <c r="D25" s="137">
        <f>'Tab 2'!X54</f>
        <v>3031</v>
      </c>
      <c r="E25" s="685">
        <f>'Tab 2'!Y54</f>
        <v>0.29907558455681738</v>
      </c>
      <c r="F25" s="685">
        <f>'Tab 2'!Z54</f>
        <v>-17.836812144212516</v>
      </c>
      <c r="G25" s="132">
        <f>'Ta 2'!V54</f>
        <v>38947</v>
      </c>
      <c r="H25" s="132">
        <f>'Ta 2'!W54</f>
        <v>47760</v>
      </c>
      <c r="I25" s="132">
        <f>'Ta 2'!X54</f>
        <v>41133.300000000003</v>
      </c>
      <c r="J25" s="685">
        <f>'Ta 2'!Y54</f>
        <v>22.628187023390762</v>
      </c>
      <c r="K25" s="685">
        <f>'Ta 2'!Z54</f>
        <v>-13.874999999999995</v>
      </c>
      <c r="L25" s="1862">
        <f>'Ta2'!L54</f>
        <v>80524</v>
      </c>
      <c r="M25" s="1862">
        <f>'Ta2'!M54</f>
        <v>103570.4</v>
      </c>
      <c r="N25" s="559">
        <f>'Ta2'!N54</f>
        <v>73617</v>
      </c>
      <c r="O25" s="685">
        <f>'Ta2'!O53</f>
        <v>12.464655984919887</v>
      </c>
      <c r="P25" s="685">
        <f>'Ta2'!P53</f>
        <v>8.7156924366226747</v>
      </c>
      <c r="Q25" s="559">
        <f>'t 2'!L54</f>
        <v>102775</v>
      </c>
      <c r="R25" s="559">
        <f>'t 2'!M54</f>
        <v>105022.5</v>
      </c>
      <c r="S25" s="559">
        <f>'t 2'!N54</f>
        <v>107455</v>
      </c>
      <c r="T25" s="685">
        <f>'t 2'!O54</f>
        <v>2.1868158598881049</v>
      </c>
      <c r="U25" s="686">
        <f>'t 2'!P54</f>
        <v>2.3161703444499988</v>
      </c>
    </row>
    <row r="26" spans="1:21" ht="15.75" customHeight="1">
      <c r="A26" s="129" t="s">
        <v>20</v>
      </c>
      <c r="B26" s="137">
        <f>'Tab 2'!V55</f>
        <v>4108</v>
      </c>
      <c r="C26" s="137">
        <f>'Tab 2'!W55</f>
        <v>4283</v>
      </c>
      <c r="D26" s="137">
        <f>'Tab 2'!X55</f>
        <v>3956</v>
      </c>
      <c r="E26" s="685">
        <f>'Tab 2'!Y55</f>
        <v>4.2599805258033143</v>
      </c>
      <c r="F26" s="685">
        <f>'Tab 2'!Z55</f>
        <v>-7.6348353957506419</v>
      </c>
      <c r="G26" s="132">
        <f>'Ta 2'!V55</f>
        <v>106089</v>
      </c>
      <c r="H26" s="132">
        <f>'Ta 2'!W55</f>
        <v>106780</v>
      </c>
      <c r="I26" s="132">
        <f>'Ta 2'!X55</f>
        <v>111505</v>
      </c>
      <c r="J26" s="685">
        <f>'Ta 2'!Y55</f>
        <v>0.65133991271479608</v>
      </c>
      <c r="K26" s="685">
        <f>'Ta 2'!Z55</f>
        <v>4.4249859524255477</v>
      </c>
      <c r="L26" s="1862">
        <f>'Ta2'!L55</f>
        <v>13106.25</v>
      </c>
      <c r="M26" s="1862">
        <f>'Ta2'!M55</f>
        <v>14094</v>
      </c>
      <c r="N26" s="559">
        <f>'Ta2'!N55</f>
        <v>14384</v>
      </c>
      <c r="O26" s="685">
        <f>'Ta2'!O54</f>
        <v>28.62053549252397</v>
      </c>
      <c r="P26" s="685">
        <f>'Ta2'!P54</f>
        <v>-28.920811351505833</v>
      </c>
      <c r="Q26" s="559">
        <f>'t 2'!L55</f>
        <v>45066</v>
      </c>
      <c r="R26" s="559">
        <f>'t 2'!M55</f>
        <v>58675</v>
      </c>
      <c r="S26" s="559">
        <f>'t 2'!N55</f>
        <v>58883</v>
      </c>
      <c r="T26" s="685">
        <f>'t 2'!O55</f>
        <v>30.197931922069856</v>
      </c>
      <c r="U26" s="686">
        <f>'t 2'!P55</f>
        <v>0.35449510012782276</v>
      </c>
    </row>
    <row r="27" spans="1:21" ht="15.75" customHeight="1">
      <c r="A27" s="129" t="s">
        <v>21</v>
      </c>
      <c r="B27" s="137">
        <f>'Tab 2'!V56</f>
        <v>828</v>
      </c>
      <c r="C27" s="137">
        <f>'Tab 2'!W56</f>
        <v>790</v>
      </c>
      <c r="D27" s="137">
        <f>'Tab 2'!X56</f>
        <v>777</v>
      </c>
      <c r="E27" s="685">
        <f>'Tab 2'!Y56</f>
        <v>-4.5893719806763329</v>
      </c>
      <c r="F27" s="685">
        <f>'Tab 2'!Z56</f>
        <v>-1.6455696202531556</v>
      </c>
      <c r="G27" s="132">
        <f>'Ta 2'!V56</f>
        <v>912</v>
      </c>
      <c r="H27" s="132">
        <f>'Ta 2'!W56</f>
        <v>910</v>
      </c>
      <c r="I27" s="132">
        <f>'Ta 2'!X56</f>
        <v>864</v>
      </c>
      <c r="J27" s="685">
        <f>'Ta 2'!Y56</f>
        <v>-0.21929824561403508</v>
      </c>
      <c r="K27" s="685">
        <f>'Ta 2'!Z56</f>
        <v>-5.0549450549450547</v>
      </c>
      <c r="L27" s="1862">
        <f>'Ta2'!L56</f>
        <v>64</v>
      </c>
      <c r="M27" s="1862">
        <f>'Ta2'!M56</f>
        <v>63.7</v>
      </c>
      <c r="N27" s="559">
        <f>'Ta2'!N56</f>
        <v>63.7</v>
      </c>
      <c r="O27" s="685">
        <f>'Ta2'!O55</f>
        <v>7.5364806866952847</v>
      </c>
      <c r="P27" s="685">
        <f>'Ta2'!P55</f>
        <v>2.0576131687242878</v>
      </c>
      <c r="Q27" s="559">
        <f>'t 2'!L56</f>
        <v>1</v>
      </c>
      <c r="R27" s="559">
        <f>'t 2'!M56</f>
        <v>0</v>
      </c>
      <c r="S27" s="559">
        <f>'t 2'!N56</f>
        <v>0</v>
      </c>
      <c r="T27" s="685">
        <f>'t 2'!O56</f>
        <v>-100</v>
      </c>
      <c r="U27" s="686">
        <f>'t 2'!P56</f>
        <v>0</v>
      </c>
    </row>
    <row r="28" spans="1:21" ht="15.75" customHeight="1">
      <c r="A28" s="129" t="s">
        <v>22</v>
      </c>
      <c r="B28" s="137">
        <f>'Tab 2'!V57</f>
        <v>39574</v>
      </c>
      <c r="C28" s="137">
        <f>'Tab 2'!W57</f>
        <v>37272</v>
      </c>
      <c r="D28" s="137">
        <f>'Tab 2'!X57</f>
        <v>37912</v>
      </c>
      <c r="E28" s="685">
        <f>'Tab 2'!Y57</f>
        <v>-5.8169505230707017</v>
      </c>
      <c r="F28" s="685">
        <f>'Tab 2'!Z57</f>
        <v>1.7171066752521966</v>
      </c>
      <c r="G28" s="132">
        <f>'Ta 2'!V57</f>
        <v>87313</v>
      </c>
      <c r="H28" s="132">
        <f>'Ta 2'!W57</f>
        <v>86425</v>
      </c>
      <c r="I28" s="132">
        <f>'Ta 2'!X57</f>
        <v>90459</v>
      </c>
      <c r="J28" s="685">
        <f>'Ta 2'!Y57</f>
        <v>-1.017030682716205</v>
      </c>
      <c r="K28" s="685">
        <f>'Ta 2'!Z57</f>
        <v>4.667630893838588</v>
      </c>
      <c r="L28" s="1862">
        <f>'Ta2'!L57</f>
        <v>46362.75</v>
      </c>
      <c r="M28" s="1862">
        <f>'Ta2'!M57</f>
        <v>47504</v>
      </c>
      <c r="N28" s="559">
        <f>'Ta2'!N57</f>
        <v>46485</v>
      </c>
      <c r="O28" s="685">
        <f>'Ta2'!O56</f>
        <v>-0.46875</v>
      </c>
      <c r="P28" s="685">
        <f>'Ta2'!P56</f>
        <v>0</v>
      </c>
      <c r="Q28" s="559">
        <f>'t 2'!L57</f>
        <v>5972.8099999999995</v>
      </c>
      <c r="R28" s="559">
        <f>'t 2'!M57</f>
        <v>5908.5</v>
      </c>
      <c r="S28" s="559">
        <f>'t 2'!N57</f>
        <v>4485</v>
      </c>
      <c r="T28" s="685">
        <f>'t 2'!O57</f>
        <v>-1.0767126360958996</v>
      </c>
      <c r="U28" s="686">
        <f>'t 2'!P57</f>
        <v>-24.092409240924091</v>
      </c>
    </row>
    <row r="29" spans="1:21" ht="15.75" customHeight="1">
      <c r="A29" s="129" t="s">
        <v>23</v>
      </c>
      <c r="B29" s="137">
        <f>'Tab 2'!V58</f>
        <v>37890</v>
      </c>
      <c r="C29" s="137">
        <f>'Tab 2'!W58</f>
        <v>38001</v>
      </c>
      <c r="D29" s="137">
        <f>'Tab 2'!X58</f>
        <v>35560.400000000001</v>
      </c>
      <c r="E29" s="685">
        <f>'Tab 2'!Y58</f>
        <v>0.29295328582739444</v>
      </c>
      <c r="F29" s="685">
        <f>'Tab 2'!Z58</f>
        <v>-6.4224625667745556</v>
      </c>
      <c r="G29" s="132">
        <f>'Ta 2'!V58</f>
        <v>183014</v>
      </c>
      <c r="H29" s="132">
        <f>'Ta 2'!W58</f>
        <v>185780</v>
      </c>
      <c r="I29" s="132">
        <f>'Ta 2'!X58</f>
        <v>191435.9</v>
      </c>
      <c r="J29" s="685">
        <f>'Ta 2'!Y58</f>
        <v>1.511359786682986</v>
      </c>
      <c r="K29" s="685">
        <f>'Ta 2'!Z58</f>
        <v>3.0444073635482796</v>
      </c>
      <c r="L29" s="1862">
        <f>'Ta2'!L58</f>
        <v>26077</v>
      </c>
      <c r="M29" s="1862">
        <f>'Ta2'!M58</f>
        <v>26826</v>
      </c>
      <c r="N29" s="559">
        <f>'Ta2'!N58</f>
        <v>28435</v>
      </c>
      <c r="O29" s="685">
        <f>'Ta2'!O57</f>
        <v>2.4615666672059007</v>
      </c>
      <c r="P29" s="685">
        <f>'Ta2'!P57</f>
        <v>-2.1450825193667953</v>
      </c>
      <c r="Q29" s="559">
        <f>'t 2'!L58</f>
        <v>28558</v>
      </c>
      <c r="R29" s="1862">
        <f>'t 2'!M58</f>
        <v>28776</v>
      </c>
      <c r="S29" s="1862">
        <f>'t 2'!N58</f>
        <v>28277</v>
      </c>
      <c r="T29" s="685">
        <f>'t 2'!O58</f>
        <v>0.76335877862595414</v>
      </c>
      <c r="U29" s="686">
        <f>'t 2'!P58</f>
        <v>-1.7340839588546011</v>
      </c>
    </row>
    <row r="30" spans="1:21" ht="15.75" customHeight="1">
      <c r="A30" s="129" t="s">
        <v>24</v>
      </c>
      <c r="B30" s="137">
        <f>'Tab 2'!V59</f>
        <v>68</v>
      </c>
      <c r="C30" s="137">
        <f>'Tab 2'!W59</f>
        <v>68.3</v>
      </c>
      <c r="D30" s="137">
        <f>'Tab 2'!X59</f>
        <v>72.8</v>
      </c>
      <c r="E30" s="685">
        <f>'Tab 2'!Y59</f>
        <v>0.44117647058823195</v>
      </c>
      <c r="F30" s="685">
        <f>'Tab 2'!Z59</f>
        <v>6.5885797950219711</v>
      </c>
      <c r="G30" s="132">
        <f>'Ta 2'!V59</f>
        <v>18052</v>
      </c>
      <c r="H30" s="132">
        <f>'Ta 2'!W59</f>
        <v>18063</v>
      </c>
      <c r="I30" s="132">
        <f>'Ta 2'!X59</f>
        <v>18267</v>
      </c>
      <c r="J30" s="685">
        <f>'Ta 2'!Y59</f>
        <v>6.0935076445823175E-2</v>
      </c>
      <c r="K30" s="685">
        <f>'Ta 2'!Z59</f>
        <v>1.1293805015778109</v>
      </c>
      <c r="L30" s="1862">
        <f>'Ta2'!L59</f>
        <v>0</v>
      </c>
      <c r="M30" s="1862">
        <f>'Ta2'!M59</f>
        <v>0</v>
      </c>
      <c r="N30" s="144">
        <f>'Ta2'!N59</f>
        <v>0</v>
      </c>
      <c r="O30" s="685"/>
      <c r="P30" s="685"/>
      <c r="Q30" s="1862">
        <f>'t 2'!L59</f>
        <v>0</v>
      </c>
      <c r="R30" s="1862">
        <f>'t 2'!M59</f>
        <v>0</v>
      </c>
      <c r="S30" s="1862">
        <f>'t 2'!N59</f>
        <v>0</v>
      </c>
      <c r="T30" s="685"/>
      <c r="U30" s="686"/>
    </row>
    <row r="31" spans="1:21" ht="15.75" customHeight="1" thickBot="1">
      <c r="A31" s="17" t="s">
        <v>25</v>
      </c>
      <c r="B31" s="138">
        <f>'Tab 2'!V60</f>
        <v>285.89999999999998</v>
      </c>
      <c r="C31" s="138">
        <f>'Tab 2'!W60</f>
        <v>290.95000000000005</v>
      </c>
      <c r="D31" s="138">
        <f>'Tab 2'!X60</f>
        <v>306.25</v>
      </c>
      <c r="E31" s="687">
        <f>'Tab 2'!Y60</f>
        <v>1.766351871283689</v>
      </c>
      <c r="F31" s="687">
        <f>'Tab 2'!Z60</f>
        <v>5.2586355043821698</v>
      </c>
      <c r="G31" s="139">
        <f>'Ta 2'!V60</f>
        <v>202.3</v>
      </c>
      <c r="H31" s="139">
        <f>'Ta 2'!W60</f>
        <v>204.5</v>
      </c>
      <c r="I31" s="139">
        <f>'Ta 2'!X60</f>
        <v>176.5</v>
      </c>
      <c r="J31" s="687">
        <f>'Ta 2'!Y60</f>
        <v>1.0874938210578293</v>
      </c>
      <c r="K31" s="687">
        <f>'Ta 2'!Z60</f>
        <v>-13.691931540342297</v>
      </c>
      <c r="L31" s="114"/>
      <c r="M31" s="114"/>
      <c r="N31" s="144">
        <f>'Ta2'!N60</f>
        <v>0</v>
      </c>
      <c r="O31" s="687"/>
      <c r="P31" s="687"/>
      <c r="Q31" s="114">
        <f>'t 2'!L60</f>
        <v>5</v>
      </c>
      <c r="R31" s="114">
        <f>'t 2'!M60</f>
        <v>5</v>
      </c>
      <c r="S31" s="114">
        <f>'t 2'!N60</f>
        <v>15</v>
      </c>
      <c r="T31" s="687">
        <f>'t 2'!O60</f>
        <v>0</v>
      </c>
      <c r="U31" s="688">
        <f>'t 2'!P60</f>
        <v>200</v>
      </c>
    </row>
    <row r="32" spans="1:21" ht="11.25" customHeight="1" thickTop="1" thickBot="1">
      <c r="A32" s="3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5" s="1054" customFormat="1" ht="18" customHeight="1" thickTop="1">
      <c r="A33" s="2315" t="s">
        <v>263</v>
      </c>
      <c r="B33" s="2327" t="s">
        <v>126</v>
      </c>
      <c r="C33" s="2327"/>
      <c r="D33" s="2327"/>
      <c r="E33" s="2327"/>
      <c r="F33" s="2327"/>
      <c r="G33" s="2327" t="s">
        <v>127</v>
      </c>
      <c r="H33" s="2327"/>
      <c r="I33" s="2327"/>
      <c r="J33" s="2327"/>
      <c r="K33" s="2327"/>
      <c r="L33" s="2327" t="s">
        <v>128</v>
      </c>
      <c r="M33" s="2327"/>
      <c r="N33" s="2327"/>
      <c r="O33" s="2327"/>
      <c r="P33" s="2327"/>
      <c r="Q33" s="2327" t="s">
        <v>129</v>
      </c>
      <c r="R33" s="2327"/>
      <c r="S33" s="2327"/>
      <c r="T33" s="2327"/>
      <c r="U33" s="2328"/>
    </row>
    <row r="34" spans="1:25" s="1054" customFormat="1" ht="16.5" customHeight="1">
      <c r="A34" s="2316"/>
      <c r="B34" s="1057" t="s">
        <v>87</v>
      </c>
      <c r="C34" s="1057" t="s">
        <v>90</v>
      </c>
      <c r="D34" s="1057" t="s">
        <v>91</v>
      </c>
      <c r="E34" s="2322" t="s">
        <v>88</v>
      </c>
      <c r="F34" s="2322" t="s">
        <v>89</v>
      </c>
      <c r="G34" s="1057" t="s">
        <v>87</v>
      </c>
      <c r="H34" s="1057" t="s">
        <v>90</v>
      </c>
      <c r="I34" s="1057" t="s">
        <v>91</v>
      </c>
      <c r="J34" s="2322" t="s">
        <v>88</v>
      </c>
      <c r="K34" s="2322" t="s">
        <v>89</v>
      </c>
      <c r="L34" s="1057" t="s">
        <v>87</v>
      </c>
      <c r="M34" s="1057" t="s">
        <v>90</v>
      </c>
      <c r="N34" s="1057" t="s">
        <v>91</v>
      </c>
      <c r="O34" s="2322" t="s">
        <v>88</v>
      </c>
      <c r="P34" s="2322" t="s">
        <v>89</v>
      </c>
      <c r="Q34" s="1057" t="s">
        <v>87</v>
      </c>
      <c r="R34" s="1057" t="s">
        <v>90</v>
      </c>
      <c r="S34" s="1057" t="s">
        <v>91</v>
      </c>
      <c r="T34" s="2322" t="s">
        <v>88</v>
      </c>
      <c r="U34" s="2331" t="s">
        <v>89</v>
      </c>
    </row>
    <row r="35" spans="1:25" s="1054" customFormat="1" ht="31.5" customHeight="1">
      <c r="A35" s="2316"/>
      <c r="B35" s="1355" t="s">
        <v>669</v>
      </c>
      <c r="C35" s="1355" t="s">
        <v>725</v>
      </c>
      <c r="D35" s="1355" t="s">
        <v>737</v>
      </c>
      <c r="E35" s="2322"/>
      <c r="F35" s="2322"/>
      <c r="G35" s="1355" t="s">
        <v>669</v>
      </c>
      <c r="H35" s="1355" t="s">
        <v>725</v>
      </c>
      <c r="I35" s="1355" t="s">
        <v>737</v>
      </c>
      <c r="J35" s="2322"/>
      <c r="K35" s="2322"/>
      <c r="L35" s="1355" t="s">
        <v>669</v>
      </c>
      <c r="M35" s="1355" t="s">
        <v>725</v>
      </c>
      <c r="N35" s="1355" t="s">
        <v>737</v>
      </c>
      <c r="O35" s="2322"/>
      <c r="P35" s="2322"/>
      <c r="Q35" s="1355" t="s">
        <v>669</v>
      </c>
      <c r="R35" s="1355" t="s">
        <v>725</v>
      </c>
      <c r="S35" s="1355" t="s">
        <v>737</v>
      </c>
      <c r="T35" s="2322"/>
      <c r="U35" s="2331"/>
    </row>
    <row r="36" spans="1:25" s="73" customFormat="1" ht="15.75" customHeight="1">
      <c r="A36" s="128" t="s">
        <v>265</v>
      </c>
      <c r="B36" s="126">
        <f>'t2'!V36</f>
        <v>1129044.3899999999</v>
      </c>
      <c r="C36" s="126">
        <f>'t2'!W36</f>
        <v>1126073.95</v>
      </c>
      <c r="D36" s="126">
        <f>'t2'!X36</f>
        <v>1139378.72</v>
      </c>
      <c r="E36" s="689">
        <f>'t2'!Y36</f>
        <v>-0.26309328723557712</v>
      </c>
      <c r="F36" s="689">
        <f>'t2'!Z36</f>
        <v>1.1815183185793501</v>
      </c>
      <c r="G36" s="1059">
        <f>'.ta2'!L36</f>
        <v>2018513.5</v>
      </c>
      <c r="H36" s="1059">
        <f>'.ta2'!M36</f>
        <v>2036803.9</v>
      </c>
      <c r="I36" s="1059">
        <f>'.ta2'!N36</f>
        <v>2082561.2943000002</v>
      </c>
      <c r="J36" s="683">
        <f>'.ta2'!O36</f>
        <v>0.90613216111756856</v>
      </c>
      <c r="K36" s="683">
        <f>'.ta2'!P36</f>
        <v>2.2465291970424914</v>
      </c>
      <c r="L36" s="144">
        <f>T_2!L36</f>
        <v>1305784.6000000001</v>
      </c>
      <c r="M36" s="144">
        <f>T_2!M36</f>
        <v>1281902</v>
      </c>
      <c r="N36" s="144">
        <f>T_2!N36</f>
        <v>1332750</v>
      </c>
      <c r="O36" s="683">
        <f>T_2!O36</f>
        <v>-1.8289846579596798</v>
      </c>
      <c r="P36" s="683">
        <f>T_2!P36</f>
        <v>3.9666058715876744</v>
      </c>
      <c r="Q36" s="144">
        <f>'TAB2'!Q36</f>
        <v>1460383.3040000002</v>
      </c>
      <c r="R36" s="144">
        <f>'TAB2'!R36</f>
        <v>1489415.1</v>
      </c>
      <c r="S36" s="144">
        <f>'TAB2'!S36</f>
        <v>1572367.05</v>
      </c>
      <c r="T36" s="683">
        <f>'TAB2'!T36</f>
        <v>1.9879572657727209</v>
      </c>
      <c r="U36" s="684">
        <f>'TAB2'!U36</f>
        <v>5.5694312485484971</v>
      </c>
    </row>
    <row r="37" spans="1:25" ht="15.75" customHeight="1">
      <c r="A37" s="129" t="s">
        <v>3</v>
      </c>
      <c r="B37" s="137">
        <f>'t2'!V37</f>
        <v>333097</v>
      </c>
      <c r="C37" s="137">
        <f>'t2'!W37</f>
        <v>328103</v>
      </c>
      <c r="D37" s="137">
        <f>'t2'!X37</f>
        <v>340344</v>
      </c>
      <c r="E37" s="685">
        <f>'t2'!Y37</f>
        <v>-1.4992629774510107</v>
      </c>
      <c r="F37" s="685">
        <f>'t2'!Z37</f>
        <v>3.730840620171108</v>
      </c>
      <c r="G37" s="559">
        <f>'.ta2'!L37</f>
        <v>746166</v>
      </c>
      <c r="H37" s="559">
        <f>'.ta2'!M37</f>
        <v>747715</v>
      </c>
      <c r="I37" s="559">
        <f>'.ta2'!N37</f>
        <v>784843</v>
      </c>
      <c r="J37" s="685">
        <f>'.ta2'!O37</f>
        <v>0.20759455670722105</v>
      </c>
      <c r="K37" s="685">
        <f>'.ta2'!P37</f>
        <v>4.9655283095831919</v>
      </c>
      <c r="L37" s="559">
        <f>T_2!L37</f>
        <v>525697</v>
      </c>
      <c r="M37" s="559">
        <f>T_2!M37</f>
        <v>517817</v>
      </c>
      <c r="N37" s="559">
        <f>T_2!N37</f>
        <v>554190</v>
      </c>
      <c r="O37" s="685">
        <f>T_2!O37</f>
        <v>-1.4989623300113948</v>
      </c>
      <c r="P37" s="685">
        <f>T_2!P37</f>
        <v>7.0242962282041788</v>
      </c>
      <c r="Q37" s="559">
        <f>'TAB2'!Q37</f>
        <v>562895.09400000004</v>
      </c>
      <c r="R37" s="559">
        <f>'TAB2'!R37</f>
        <v>554456</v>
      </c>
      <c r="S37" s="559">
        <f>'TAB2'!S37</f>
        <v>576326</v>
      </c>
      <c r="T37" s="685">
        <f>'TAB2'!T37</f>
        <v>-1.4992303343827018</v>
      </c>
      <c r="U37" s="686">
        <f>'TAB2'!U37</f>
        <v>3.9444067698789524</v>
      </c>
      <c r="Y37">
        <f>N37/S1.1!N37</f>
        <v>3.9204714271565813</v>
      </c>
    </row>
    <row r="38" spans="1:25" ht="15.75" customHeight="1">
      <c r="A38" s="129" t="s">
        <v>4</v>
      </c>
      <c r="B38" s="137">
        <f>'t2'!V38</f>
        <v>424513.45</v>
      </c>
      <c r="C38" s="137">
        <f>'t2'!W38</f>
        <v>424813</v>
      </c>
      <c r="D38" s="137">
        <f>'t2'!X38</f>
        <v>426184</v>
      </c>
      <c r="E38" s="685">
        <f>'t2'!Y38</f>
        <v>7.0563135278760569E-2</v>
      </c>
      <c r="F38" s="685">
        <f>'t2'!Z38</f>
        <v>0.32273023659821831</v>
      </c>
      <c r="G38" s="559">
        <f>'.ta2'!L38</f>
        <v>188376</v>
      </c>
      <c r="H38" s="559">
        <f>'.ta2'!M38</f>
        <v>196337</v>
      </c>
      <c r="I38" s="559">
        <f>'.ta2'!N38</f>
        <v>197397.35399999999</v>
      </c>
      <c r="J38" s="685">
        <f>'.ta2'!O38</f>
        <v>4.2261222236378302</v>
      </c>
      <c r="K38" s="685">
        <f>'.ta2'!P38</f>
        <v>0.54006835186439162</v>
      </c>
      <c r="L38" s="559">
        <f>T_2!L38</f>
        <v>205349</v>
      </c>
      <c r="M38" s="559">
        <f>T_2!M38</f>
        <v>181582</v>
      </c>
      <c r="N38" s="559">
        <f>T_2!N38</f>
        <v>195854</v>
      </c>
      <c r="O38" s="685">
        <f>T_2!O38</f>
        <v>-11.573954584633967</v>
      </c>
      <c r="P38" s="685">
        <f>T_2!P38</f>
        <v>7.8598098930510787</v>
      </c>
      <c r="Q38" s="559">
        <f>'TAB2'!Q38</f>
        <v>82246</v>
      </c>
      <c r="R38" s="559">
        <f>'TAB2'!R38</f>
        <v>88369</v>
      </c>
      <c r="S38" s="559">
        <f>'TAB2'!S38</f>
        <v>82426</v>
      </c>
      <c r="T38" s="685">
        <f>'TAB2'!T38</f>
        <v>7.4447389538701003</v>
      </c>
      <c r="U38" s="686">
        <f>'TAB2'!U38</f>
        <v>-6.725209066527853</v>
      </c>
    </row>
    <row r="39" spans="1:25" ht="15.75" customHeight="1">
      <c r="A39" s="16" t="s">
        <v>5</v>
      </c>
      <c r="B39" s="137">
        <f>'t2'!V39</f>
        <v>68465.78</v>
      </c>
      <c r="C39" s="137">
        <f>'t2'!W39</f>
        <v>68480</v>
      </c>
      <c r="D39" s="137">
        <f>'t2'!X39</f>
        <v>67122.600000000006</v>
      </c>
      <c r="E39" s="685">
        <f>'t2'!Y39</f>
        <v>2.0769499741319919E-2</v>
      </c>
      <c r="F39" s="685">
        <f>'t2'!Z39</f>
        <v>-1.9821845794392345</v>
      </c>
      <c r="G39" s="559">
        <f>'.ta2'!L39</f>
        <v>253886</v>
      </c>
      <c r="H39" s="559">
        <f>'.ta2'!M39</f>
        <v>264115</v>
      </c>
      <c r="I39" s="559">
        <f>'.ta2'!N39</f>
        <v>274093.44999999995</v>
      </c>
      <c r="J39" s="685">
        <f>'.ta2'!O39</f>
        <v>4.0289736338356477</v>
      </c>
      <c r="K39" s="685">
        <f>'.ta2'!P39</f>
        <v>3.7780701588323211</v>
      </c>
      <c r="L39" s="559">
        <f>T_2!L39</f>
        <v>229614</v>
      </c>
      <c r="M39" s="559">
        <f>T_2!M39</f>
        <v>221615</v>
      </c>
      <c r="N39" s="559">
        <f>T_2!N39</f>
        <v>232501</v>
      </c>
      <c r="O39" s="685">
        <f>T_2!O39</f>
        <v>-3.4836725983607266</v>
      </c>
      <c r="P39" s="685">
        <f>T_2!P39</f>
        <v>4.9121223743880051</v>
      </c>
      <c r="Q39" s="559">
        <f>'TAB2'!Q39</f>
        <v>278617</v>
      </c>
      <c r="R39" s="559">
        <f>'TAB2'!R39</f>
        <v>282164</v>
      </c>
      <c r="S39" s="559">
        <f>'TAB2'!S39</f>
        <v>304966</v>
      </c>
      <c r="T39" s="685">
        <f>'TAB2'!T39</f>
        <v>1.2730737894672615</v>
      </c>
      <c r="U39" s="686">
        <f>'TAB2'!U39</f>
        <v>8.0811159467543803</v>
      </c>
    </row>
    <row r="40" spans="1:25" ht="15.75" customHeight="1">
      <c r="A40" s="129" t="s">
        <v>6</v>
      </c>
      <c r="B40" s="137">
        <f>'t2'!V40</f>
        <v>99544.4</v>
      </c>
      <c r="C40" s="137">
        <f>'t2'!W40</f>
        <v>99884</v>
      </c>
      <c r="D40" s="137">
        <f>'t2'!X40</f>
        <v>95408</v>
      </c>
      <c r="E40" s="685">
        <f>'t2'!Y40</f>
        <v>0.34115429898618288</v>
      </c>
      <c r="F40" s="685">
        <f>'t2'!Z40</f>
        <v>-4.4811981899002831</v>
      </c>
      <c r="G40" s="559">
        <f>'.ta2'!L40</f>
        <v>6956</v>
      </c>
      <c r="H40" s="559">
        <f>'.ta2'!M40</f>
        <v>6986.1</v>
      </c>
      <c r="I40" s="559">
        <f>'.ta2'!N40</f>
        <v>6992</v>
      </c>
      <c r="J40" s="685">
        <f>'.ta2'!O40</f>
        <v>0.4327199539965676</v>
      </c>
      <c r="K40" s="685">
        <f>'.ta2'!P40</f>
        <v>8.4453414637636115E-2</v>
      </c>
      <c r="L40" s="559">
        <f>T_2!L40</f>
        <v>8237</v>
      </c>
      <c r="M40" s="559">
        <f>T_2!M40</f>
        <v>8398</v>
      </c>
      <c r="N40" s="559">
        <f>T_2!N40</f>
        <v>8085</v>
      </c>
      <c r="O40" s="685">
        <f>T_2!O40</f>
        <v>1.954595119582379</v>
      </c>
      <c r="P40" s="685">
        <f>T_2!P40</f>
        <v>-3.7270778756846994</v>
      </c>
      <c r="Q40" s="559">
        <f>'TAB2'!Q40</f>
        <v>10049.5</v>
      </c>
      <c r="R40" s="559">
        <f>'TAB2'!R40</f>
        <v>11211</v>
      </c>
      <c r="S40" s="559">
        <f>'TAB2'!S40</f>
        <v>11336</v>
      </c>
      <c r="T40" s="685">
        <f>'TAB2'!T40</f>
        <v>11.557788944723612</v>
      </c>
      <c r="U40" s="686">
        <f>'TAB2'!U40</f>
        <v>1.1149763625011104</v>
      </c>
    </row>
    <row r="41" spans="1:25" ht="15.75" customHeight="1">
      <c r="A41" s="129" t="s">
        <v>7</v>
      </c>
      <c r="B41" s="137">
        <f>'t2'!V41</f>
        <v>2385.35</v>
      </c>
      <c r="C41" s="137">
        <f>'t2'!W41</f>
        <v>2304.6</v>
      </c>
      <c r="D41" s="137">
        <f>'t2'!X41</f>
        <v>2250.5</v>
      </c>
      <c r="E41" s="685">
        <f>'t2'!Y41</f>
        <v>-3.3852474479636072</v>
      </c>
      <c r="F41" s="685">
        <f>'t2'!Z41</f>
        <v>-2.3474789551332123</v>
      </c>
      <c r="G41" s="559">
        <f>'.ta2'!L41</f>
        <v>1781</v>
      </c>
      <c r="H41" s="559">
        <f>'.ta2'!M41</f>
        <v>1782</v>
      </c>
      <c r="I41" s="559">
        <f>'.ta2'!N41</f>
        <v>1950.1822999999999</v>
      </c>
      <c r="J41" s="685">
        <f>'.ta2'!O41</f>
        <v>5.6148231330709564E-2</v>
      </c>
      <c r="K41" s="685">
        <f>'.ta2'!P41</f>
        <v>9.4378395061728355</v>
      </c>
      <c r="L41" s="559">
        <f>T_2!L41</f>
        <v>8705</v>
      </c>
      <c r="M41" s="559">
        <f>T_2!M41</f>
        <v>8208</v>
      </c>
      <c r="N41" s="559">
        <f>T_2!N41</f>
        <v>9229</v>
      </c>
      <c r="O41" s="685">
        <f>T_2!O41</f>
        <v>-5.7093624353819621</v>
      </c>
      <c r="P41" s="685">
        <f>T_2!P41</f>
        <v>12.439083820662773</v>
      </c>
      <c r="Q41" s="559">
        <f>'TAB2'!Q41</f>
        <v>3322</v>
      </c>
      <c r="R41" s="559">
        <f>'TAB2'!R41</f>
        <v>2976</v>
      </c>
      <c r="S41" s="559">
        <f>'TAB2'!S41</f>
        <v>3606</v>
      </c>
      <c r="T41" s="685">
        <f>'TAB2'!T41</f>
        <v>-10.415412402167362</v>
      </c>
      <c r="U41" s="686">
        <f>'TAB2'!U41</f>
        <v>21.16935483870968</v>
      </c>
    </row>
    <row r="42" spans="1:25" ht="15.75" customHeight="1">
      <c r="A42" s="129" t="s">
        <v>8</v>
      </c>
      <c r="B42" s="137">
        <f>'t2'!V42</f>
        <v>1900.9</v>
      </c>
      <c r="C42" s="137">
        <f>'t2'!W42</f>
        <v>1943.96</v>
      </c>
      <c r="D42" s="137">
        <f>'t2'!X42</f>
        <v>1929</v>
      </c>
      <c r="E42" s="685">
        <f>'t2'!Y42</f>
        <v>2.265242779735928</v>
      </c>
      <c r="F42" s="685">
        <f>'t2'!Z42</f>
        <v>-0.76956315973579592</v>
      </c>
      <c r="G42" s="559">
        <f>'.ta2'!L42</f>
        <v>1104</v>
      </c>
      <c r="H42" s="559">
        <f>'.ta2'!M42</f>
        <v>1177</v>
      </c>
      <c r="I42" s="559">
        <f>'.ta2'!N42</f>
        <v>984.36</v>
      </c>
      <c r="J42" s="685">
        <f>'.ta2'!O42</f>
        <v>6.612318840579718</v>
      </c>
      <c r="K42" s="685">
        <f>'.ta2'!P42</f>
        <v>-16.367034834324556</v>
      </c>
      <c r="L42" s="559">
        <f>T_2!L42</f>
        <v>181</v>
      </c>
      <c r="M42" s="559">
        <f>T_2!M42</f>
        <v>177</v>
      </c>
      <c r="N42" s="559">
        <f>T_2!N42</f>
        <v>114</v>
      </c>
      <c r="O42" s="685">
        <f>T_2!O42</f>
        <v>-2.2099447513812152</v>
      </c>
      <c r="P42" s="685">
        <f>T_2!P42</f>
        <v>-35.593220338983059</v>
      </c>
      <c r="Q42" s="559">
        <f>'TAB2'!Q42</f>
        <v>109</v>
      </c>
      <c r="R42" s="559">
        <f>'TAB2'!R42</f>
        <v>96</v>
      </c>
      <c r="S42" s="559">
        <f>'TAB2'!S42</f>
        <v>107</v>
      </c>
      <c r="T42" s="685">
        <f>'TAB2'!T42</f>
        <v>-11.926605504587144</v>
      </c>
      <c r="U42" s="686">
        <f>'TAB2'!U42</f>
        <v>11.458333333333329</v>
      </c>
    </row>
    <row r="43" spans="1:25" s="136" customFormat="1" ht="15.75" customHeight="1">
      <c r="A43" s="129" t="s">
        <v>9</v>
      </c>
      <c r="B43" s="137">
        <f>'t2'!V43</f>
        <v>174449.92000000001</v>
      </c>
      <c r="C43" s="137">
        <f>'t2'!W43</f>
        <v>174586</v>
      </c>
      <c r="D43" s="137">
        <f>'t2'!X43</f>
        <v>181082</v>
      </c>
      <c r="E43" s="685">
        <f>'t2'!Y43</f>
        <v>7.800519484331403E-2</v>
      </c>
      <c r="F43" s="685">
        <f>'t2'!Z43</f>
        <v>3.7208023552862244</v>
      </c>
      <c r="G43" s="559">
        <f>'.ta2'!L43</f>
        <v>118385</v>
      </c>
      <c r="H43" s="559">
        <f>'.ta2'!M43</f>
        <v>120391.8</v>
      </c>
      <c r="I43" s="559">
        <f>'.ta2'!N43</f>
        <v>120494.42</v>
      </c>
      <c r="J43" s="685">
        <f>'.ta2'!O43</f>
        <v>1.6951471892554082</v>
      </c>
      <c r="K43" s="685">
        <f>'.ta2'!P43</f>
        <v>8.5238363410127249E-2</v>
      </c>
      <c r="L43" s="559">
        <f>T_2!L43</f>
        <v>189365</v>
      </c>
      <c r="M43" s="559">
        <f>T_2!M43</f>
        <v>186627</v>
      </c>
      <c r="N43" s="559">
        <f>T_2!N43</f>
        <v>187464</v>
      </c>
      <c r="O43" s="685">
        <f>T_2!O43</f>
        <v>-1.445884931217492</v>
      </c>
      <c r="P43" s="685">
        <f>T_2!P43</f>
        <v>0.44848816087703369</v>
      </c>
      <c r="Q43" s="559">
        <f>'TAB2'!Q43</f>
        <v>201335</v>
      </c>
      <c r="R43" s="559">
        <f>'TAB2'!R43</f>
        <v>208404</v>
      </c>
      <c r="S43" s="559">
        <f>'TAB2'!S43</f>
        <v>213622</v>
      </c>
      <c r="T43" s="685">
        <f>'TAB2'!T43</f>
        <v>3.5110636501353412</v>
      </c>
      <c r="U43" s="686">
        <f>'TAB2'!U43</f>
        <v>2.503790714189762</v>
      </c>
    </row>
    <row r="44" spans="1:25" ht="15.75" customHeight="1">
      <c r="A44" s="129" t="s">
        <v>10</v>
      </c>
      <c r="B44" s="137">
        <f>'t2'!V44</f>
        <v>3439.27</v>
      </c>
      <c r="C44" s="137">
        <f>'t2'!W44</f>
        <v>3614</v>
      </c>
      <c r="D44" s="137">
        <f>'t2'!X44</f>
        <v>3592</v>
      </c>
      <c r="E44" s="685">
        <f>'t2'!Y44</f>
        <v>5.0804385814431612</v>
      </c>
      <c r="F44" s="685">
        <f>'t2'!Z44</f>
        <v>-0.60874377421139059</v>
      </c>
      <c r="G44" s="559">
        <f>'.ta2'!L44</f>
        <v>651245</v>
      </c>
      <c r="H44" s="559">
        <f>'.ta2'!M44</f>
        <v>643042</v>
      </c>
      <c r="I44" s="559">
        <f>'.ta2'!N44</f>
        <v>642075.41</v>
      </c>
      <c r="J44" s="685">
        <f>'.ta2'!O44</f>
        <v>-1.2595874056614633</v>
      </c>
      <c r="K44" s="685">
        <f>'.ta2'!P44</f>
        <v>-0.15031522046771784</v>
      </c>
      <c r="L44" s="559">
        <f>T_2!L44</f>
        <v>10330</v>
      </c>
      <c r="M44" s="559">
        <f>T_2!M44</f>
        <v>10490</v>
      </c>
      <c r="N44" s="559">
        <f>T_2!N44</f>
        <v>10586</v>
      </c>
      <c r="O44" s="685">
        <f>T_2!O44</f>
        <v>1.5488867376573126</v>
      </c>
      <c r="P44" s="685">
        <f>T_2!P44</f>
        <v>0.91515729265967138</v>
      </c>
      <c r="Q44" s="559">
        <f>'TAB2'!Q44</f>
        <v>245000</v>
      </c>
      <c r="R44" s="559">
        <f>'TAB2'!R44</f>
        <v>267270</v>
      </c>
      <c r="S44" s="559">
        <f>'TAB2'!S44</f>
        <v>305451</v>
      </c>
      <c r="T44" s="685">
        <f>'TAB2'!T44</f>
        <v>9.0897959183673436</v>
      </c>
      <c r="U44" s="686">
        <f>'TAB2'!U44</f>
        <v>14.285553934223813</v>
      </c>
    </row>
    <row r="45" spans="1:25" ht="15.75" customHeight="1">
      <c r="A45" s="129" t="s">
        <v>11</v>
      </c>
      <c r="B45" s="137"/>
      <c r="C45" s="137"/>
      <c r="D45" s="137"/>
      <c r="E45" s="685"/>
      <c r="F45" s="685"/>
      <c r="G45" s="603"/>
      <c r="H45" s="603"/>
      <c r="I45" s="603"/>
      <c r="J45" s="685"/>
      <c r="K45" s="685"/>
      <c r="L45" s="559"/>
      <c r="M45" s="559"/>
      <c r="N45" s="559"/>
      <c r="O45" s="685"/>
      <c r="P45" s="685"/>
      <c r="Q45" s="559"/>
      <c r="R45" s="559"/>
      <c r="S45" s="559"/>
      <c r="T45" s="685"/>
      <c r="U45" s="686"/>
    </row>
    <row r="46" spans="1:25" ht="15.75" customHeight="1">
      <c r="A46" s="129" t="s">
        <v>12</v>
      </c>
      <c r="B46" s="137">
        <f>'t2'!V46</f>
        <v>0</v>
      </c>
      <c r="C46" s="137">
        <f>'t2'!W46</f>
        <v>0</v>
      </c>
      <c r="D46" s="137">
        <f>'t2'!X46</f>
        <v>0</v>
      </c>
      <c r="E46" s="685">
        <f>'t2'!Y46</f>
        <v>0</v>
      </c>
      <c r="F46" s="685">
        <f>'t2'!Z46</f>
        <v>0</v>
      </c>
      <c r="G46" s="603"/>
      <c r="H46" s="603"/>
      <c r="I46" s="603"/>
      <c r="J46" s="685"/>
      <c r="K46" s="685"/>
      <c r="L46" s="559"/>
      <c r="M46" s="559"/>
      <c r="N46" s="559"/>
      <c r="O46" s="685"/>
      <c r="P46" s="685"/>
      <c r="Q46" s="559"/>
      <c r="R46" s="559"/>
      <c r="S46" s="559"/>
      <c r="T46" s="685"/>
      <c r="U46" s="686"/>
    </row>
    <row r="47" spans="1:25" ht="15.75" customHeight="1">
      <c r="A47" s="129" t="s">
        <v>13</v>
      </c>
      <c r="B47" s="137">
        <f>'t2'!V47</f>
        <v>3580.86</v>
      </c>
      <c r="C47" s="137">
        <f>'t2'!W47</f>
        <v>3370</v>
      </c>
      <c r="D47" s="137">
        <f>'t2'!X47</f>
        <v>3382.2</v>
      </c>
      <c r="E47" s="685">
        <f>'t2'!Y47</f>
        <v>-5.8885295711086201</v>
      </c>
      <c r="F47" s="685">
        <f>'t2'!Z47</f>
        <v>0.36201780415430562</v>
      </c>
      <c r="G47" s="559">
        <f>'.ta2'!L47</f>
        <v>675</v>
      </c>
      <c r="H47" s="559">
        <f>'.ta2'!M47</f>
        <v>720</v>
      </c>
      <c r="I47" s="559">
        <f>'.ta2'!N47</f>
        <v>709.02</v>
      </c>
      <c r="J47" s="685">
        <f>'.ta2'!O47</f>
        <v>6.6666666666666714</v>
      </c>
      <c r="K47" s="685">
        <f>'.ta2'!P47</f>
        <v>-1.5250000000000057</v>
      </c>
      <c r="L47" s="559">
        <f>T_2!L47</f>
        <v>2676</v>
      </c>
      <c r="M47" s="559">
        <f>T_2!M47</f>
        <v>2786</v>
      </c>
      <c r="N47" s="559">
        <f>T_2!N47</f>
        <v>2456</v>
      </c>
      <c r="O47" s="685">
        <f>T_2!O47</f>
        <v>4.1106128550074743</v>
      </c>
      <c r="P47" s="685">
        <f>T_2!P47</f>
        <v>-11.844938980617371</v>
      </c>
      <c r="Q47" s="559">
        <f>'TAB2'!Q47</f>
        <v>6927.25</v>
      </c>
      <c r="R47" s="559">
        <f>'TAB2'!R47</f>
        <v>7103</v>
      </c>
      <c r="S47" s="559">
        <f>'TAB2'!S47</f>
        <v>7167</v>
      </c>
      <c r="T47" s="685">
        <f>'TAB2'!T47</f>
        <v>2.5370818145728862</v>
      </c>
      <c r="U47" s="686">
        <f>'TAB2'!U47</f>
        <v>0.90102773475994979</v>
      </c>
    </row>
    <row r="48" spans="1:25" ht="15.75" customHeight="1">
      <c r="A48" s="129" t="s">
        <v>14</v>
      </c>
      <c r="B48" s="137">
        <f>'t2'!V48</f>
        <v>15907.52</v>
      </c>
      <c r="C48" s="137">
        <f>'t2'!W48</f>
        <v>14700</v>
      </c>
      <c r="D48" s="137">
        <f>'t2'!X48</f>
        <v>13772.5</v>
      </c>
      <c r="E48" s="685">
        <f>'t2'!Y48</f>
        <v>-7.5908752589970163</v>
      </c>
      <c r="F48" s="685">
        <f>'t2'!Z48</f>
        <v>-6.3095238095238102</v>
      </c>
      <c r="G48" s="559">
        <f>'.ta2'!L48</f>
        <v>30080</v>
      </c>
      <c r="H48" s="559">
        <f>'.ta2'!M48</f>
        <v>33462</v>
      </c>
      <c r="I48" s="559">
        <f>'.ta2'!N48</f>
        <v>31948.94</v>
      </c>
      <c r="J48" s="685">
        <f>'.ta2'!O48</f>
        <v>11.243351063829792</v>
      </c>
      <c r="K48" s="685">
        <f>'.ta2'!P48</f>
        <v>-4.5217261371107611</v>
      </c>
      <c r="L48" s="559">
        <f>T_2!L48</f>
        <v>81117.600000000006</v>
      </c>
      <c r="M48" s="559">
        <f>T_2!M48</f>
        <v>89585</v>
      </c>
      <c r="N48" s="559">
        <f>T_2!N48</f>
        <v>77114</v>
      </c>
      <c r="O48" s="685">
        <f>T_2!O48</f>
        <v>10.438425199956598</v>
      </c>
      <c r="P48" s="685">
        <f>T_2!P48</f>
        <v>-13.920857286376062</v>
      </c>
      <c r="Q48" s="559">
        <f>'TAB2'!Q48</f>
        <v>33660.410000000003</v>
      </c>
      <c r="R48" s="559">
        <f>'TAB2'!R48</f>
        <v>32824.399999999994</v>
      </c>
      <c r="S48" s="559">
        <f>'TAB2'!S48</f>
        <v>32842.5</v>
      </c>
      <c r="T48" s="685">
        <f>'TAB2'!T48</f>
        <v>-2.4836595870341682</v>
      </c>
      <c r="U48" s="686">
        <f>'TAB2'!U48</f>
        <v>5.5141906630453263E-2</v>
      </c>
    </row>
    <row r="49" spans="1:21" ht="15.75" customHeight="1">
      <c r="A49" s="129" t="s">
        <v>15</v>
      </c>
      <c r="B49" s="137">
        <f>'t2'!V49</f>
        <v>4330.74</v>
      </c>
      <c r="C49" s="137">
        <f>'t2'!W49</f>
        <v>4275.3899999999994</v>
      </c>
      <c r="D49" s="137">
        <f>'t2'!X49</f>
        <v>4311.92</v>
      </c>
      <c r="E49" s="685">
        <f>'t2'!Y49</f>
        <v>-1.278072569583955</v>
      </c>
      <c r="F49" s="685">
        <f>'t2'!Z49</f>
        <v>0.85442497643491322</v>
      </c>
      <c r="G49" s="559">
        <f>'.ta2'!L49</f>
        <v>19859.5</v>
      </c>
      <c r="H49" s="559">
        <f>'.ta2'!M49</f>
        <v>21076</v>
      </c>
      <c r="I49" s="559">
        <f>'.ta2'!N49</f>
        <v>21073.157999999999</v>
      </c>
      <c r="J49" s="685">
        <f>'.ta2'!O49</f>
        <v>6.1255318613258112</v>
      </c>
      <c r="K49" s="685">
        <f>'.ta2'!P49</f>
        <v>-1.3484532169300678E-2</v>
      </c>
      <c r="L49" s="559">
        <f>T_2!L49</f>
        <v>44513</v>
      </c>
      <c r="M49" s="559">
        <f>T_2!M49</f>
        <v>54617</v>
      </c>
      <c r="N49" s="559">
        <f>T_2!N49</f>
        <v>55157</v>
      </c>
      <c r="O49" s="685">
        <f>T_2!O49</f>
        <v>22.698986812841198</v>
      </c>
      <c r="P49" s="685">
        <f>T_2!P49</f>
        <v>0.98870315103356177</v>
      </c>
      <c r="Q49" s="559">
        <f>'TAB2'!Q49</f>
        <v>36222.050000000003</v>
      </c>
      <c r="R49" s="559">
        <f>'TAB2'!R49</f>
        <v>34541.699999999997</v>
      </c>
      <c r="S49" s="559">
        <f>'TAB2'!S49</f>
        <v>34517.550000000003</v>
      </c>
      <c r="T49" s="685">
        <f>'TAB2'!T49</f>
        <v>-4.6390251241992218</v>
      </c>
      <c r="U49" s="686">
        <f>'TAB2'!U49</f>
        <v>-6.9915493447041399E-2</v>
      </c>
    </row>
    <row r="50" spans="1:21" s="73" customFormat="1" ht="15.75" customHeight="1">
      <c r="A50" s="128" t="s">
        <v>719</v>
      </c>
      <c r="B50" s="126">
        <f>'t2'!V50</f>
        <v>200691.6</v>
      </c>
      <c r="C50" s="126">
        <f>'t2'!W50</f>
        <v>212683</v>
      </c>
      <c r="D50" s="126">
        <f>'t2'!X50</f>
        <v>222648.7</v>
      </c>
      <c r="E50" s="683">
        <f>'t2'!Y50</f>
        <v>5.9750383174980755</v>
      </c>
      <c r="F50" s="683">
        <f>'t2'!Z50</f>
        <v>4.6857059567525567</v>
      </c>
      <c r="G50" s="144">
        <f>'.ta2'!L50</f>
        <v>274043</v>
      </c>
      <c r="H50" s="144">
        <f>'.ta2'!M50</f>
        <v>274490</v>
      </c>
      <c r="I50" s="144">
        <f>'.ta2'!N50</f>
        <v>279243.69</v>
      </c>
      <c r="J50" s="683">
        <f>'.ta2'!O50</f>
        <v>0.16311308809200398</v>
      </c>
      <c r="K50" s="683">
        <f>'.ta2'!P50</f>
        <v>1.7318262960399409</v>
      </c>
      <c r="L50" s="144">
        <f>T_2!L50</f>
        <v>301542</v>
      </c>
      <c r="M50" s="144">
        <f>T_2!M50</f>
        <v>320824</v>
      </c>
      <c r="N50" s="144">
        <f>T_2!N50</f>
        <v>334833</v>
      </c>
      <c r="O50" s="683">
        <f>T_2!O50</f>
        <v>6.3944657792281134</v>
      </c>
      <c r="P50" s="683">
        <f>T_2!P50</f>
        <v>4.3665685858913292</v>
      </c>
      <c r="Q50" s="144">
        <f>'TAB2'!Q50</f>
        <v>285408.2</v>
      </c>
      <c r="R50" s="144">
        <f>'TAB2'!R50</f>
        <v>292614.2</v>
      </c>
      <c r="S50" s="144">
        <f>'TAB2'!S50</f>
        <v>296329</v>
      </c>
      <c r="T50" s="683">
        <f>'TAB2'!T50</f>
        <v>2.5248048234073082</v>
      </c>
      <c r="U50" s="684">
        <f>'TAB2'!U50</f>
        <v>1.2695214381256932</v>
      </c>
    </row>
    <row r="51" spans="1:21" ht="15.75" customHeight="1">
      <c r="A51" s="129" t="s">
        <v>335</v>
      </c>
      <c r="B51" s="137">
        <f>'t2'!V51</f>
        <v>200691.6</v>
      </c>
      <c r="C51" s="137">
        <f>'t2'!W51</f>
        <v>212683</v>
      </c>
      <c r="D51" s="137">
        <f>'t2'!X51</f>
        <v>222648.7</v>
      </c>
      <c r="E51" s="685">
        <f>'t2'!Y51</f>
        <v>5.9750383174980755</v>
      </c>
      <c r="F51" s="685">
        <f>'t2'!Z51</f>
        <v>4.6857059567525567</v>
      </c>
      <c r="G51" s="559">
        <f>'.ta2'!L51</f>
        <v>274043</v>
      </c>
      <c r="H51" s="559">
        <f>'.ta2'!M51</f>
        <v>274490</v>
      </c>
      <c r="I51" s="559">
        <f>'.ta2'!N51</f>
        <v>279243.69</v>
      </c>
      <c r="J51" s="685">
        <f>'.ta2'!O51</f>
        <v>0.16311308809200398</v>
      </c>
      <c r="K51" s="685">
        <f>'.ta2'!P51</f>
        <v>1.7318262960399409</v>
      </c>
      <c r="L51" s="559">
        <f>T_2!L51</f>
        <v>301542</v>
      </c>
      <c r="M51" s="559">
        <f>T_2!M51</f>
        <v>320824</v>
      </c>
      <c r="N51" s="559">
        <f>T_2!N51</f>
        <v>334833</v>
      </c>
      <c r="O51" s="685">
        <f>T_2!O51</f>
        <v>6.3944657792281134</v>
      </c>
      <c r="P51" s="685">
        <f>T_2!P51</f>
        <v>4.3665685858913292</v>
      </c>
      <c r="Q51" s="559">
        <f>'TAB2'!Q51</f>
        <v>285408.2</v>
      </c>
      <c r="R51" s="559">
        <f>'TAB2'!R51</f>
        <v>292614.2</v>
      </c>
      <c r="S51" s="559">
        <f>'TAB2'!S51</f>
        <v>296329</v>
      </c>
      <c r="T51" s="685">
        <f>'TAB2'!T51</f>
        <v>2.5248048234073082</v>
      </c>
      <c r="U51" s="686">
        <f>'TAB2'!U51</f>
        <v>1.2695214381256932</v>
      </c>
    </row>
    <row r="52" spans="1:21" s="73" customFormat="1" ht="15.75" customHeight="1">
      <c r="A52" s="128" t="s">
        <v>17</v>
      </c>
      <c r="B52" s="126">
        <v>135282.96000000002</v>
      </c>
      <c r="C52" s="126">
        <v>151644.91</v>
      </c>
      <c r="D52" s="126">
        <v>157635.76</v>
      </c>
      <c r="E52" s="683">
        <v>12.0946126548384</v>
      </c>
      <c r="F52" s="683">
        <v>3.9505777015529304</v>
      </c>
      <c r="G52" s="144">
        <v>141481.1</v>
      </c>
      <c r="H52" s="144">
        <v>139002.5</v>
      </c>
      <c r="I52" s="144">
        <v>142588.69900000002</v>
      </c>
      <c r="J52" s="683">
        <v>-1.7518947760513726</v>
      </c>
      <c r="K52" s="683">
        <v>2.579952878545356</v>
      </c>
      <c r="L52" s="144">
        <v>123336</v>
      </c>
      <c r="M52" s="144">
        <v>150945</v>
      </c>
      <c r="N52" s="144">
        <v>163664</v>
      </c>
      <c r="O52" s="683">
        <v>22.38519167153143</v>
      </c>
      <c r="P52" s="683">
        <v>8.426247971115302</v>
      </c>
      <c r="Q52" s="144">
        <v>175124.35</v>
      </c>
      <c r="R52" s="144">
        <v>184767.9</v>
      </c>
      <c r="S52" s="144">
        <v>188386.7</v>
      </c>
      <c r="T52" s="683">
        <v>5.5066871054767432</v>
      </c>
      <c r="U52" s="684">
        <v>1.9585653135636676</v>
      </c>
    </row>
    <row r="53" spans="1:21" ht="15.75" customHeight="1">
      <c r="A53" s="129" t="s">
        <v>18</v>
      </c>
      <c r="B53" s="137">
        <v>46893.5</v>
      </c>
      <c r="C53" s="137">
        <v>51842</v>
      </c>
      <c r="D53" s="137">
        <v>56404</v>
      </c>
      <c r="E53" s="685">
        <v>10.552635226630542</v>
      </c>
      <c r="F53" s="685">
        <v>8.7998148219590462</v>
      </c>
      <c r="G53" s="559">
        <v>15181</v>
      </c>
      <c r="H53" s="559">
        <v>15025</v>
      </c>
      <c r="I53" s="559">
        <v>15106.92</v>
      </c>
      <c r="J53" s="685">
        <v>-1.0276002898359877</v>
      </c>
      <c r="K53" s="685">
        <v>0.54522462562395901</v>
      </c>
      <c r="L53" s="559">
        <v>10142</v>
      </c>
      <c r="M53" s="559">
        <v>10257</v>
      </c>
      <c r="N53" s="559">
        <v>10173</v>
      </c>
      <c r="O53" s="685">
        <v>1.1338986393216288</v>
      </c>
      <c r="P53" s="685">
        <v>-0.81895291020765626</v>
      </c>
      <c r="Q53" s="559">
        <v>14122.8</v>
      </c>
      <c r="R53" s="559">
        <v>15921.5</v>
      </c>
      <c r="S53" s="559">
        <v>17912</v>
      </c>
      <c r="T53" s="685">
        <v>12.736142974480984</v>
      </c>
      <c r="U53" s="686">
        <v>12.501962754765557</v>
      </c>
    </row>
    <row r="54" spans="1:21" ht="15.75" customHeight="1">
      <c r="A54" s="129" t="s">
        <v>19</v>
      </c>
      <c r="B54" s="137">
        <v>4891</v>
      </c>
      <c r="C54" s="137">
        <v>4635</v>
      </c>
      <c r="D54" s="137">
        <v>5237.25</v>
      </c>
      <c r="E54" s="685">
        <v>-5.2341034553261068</v>
      </c>
      <c r="F54" s="685">
        <v>12.993527508090622</v>
      </c>
      <c r="G54" s="559">
        <v>19845</v>
      </c>
      <c r="H54" s="559">
        <v>19461</v>
      </c>
      <c r="I54" s="559">
        <v>20513.879999999997</v>
      </c>
      <c r="J54" s="685">
        <v>-1.9349962207105023</v>
      </c>
      <c r="K54" s="685">
        <v>5.4102050254354737</v>
      </c>
      <c r="L54" s="559">
        <v>11435</v>
      </c>
      <c r="M54" s="559">
        <v>9045</v>
      </c>
      <c r="N54" s="559">
        <v>9748</v>
      </c>
      <c r="O54" s="685">
        <v>-20.900743331875816</v>
      </c>
      <c r="P54" s="685">
        <v>7.772249861802095</v>
      </c>
      <c r="Q54" s="559">
        <v>16670.2</v>
      </c>
      <c r="R54" s="559">
        <v>16573</v>
      </c>
      <c r="S54" s="559">
        <v>16462.400000000001</v>
      </c>
      <c r="T54" s="685">
        <v>-0.58307638780578941</v>
      </c>
      <c r="U54" s="686">
        <v>-0.66735050986544309</v>
      </c>
    </row>
    <row r="55" spans="1:21" ht="15.75" customHeight="1">
      <c r="A55" s="129" t="s">
        <v>20</v>
      </c>
      <c r="B55" s="137">
        <v>12581.5</v>
      </c>
      <c r="C55" s="137">
        <v>20966</v>
      </c>
      <c r="D55" s="137">
        <v>21060.15</v>
      </c>
      <c r="E55" s="685">
        <v>66.641497436712626</v>
      </c>
      <c r="F55" s="685">
        <v>0.44906038347802735</v>
      </c>
      <c r="G55" s="559">
        <v>28817</v>
      </c>
      <c r="H55" s="559">
        <v>29696.5</v>
      </c>
      <c r="I55" s="559">
        <v>31556.152000000002</v>
      </c>
      <c r="J55" s="685">
        <v>3.052017906097106</v>
      </c>
      <c r="K55" s="685">
        <v>6.2621925142693584</v>
      </c>
      <c r="L55" s="559">
        <v>9774</v>
      </c>
      <c r="M55" s="559">
        <v>12538</v>
      </c>
      <c r="N55" s="559">
        <v>14287</v>
      </c>
      <c r="O55" s="685">
        <v>28.279107837118886</v>
      </c>
      <c r="P55" s="685">
        <v>13.949593236560858</v>
      </c>
      <c r="Q55" s="559">
        <v>24806.5</v>
      </c>
      <c r="R55" s="559">
        <v>26929.75</v>
      </c>
      <c r="S55" s="559">
        <v>27709.399999999998</v>
      </c>
      <c r="T55" s="685">
        <v>8.5592485840404748</v>
      </c>
      <c r="U55" s="686">
        <v>2.8951252796628211</v>
      </c>
    </row>
    <row r="56" spans="1:21" ht="15.75" customHeight="1">
      <c r="A56" s="129" t="s">
        <v>21</v>
      </c>
      <c r="B56" s="137">
        <v>4972</v>
      </c>
      <c r="C56" s="137">
        <v>5744</v>
      </c>
      <c r="D56" s="137">
        <v>5783</v>
      </c>
      <c r="E56" s="685">
        <v>15.526950925181012</v>
      </c>
      <c r="F56" s="685">
        <v>0.67896935933147518</v>
      </c>
      <c r="G56" s="559"/>
      <c r="H56" s="559"/>
      <c r="I56" s="559"/>
      <c r="J56" s="685"/>
      <c r="K56" s="685"/>
      <c r="L56" s="559">
        <v>4509</v>
      </c>
      <c r="M56" s="559">
        <v>5864</v>
      </c>
      <c r="N56" s="559">
        <v>6026</v>
      </c>
      <c r="O56" s="685">
        <v>30.051009092925256</v>
      </c>
      <c r="P56" s="685">
        <v>2.7626193724420176</v>
      </c>
      <c r="Q56" s="559">
        <v>903.6</v>
      </c>
      <c r="R56" s="559">
        <v>563</v>
      </c>
      <c r="S56" s="559">
        <v>600.9</v>
      </c>
      <c r="T56" s="685">
        <v>-37.693669765382907</v>
      </c>
      <c r="U56" s="686">
        <v>6.7317939609236248</v>
      </c>
    </row>
    <row r="57" spans="1:21" ht="15.75" customHeight="1">
      <c r="A57" s="129" t="s">
        <v>22</v>
      </c>
      <c r="B57" s="137">
        <v>27446.5</v>
      </c>
      <c r="C57" s="137">
        <v>28805.7</v>
      </c>
      <c r="D57" s="137">
        <v>29487</v>
      </c>
      <c r="E57" s="685">
        <v>4.9521796950430854</v>
      </c>
      <c r="F57" s="685">
        <v>2.3651568960309817</v>
      </c>
      <c r="G57" s="559">
        <v>9503</v>
      </c>
      <c r="H57" s="559">
        <v>9614</v>
      </c>
      <c r="I57" s="559">
        <v>9624.3009999999995</v>
      </c>
      <c r="J57" s="685">
        <v>1.1680521940439945</v>
      </c>
      <c r="K57" s="685">
        <v>0.10714582899937852</v>
      </c>
      <c r="L57" s="559">
        <v>12003</v>
      </c>
      <c r="M57" s="559">
        <v>10616</v>
      </c>
      <c r="N57" s="559">
        <v>10818</v>
      </c>
      <c r="O57" s="685">
        <v>-11.555444472215285</v>
      </c>
      <c r="P57" s="685">
        <v>1.9027882441597654</v>
      </c>
      <c r="Q57" s="559">
        <v>23914.5</v>
      </c>
      <c r="R57" s="559">
        <v>23787</v>
      </c>
      <c r="S57" s="559">
        <v>23928</v>
      </c>
      <c r="T57" s="685">
        <v>-0.5331493445399218</v>
      </c>
      <c r="U57" s="686">
        <v>0.59276075167107933</v>
      </c>
    </row>
    <row r="58" spans="1:21" ht="15.75" customHeight="1">
      <c r="A58" s="129" t="s">
        <v>23</v>
      </c>
      <c r="B58" s="137">
        <v>38037.42</v>
      </c>
      <c r="C58" s="137">
        <v>39133</v>
      </c>
      <c r="D58" s="137">
        <v>39283.050000000003</v>
      </c>
      <c r="E58" s="685">
        <v>2.8802689562015473</v>
      </c>
      <c r="F58" s="685">
        <v>0.38343597475277136</v>
      </c>
      <c r="G58" s="559">
        <v>68007</v>
      </c>
      <c r="H58" s="1862">
        <v>65069</v>
      </c>
      <c r="I58" s="1862">
        <v>65637.600000000006</v>
      </c>
      <c r="J58" s="685">
        <v>-4.3201435146382039</v>
      </c>
      <c r="K58" s="685">
        <v>0.87384161428639118</v>
      </c>
      <c r="L58" s="559">
        <v>75473</v>
      </c>
      <c r="M58" s="559">
        <v>102625</v>
      </c>
      <c r="N58" s="559">
        <v>112612</v>
      </c>
      <c r="O58" s="685">
        <v>35.975779417805057</v>
      </c>
      <c r="P58" s="685">
        <v>9.7315468940316663</v>
      </c>
      <c r="Q58" s="559">
        <v>94706.75</v>
      </c>
      <c r="R58" s="559">
        <v>100993.65</v>
      </c>
      <c r="S58" s="559">
        <v>101774</v>
      </c>
      <c r="T58" s="685">
        <v>6.6382807983591334</v>
      </c>
      <c r="U58" s="686">
        <v>0.7726723412808667</v>
      </c>
    </row>
    <row r="59" spans="1:21" ht="15.75" customHeight="1">
      <c r="A59" s="129" t="s">
        <v>24</v>
      </c>
      <c r="B59" s="137">
        <v>1.5</v>
      </c>
      <c r="C59" s="137">
        <v>3.81</v>
      </c>
      <c r="D59" s="137">
        <v>4.1099999999999994</v>
      </c>
      <c r="E59" s="685">
        <v>154</v>
      </c>
      <c r="F59" s="685">
        <v>7.8740157480314821</v>
      </c>
      <c r="G59" s="1862">
        <v>0</v>
      </c>
      <c r="H59" s="1862">
        <v>6.5</v>
      </c>
      <c r="I59" s="1862">
        <v>5.5</v>
      </c>
      <c r="J59" s="685"/>
      <c r="K59" s="685"/>
      <c r="L59" s="559"/>
      <c r="M59" s="559"/>
      <c r="N59" s="559"/>
      <c r="O59" s="685"/>
      <c r="P59" s="685"/>
      <c r="Q59" s="559"/>
      <c r="R59" s="559"/>
      <c r="S59" s="559"/>
      <c r="T59" s="685"/>
      <c r="U59" s="686"/>
    </row>
    <row r="60" spans="1:21" ht="15.75" customHeight="1" thickBot="1">
      <c r="A60" s="17" t="s">
        <v>25</v>
      </c>
      <c r="B60" s="138">
        <v>459.53999999999996</v>
      </c>
      <c r="C60" s="138">
        <v>515.4</v>
      </c>
      <c r="D60" s="138">
        <v>377.2</v>
      </c>
      <c r="E60" s="687">
        <v>12.155633894764321</v>
      </c>
      <c r="F60" s="687">
        <v>-26.814124951493994</v>
      </c>
      <c r="G60" s="114">
        <v>128.1</v>
      </c>
      <c r="H60" s="114">
        <v>130.5</v>
      </c>
      <c r="I60" s="114">
        <v>144.346</v>
      </c>
      <c r="J60" s="687">
        <v>1.8735362997658171</v>
      </c>
      <c r="K60" s="687">
        <v>10.609961685823748</v>
      </c>
      <c r="L60" s="114"/>
      <c r="M60" s="114"/>
      <c r="N60" s="114"/>
      <c r="O60" s="687"/>
      <c r="P60" s="687"/>
      <c r="Q60" s="114"/>
      <c r="R60" s="114"/>
      <c r="S60" s="114"/>
      <c r="T60" s="687"/>
      <c r="U60" s="688"/>
    </row>
    <row r="61" spans="1:21" ht="15.75" thickTop="1">
      <c r="A61" s="2330" t="s">
        <v>206</v>
      </c>
      <c r="B61" s="2330"/>
      <c r="C61" s="2330"/>
      <c r="T61" s="49"/>
      <c r="U61" s="49"/>
    </row>
    <row r="62" spans="1:21" ht="14.25">
      <c r="A62" s="2312" t="s">
        <v>815</v>
      </c>
      <c r="B62" s="2312"/>
      <c r="C62" s="2312"/>
      <c r="D62" s="2312"/>
      <c r="E62" s="2312"/>
    </row>
  </sheetData>
  <mergeCells count="31">
    <mergeCell ref="K5:K6"/>
    <mergeCell ref="O5:O6"/>
    <mergeCell ref="P5:P6"/>
    <mergeCell ref="T5:T6"/>
    <mergeCell ref="A62:E62"/>
    <mergeCell ref="E5:E6"/>
    <mergeCell ref="F5:F6"/>
    <mergeCell ref="A4:A6"/>
    <mergeCell ref="J5:J6"/>
    <mergeCell ref="B4:F4"/>
    <mergeCell ref="G4:K4"/>
    <mergeCell ref="G33:K33"/>
    <mergeCell ref="J34:J35"/>
    <mergeCell ref="K34:K35"/>
    <mergeCell ref="A33:A35"/>
    <mergeCell ref="S3:U3"/>
    <mergeCell ref="A61:C61"/>
    <mergeCell ref="A2:U2"/>
    <mergeCell ref="A1:U1"/>
    <mergeCell ref="Q33:U33"/>
    <mergeCell ref="T34:T35"/>
    <mergeCell ref="U34:U35"/>
    <mergeCell ref="L33:P33"/>
    <mergeCell ref="O34:O35"/>
    <mergeCell ref="L4:P4"/>
    <mergeCell ref="Q4:U4"/>
    <mergeCell ref="P34:P35"/>
    <mergeCell ref="B33:F33"/>
    <mergeCell ref="E34:E35"/>
    <mergeCell ref="F34:F35"/>
    <mergeCell ref="U5:U6"/>
  </mergeCells>
  <phoneticPr fontId="0" type="noConversion"/>
  <printOptions horizontalCentered="1"/>
  <pageMargins left="0.39370078740157483" right="0.39370078740157483" top="0.78740157480314965" bottom="0" header="0" footer="0"/>
  <pageSetup paperSize="9" scale="49" orientation="landscape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31"/>
  <sheetViews>
    <sheetView view="pageBreakPreview" zoomScale="55" zoomScaleSheetLayoutView="55" workbookViewId="0">
      <selection activeCell="M20" sqref="M20"/>
    </sheetView>
  </sheetViews>
  <sheetFormatPr defaultColWidth="11.7109375" defaultRowHeight="12.75"/>
  <cols>
    <col min="1" max="1" width="28.5703125" style="49" customWidth="1"/>
    <col min="2" max="2" width="11.7109375" style="49" customWidth="1"/>
    <col min="3" max="4" width="11.42578125" style="49" customWidth="1"/>
    <col min="5" max="5" width="12.5703125" style="838" customWidth="1"/>
    <col min="6" max="6" width="13.28515625" style="838" customWidth="1"/>
    <col min="7" max="9" width="10.7109375" style="49" customWidth="1"/>
    <col min="10" max="10" width="13.7109375" style="835" customWidth="1"/>
    <col min="11" max="11" width="13.28515625" style="835" customWidth="1"/>
    <col min="12" max="12" width="11.140625" style="49" customWidth="1"/>
    <col min="13" max="13" width="11" style="49" customWidth="1"/>
    <col min="14" max="14" width="11.28515625" style="49" customWidth="1"/>
    <col min="15" max="15" width="13.42578125" style="835" customWidth="1"/>
    <col min="16" max="16" width="13.28515625" style="835" customWidth="1"/>
    <col min="17" max="17" width="10.7109375" style="49" customWidth="1"/>
    <col min="18" max="18" width="11.140625" style="49" customWidth="1"/>
    <col min="19" max="19" width="11.5703125" style="49" customWidth="1"/>
    <col min="20" max="20" width="13" style="835" customWidth="1"/>
    <col min="21" max="21" width="13.28515625" style="835" customWidth="1"/>
    <col min="22" max="23" width="11.7109375" style="49" customWidth="1"/>
    <col min="24" max="24" width="11.5703125" style="49" customWidth="1"/>
    <col min="25" max="25" width="13.140625" style="835" customWidth="1"/>
    <col min="26" max="26" width="13.28515625" style="835" customWidth="1"/>
    <col min="27" max="248" width="8.7109375" style="49" customWidth="1"/>
    <col min="249" max="249" width="27.42578125" style="49" customWidth="1"/>
    <col min="250" max="250" width="11.7109375" style="49" bestFit="1" customWidth="1"/>
    <col min="251" max="251" width="11.7109375" style="49" customWidth="1"/>
    <col min="252" max="253" width="11.85546875" style="49" customWidth="1"/>
    <col min="254" max="254" width="12.5703125" style="49" customWidth="1"/>
    <col min="255" max="255" width="13.28515625" style="49" customWidth="1"/>
    <col min="256" max="256" width="11.7109375" style="49" bestFit="1"/>
    <col min="257" max="16384" width="11.7109375" style="49"/>
  </cols>
  <sheetData>
    <row r="1" spans="1:46" s="1950" customFormat="1" ht="33">
      <c r="A1" s="1949" t="s">
        <v>307</v>
      </c>
      <c r="B1" s="1949"/>
      <c r="C1" s="1949"/>
      <c r="D1" s="1949"/>
      <c r="E1" s="1949"/>
      <c r="F1" s="1949"/>
      <c r="G1" s="1949"/>
      <c r="H1" s="1949"/>
      <c r="I1" s="1949"/>
      <c r="J1" s="1949"/>
      <c r="K1" s="1949"/>
      <c r="L1" s="1949"/>
      <c r="M1" s="1949"/>
      <c r="N1" s="1949"/>
      <c r="O1" s="1949"/>
      <c r="P1" s="1949"/>
      <c r="Q1" s="1949"/>
      <c r="R1" s="1949"/>
      <c r="S1" s="1949"/>
      <c r="T1" s="1949"/>
      <c r="U1" s="1949"/>
      <c r="V1" s="1949"/>
      <c r="W1" s="1949"/>
      <c r="X1" s="1949"/>
      <c r="Y1" s="1963"/>
      <c r="Z1" s="1963"/>
    </row>
    <row r="2" spans="1:46" s="1952" customFormat="1" ht="34.5">
      <c r="A2" s="1951" t="s">
        <v>825</v>
      </c>
      <c r="B2" s="1951"/>
      <c r="C2" s="1951"/>
      <c r="D2" s="1951"/>
      <c r="E2" s="1951"/>
      <c r="F2" s="1951"/>
      <c r="G2" s="1951"/>
      <c r="H2" s="1951"/>
      <c r="I2" s="1951"/>
      <c r="J2" s="1951"/>
      <c r="K2" s="1951"/>
      <c r="L2" s="1951"/>
      <c r="M2" s="1951"/>
      <c r="N2" s="1951"/>
      <c r="O2" s="1951"/>
      <c r="P2" s="1951"/>
      <c r="Q2" s="1951"/>
      <c r="R2" s="1951"/>
      <c r="S2" s="1951"/>
      <c r="T2" s="1951"/>
      <c r="U2" s="1951"/>
      <c r="V2" s="1951"/>
      <c r="W2" s="1951"/>
      <c r="X2" s="1951"/>
      <c r="Y2" s="1964"/>
      <c r="Z2" s="1964"/>
    </row>
    <row r="3" spans="1:46" ht="12.75" customHeight="1" thickBot="1">
      <c r="A3" s="183"/>
      <c r="B3" s="183"/>
      <c r="C3" s="183"/>
      <c r="D3" s="183"/>
      <c r="E3" s="876"/>
      <c r="F3" s="876"/>
      <c r="G3" s="183"/>
      <c r="H3" s="183"/>
      <c r="I3" s="183"/>
      <c r="J3" s="183"/>
      <c r="K3" s="183"/>
      <c r="L3" s="183"/>
      <c r="M3" s="183"/>
      <c r="N3" s="183"/>
      <c r="Q3" s="183"/>
      <c r="R3" s="183"/>
      <c r="S3" s="183"/>
      <c r="T3" s="2557"/>
      <c r="U3" s="2557"/>
      <c r="V3" s="183"/>
      <c r="W3" s="183"/>
      <c r="X3" s="183"/>
      <c r="Y3" s="2557" t="s">
        <v>322</v>
      </c>
      <c r="Z3" s="2557"/>
    </row>
    <row r="4" spans="1:46" s="1054" customFormat="1" ht="18" customHeight="1" thickTop="1">
      <c r="A4" s="2547" t="s">
        <v>81</v>
      </c>
      <c r="B4" s="2543" t="s">
        <v>237</v>
      </c>
      <c r="C4" s="2543"/>
      <c r="D4" s="2543"/>
      <c r="E4" s="2543"/>
      <c r="F4" s="2543"/>
      <c r="G4" s="2543" t="s">
        <v>239</v>
      </c>
      <c r="H4" s="2543"/>
      <c r="I4" s="2543"/>
      <c r="J4" s="2543"/>
      <c r="K4" s="2543"/>
      <c r="L4" s="2543" t="s">
        <v>238</v>
      </c>
      <c r="M4" s="2543"/>
      <c r="N4" s="2543"/>
      <c r="O4" s="2543"/>
      <c r="P4" s="2543"/>
      <c r="Q4" s="2543" t="s">
        <v>240</v>
      </c>
      <c r="R4" s="2543"/>
      <c r="S4" s="2543"/>
      <c r="T4" s="2543"/>
      <c r="U4" s="2543"/>
      <c r="V4" s="2543" t="s">
        <v>241</v>
      </c>
      <c r="W4" s="2543"/>
      <c r="X4" s="2543"/>
      <c r="Y4" s="2543"/>
      <c r="Z4" s="2544"/>
      <c r="AA4" s="1058"/>
      <c r="AB4" s="1058"/>
      <c r="AC4" s="1058"/>
    </row>
    <row r="5" spans="1:46" s="1213" customFormat="1" ht="18" customHeight="1">
      <c r="A5" s="2548"/>
      <c r="B5" s="1877" t="s">
        <v>87</v>
      </c>
      <c r="C5" s="1877" t="s">
        <v>90</v>
      </c>
      <c r="D5" s="1877" t="s">
        <v>91</v>
      </c>
      <c r="E5" s="2342" t="s">
        <v>340</v>
      </c>
      <c r="F5" s="2342"/>
      <c r="G5" s="1877" t="s">
        <v>87</v>
      </c>
      <c r="H5" s="1877" t="s">
        <v>90</v>
      </c>
      <c r="I5" s="1877" t="s">
        <v>91</v>
      </c>
      <c r="J5" s="2358" t="s">
        <v>340</v>
      </c>
      <c r="K5" s="2358"/>
      <c r="L5" s="1877" t="s">
        <v>87</v>
      </c>
      <c r="M5" s="1877" t="s">
        <v>90</v>
      </c>
      <c r="N5" s="1877" t="s">
        <v>91</v>
      </c>
      <c r="O5" s="2358" t="s">
        <v>340</v>
      </c>
      <c r="P5" s="2358"/>
      <c r="Q5" s="1877" t="s">
        <v>87</v>
      </c>
      <c r="R5" s="1877" t="s">
        <v>90</v>
      </c>
      <c r="S5" s="1877" t="s">
        <v>91</v>
      </c>
      <c r="T5" s="2358" t="s">
        <v>340</v>
      </c>
      <c r="U5" s="2358"/>
      <c r="V5" s="1877" t="s">
        <v>87</v>
      </c>
      <c r="W5" s="1877" t="s">
        <v>90</v>
      </c>
      <c r="X5" s="1877" t="s">
        <v>91</v>
      </c>
      <c r="Y5" s="2358" t="s">
        <v>340</v>
      </c>
      <c r="Z5" s="2359"/>
      <c r="AA5" s="1212"/>
      <c r="AB5" s="1212"/>
      <c r="AC5" s="1212"/>
      <c r="AD5" s="1212"/>
      <c r="AE5" s="1212"/>
      <c r="AF5" s="1212"/>
      <c r="AG5" s="1212"/>
      <c r="AH5" s="1212"/>
      <c r="AI5" s="1212"/>
      <c r="AJ5" s="1212"/>
      <c r="AK5" s="1212"/>
      <c r="AL5" s="1212"/>
      <c r="AM5" s="1212"/>
      <c r="AN5" s="1212"/>
      <c r="AO5" s="1212"/>
    </row>
    <row r="6" spans="1:46" s="1215" customFormat="1" ht="31.5" customHeight="1">
      <c r="A6" s="2548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232" t="str">
        <f t="shared" si="2"/>
        <v>cf=j=@)&amp;%÷&amp;^</v>
      </c>
      <c r="V6" s="1232" t="str">
        <f>B6</f>
        <v xml:space="preserve">@)&amp;$
c;f/ d;fGt </v>
      </c>
      <c r="W6" s="1232" t="str">
        <f t="shared" ref="W6:Z6" si="3">C6</f>
        <v xml:space="preserve">@)&amp;%
c;f/ d;fGt </v>
      </c>
      <c r="X6" s="1232" t="str">
        <f t="shared" si="3"/>
        <v xml:space="preserve">@)&amp;^
c;f/ d;fGt </v>
      </c>
      <c r="Y6" s="1232" t="str">
        <f t="shared" si="3"/>
        <v>cf=j=@)&amp;$÷&amp;%</v>
      </c>
      <c r="Z6" s="1308" t="str">
        <f t="shared" si="3"/>
        <v>cf=j=@)&amp;%÷&amp;^</v>
      </c>
      <c r="AA6" s="1214"/>
      <c r="AB6" s="1214"/>
      <c r="AC6" s="1214"/>
      <c r="AD6" s="1214"/>
      <c r="AE6" s="1214"/>
      <c r="AF6" s="1214"/>
      <c r="AG6" s="1214"/>
      <c r="AH6" s="1214"/>
      <c r="AI6" s="1214"/>
      <c r="AJ6" s="1214"/>
      <c r="AK6" s="1214"/>
      <c r="AL6" s="1214"/>
      <c r="AM6" s="1214"/>
      <c r="AN6" s="1214"/>
      <c r="AO6" s="1214"/>
      <c r="AP6" s="1214"/>
      <c r="AQ6" s="1214"/>
      <c r="AR6" s="1214"/>
      <c r="AS6" s="1214"/>
      <c r="AT6" s="1214"/>
    </row>
    <row r="7" spans="1:46" ht="20.25" customHeight="1">
      <c r="A7" s="22" t="s">
        <v>311</v>
      </c>
      <c r="B7" s="674">
        <v>3.24</v>
      </c>
      <c r="C7" s="674">
        <v>0</v>
      </c>
      <c r="D7" s="674">
        <v>0</v>
      </c>
      <c r="E7" s="1863">
        <v>-100</v>
      </c>
      <c r="F7" s="674"/>
      <c r="G7" s="674">
        <v>5.0054558599999996</v>
      </c>
      <c r="H7" s="674">
        <v>7.1532071200000003</v>
      </c>
      <c r="I7" s="674">
        <v>25.6716026</v>
      </c>
      <c r="J7" s="1863">
        <v>42.908204968168491</v>
      </c>
      <c r="K7" s="1863">
        <v>258.88241692629748</v>
      </c>
      <c r="L7" s="674">
        <v>3.8479999999999999</v>
      </c>
      <c r="M7" s="674">
        <v>8.4250000000000007</v>
      </c>
      <c r="N7" s="674">
        <v>2.23</v>
      </c>
      <c r="O7" s="1863">
        <v>118.94490644490645</v>
      </c>
      <c r="P7" s="1863">
        <v>-73.531157270029667</v>
      </c>
      <c r="Q7" s="674">
        <v>89.01150269</v>
      </c>
      <c r="R7" s="674">
        <v>90.291985880000013</v>
      </c>
      <c r="S7" s="674">
        <v>63.26356801</v>
      </c>
      <c r="T7" s="1863">
        <v>1.4385592325741925</v>
      </c>
      <c r="U7" s="1863">
        <v>-29.934459416942445</v>
      </c>
      <c r="V7" s="1480">
        <v>205.33274933999999</v>
      </c>
      <c r="W7" s="1480">
        <v>154.3678697</v>
      </c>
      <c r="X7" s="1480">
        <v>995.28501263999999</v>
      </c>
      <c r="Y7" s="782">
        <v>-24.820628859164529</v>
      </c>
      <c r="Z7" s="783">
        <v>544.74881630111656</v>
      </c>
      <c r="AA7" s="301"/>
    </row>
    <row r="8" spans="1:46" ht="31.5" customHeight="1">
      <c r="A8" s="96" t="s">
        <v>367</v>
      </c>
      <c r="B8" s="674">
        <v>94.0911993</v>
      </c>
      <c r="C8" s="674">
        <v>169.74030521999998</v>
      </c>
      <c r="D8" s="674">
        <v>171.61345774</v>
      </c>
      <c r="E8" s="1863">
        <v>80.399767972773589</v>
      </c>
      <c r="F8" s="1863">
        <v>1.1035402095997284</v>
      </c>
      <c r="G8" s="674">
        <v>4534.4455297999993</v>
      </c>
      <c r="H8" s="674">
        <v>5956.5766853100013</v>
      </c>
      <c r="I8" s="674">
        <v>8935.3935327279996</v>
      </c>
      <c r="J8" s="1863">
        <v>31.362845714296782</v>
      </c>
      <c r="K8" s="1863">
        <v>50.008872625854053</v>
      </c>
      <c r="L8" s="674">
        <v>818.12531526999987</v>
      </c>
      <c r="M8" s="674">
        <v>1055.7186475400001</v>
      </c>
      <c r="N8" s="674">
        <v>1485.1695749099997</v>
      </c>
      <c r="O8" s="1863">
        <v>29.041190614128482</v>
      </c>
      <c r="P8" s="1863">
        <v>40.678539530460284</v>
      </c>
      <c r="Q8" s="674">
        <v>5213.4503436899986</v>
      </c>
      <c r="R8" s="674">
        <v>6365.5537596200002</v>
      </c>
      <c r="S8" s="674">
        <v>7826.1857916698518</v>
      </c>
      <c r="T8" s="1863">
        <v>22.098674389877488</v>
      </c>
      <c r="U8" s="1863">
        <v>22.945875366184111</v>
      </c>
      <c r="V8" s="1480">
        <v>30404.515843978097</v>
      </c>
      <c r="W8" s="1480">
        <v>35126.441197966487</v>
      </c>
      <c r="X8" s="1480">
        <v>47477.472513267952</v>
      </c>
      <c r="Y8" s="1863">
        <v>15.530342197254924</v>
      </c>
      <c r="Z8" s="1864">
        <v>35.161635776574144</v>
      </c>
      <c r="AA8" s="301"/>
    </row>
    <row r="9" spans="1:46" ht="20.25" customHeight="1">
      <c r="A9" s="96" t="s">
        <v>83</v>
      </c>
      <c r="B9" s="674">
        <v>529.86628294999991</v>
      </c>
      <c r="C9" s="674">
        <v>612.16748825000002</v>
      </c>
      <c r="D9" s="674">
        <v>667.06881380000016</v>
      </c>
      <c r="E9" s="1863">
        <v>15.532448081390072</v>
      </c>
      <c r="F9" s="1863">
        <v>8.9683504275841699</v>
      </c>
      <c r="G9" s="674">
        <v>6153.1214556600007</v>
      </c>
      <c r="H9" s="674">
        <v>7776.3698985600004</v>
      </c>
      <c r="I9" s="674">
        <v>9484.0404822499986</v>
      </c>
      <c r="J9" s="1863">
        <v>26.380893902343502</v>
      </c>
      <c r="K9" s="1863">
        <v>21.959739646724088</v>
      </c>
      <c r="L9" s="674">
        <v>697.42087998000011</v>
      </c>
      <c r="M9" s="674">
        <v>904.5605097599996</v>
      </c>
      <c r="N9" s="674">
        <v>952.59258656999987</v>
      </c>
      <c r="O9" s="1863">
        <v>29.700807034331945</v>
      </c>
      <c r="P9" s="1863">
        <v>5.3099904640701538</v>
      </c>
      <c r="Q9" s="674">
        <v>7070.6305227699995</v>
      </c>
      <c r="R9" s="674">
        <v>8767.2047554199999</v>
      </c>
      <c r="S9" s="674">
        <v>10453.921392960001</v>
      </c>
      <c r="T9" s="1863">
        <v>23.994666772452831</v>
      </c>
      <c r="U9" s="1863">
        <v>19.238932870790435</v>
      </c>
      <c r="V9" s="1480">
        <v>8594.7030797754996</v>
      </c>
      <c r="W9" s="1480">
        <v>7910.5375562599984</v>
      </c>
      <c r="X9" s="1480">
        <v>11211.89196909</v>
      </c>
      <c r="Y9" s="1863">
        <v>-7.9603159895707734</v>
      </c>
      <c r="Z9" s="1864">
        <v>41.733629217365603</v>
      </c>
      <c r="AA9" s="301"/>
    </row>
    <row r="10" spans="1:46" ht="20.25" customHeight="1">
      <c r="A10" s="96" t="s">
        <v>368</v>
      </c>
      <c r="B10" s="674">
        <v>0.11899999999999999</v>
      </c>
      <c r="C10" s="674">
        <v>0</v>
      </c>
      <c r="D10" s="674">
        <v>0</v>
      </c>
      <c r="E10" s="1863">
        <v>-100</v>
      </c>
      <c r="F10" s="1863" t="e">
        <v>#DIV/0!</v>
      </c>
      <c r="G10" s="674">
        <v>220.99496865</v>
      </c>
      <c r="H10" s="674">
        <v>334.21091103000003</v>
      </c>
      <c r="I10" s="674">
        <v>321.80517266000004</v>
      </c>
      <c r="J10" s="1863">
        <v>51.230099522901526</v>
      </c>
      <c r="K10" s="1863">
        <v>-3.7119489401967485</v>
      </c>
      <c r="L10" s="674">
        <v>12.34134643</v>
      </c>
      <c r="M10" s="674">
        <v>4.3554004100000006</v>
      </c>
      <c r="N10" s="674">
        <v>3.0780372000000003</v>
      </c>
      <c r="O10" s="1863">
        <v>-64.708871639704867</v>
      </c>
      <c r="P10" s="1863">
        <v>-29.328261233276592</v>
      </c>
      <c r="Q10" s="674">
        <v>48.280247499999987</v>
      </c>
      <c r="R10" s="674">
        <v>59.618789539999995</v>
      </c>
      <c r="S10" s="674">
        <v>78.869808710000001</v>
      </c>
      <c r="T10" s="1863">
        <v>23.484846551376947</v>
      </c>
      <c r="U10" s="1863">
        <v>32.290187906421579</v>
      </c>
      <c r="V10" s="1480">
        <v>680.61676775000012</v>
      </c>
      <c r="W10" s="1480">
        <v>558.06572617999996</v>
      </c>
      <c r="X10" s="1480">
        <v>635.61465039000018</v>
      </c>
      <c r="Y10" s="1863">
        <v>-18.005880456799858</v>
      </c>
      <c r="Z10" s="1864">
        <v>13.896019872216158</v>
      </c>
      <c r="AA10" s="301"/>
    </row>
    <row r="11" spans="1:46" ht="20.25" customHeight="1">
      <c r="A11" s="208" t="s">
        <v>84</v>
      </c>
      <c r="B11" s="674">
        <v>15.921144990000002</v>
      </c>
      <c r="C11" s="674">
        <v>28.5803057</v>
      </c>
      <c r="D11" s="674">
        <v>35.775997840000002</v>
      </c>
      <c r="E11" s="1863">
        <v>79.511622549453307</v>
      </c>
      <c r="F11" s="1863">
        <v>25.177099977625517</v>
      </c>
      <c r="G11" s="674">
        <v>662.11256499000001</v>
      </c>
      <c r="H11" s="674">
        <v>1107.8368947700001</v>
      </c>
      <c r="I11" s="674">
        <v>1162.84653248</v>
      </c>
      <c r="J11" s="1863">
        <v>67.318512492922082</v>
      </c>
      <c r="K11" s="1863">
        <v>4.9654997021398657</v>
      </c>
      <c r="L11" s="674">
        <v>32.06734677</v>
      </c>
      <c r="M11" s="674">
        <v>40.661944430000005</v>
      </c>
      <c r="N11" s="674">
        <v>64.855140050000003</v>
      </c>
      <c r="O11" s="1863">
        <v>26.801711166327351</v>
      </c>
      <c r="P11" s="1863">
        <v>59.498373624627959</v>
      </c>
      <c r="Q11" s="674">
        <v>508.71746011000005</v>
      </c>
      <c r="R11" s="674">
        <v>664.52611940999998</v>
      </c>
      <c r="S11" s="674">
        <v>742.8812469500001</v>
      </c>
      <c r="T11" s="1863">
        <v>30.627739662465956</v>
      </c>
      <c r="U11" s="1863">
        <v>11.791128332106467</v>
      </c>
      <c r="V11" s="1480">
        <v>1967.7469985580001</v>
      </c>
      <c r="W11" s="1480">
        <v>2417.4309804170002</v>
      </c>
      <c r="X11" s="1480">
        <v>4227.2436462295009</v>
      </c>
      <c r="Y11" s="1863">
        <v>22.852733719758504</v>
      </c>
      <c r="Z11" s="1864">
        <v>74.865122540140248</v>
      </c>
      <c r="AA11" s="301"/>
    </row>
    <row r="12" spans="1:46" ht="20.25" customHeight="1">
      <c r="A12" s="96" t="s">
        <v>369</v>
      </c>
      <c r="B12" s="674">
        <v>123.57791152</v>
      </c>
      <c r="C12" s="674">
        <v>155.81359226000001</v>
      </c>
      <c r="D12" s="674">
        <v>161.99484230000002</v>
      </c>
      <c r="E12" s="1863">
        <v>26.085309537524395</v>
      </c>
      <c r="F12" s="1863">
        <v>3.9670801182002151</v>
      </c>
      <c r="G12" s="674">
        <v>488.98591478000003</v>
      </c>
      <c r="H12" s="674">
        <v>960.57315635999998</v>
      </c>
      <c r="I12" s="674">
        <v>2243.3405090300002</v>
      </c>
      <c r="J12" s="1863">
        <v>96.441886632291244</v>
      </c>
      <c r="K12" s="1863">
        <v>133.54186968235967</v>
      </c>
      <c r="L12" s="674">
        <v>110.31634890999999</v>
      </c>
      <c r="M12" s="674">
        <v>151.21804069000001</v>
      </c>
      <c r="N12" s="674">
        <v>282.47808307000003</v>
      </c>
      <c r="O12" s="1863">
        <v>37.076727234119289</v>
      </c>
      <c r="P12" s="1863">
        <v>86.801840429268452</v>
      </c>
      <c r="Q12" s="674">
        <v>452.03608248999996</v>
      </c>
      <c r="R12" s="674">
        <v>1110.3499432599999</v>
      </c>
      <c r="S12" s="674">
        <v>1255.0862654199998</v>
      </c>
      <c r="T12" s="1863">
        <v>145.63303379317367</v>
      </c>
      <c r="U12" s="1863">
        <v>13.035198771213729</v>
      </c>
      <c r="V12" s="1480">
        <v>1521.94148159</v>
      </c>
      <c r="W12" s="1480">
        <v>1900.0429834299998</v>
      </c>
      <c r="X12" s="1480">
        <v>2715.5680046400003</v>
      </c>
      <c r="Y12" s="1863">
        <v>24.843366608615611</v>
      </c>
      <c r="Z12" s="1864">
        <v>42.921398532668803</v>
      </c>
      <c r="AA12" s="301"/>
    </row>
    <row r="13" spans="1:46" s="188" customFormat="1" ht="20.25" customHeight="1" thickBot="1">
      <c r="A13" s="186" t="s">
        <v>82</v>
      </c>
      <c r="B13" s="883">
        <v>766.81553875999998</v>
      </c>
      <c r="C13" s="883">
        <v>966.30169143000012</v>
      </c>
      <c r="D13" s="883">
        <v>1036.4531116800001</v>
      </c>
      <c r="E13" s="774">
        <v>26.01488136150509</v>
      </c>
      <c r="F13" s="774">
        <v>7.2597844826479729</v>
      </c>
      <c r="G13" s="883">
        <v>12064.665889740001</v>
      </c>
      <c r="H13" s="883">
        <v>16142.720753150003</v>
      </c>
      <c r="I13" s="883">
        <v>22173.097831747997</v>
      </c>
      <c r="J13" s="774">
        <v>33.801639437674368</v>
      </c>
      <c r="K13" s="774">
        <v>37.356633809212468</v>
      </c>
      <c r="L13" s="883">
        <v>1674.1192373599999</v>
      </c>
      <c r="M13" s="883">
        <v>2164.9395428299995</v>
      </c>
      <c r="N13" s="883">
        <v>2790.4034217999997</v>
      </c>
      <c r="O13" s="774">
        <v>29.318121106116564</v>
      </c>
      <c r="P13" s="774">
        <v>28.890593321252595</v>
      </c>
      <c r="Q13" s="883">
        <v>13382.12615925</v>
      </c>
      <c r="R13" s="883">
        <v>17057.545353129997</v>
      </c>
      <c r="S13" s="883">
        <v>20420.208073719852</v>
      </c>
      <c r="T13" s="774">
        <v>27.465136332909793</v>
      </c>
      <c r="U13" s="774">
        <v>19.713637870954386</v>
      </c>
      <c r="V13" s="883">
        <v>43374.856920991595</v>
      </c>
      <c r="W13" s="883">
        <v>48066.886313953481</v>
      </c>
      <c r="X13" s="883">
        <v>67263.075796257457</v>
      </c>
      <c r="Y13" s="774">
        <v>10.817394513850573</v>
      </c>
      <c r="Z13" s="775">
        <v>39.936411434937185</v>
      </c>
      <c r="AA13" s="302"/>
    </row>
    <row r="14" spans="1:46" ht="16.5" thickTop="1" thickBot="1">
      <c r="A14" s="189"/>
      <c r="P14" s="961"/>
    </row>
    <row r="15" spans="1:46" s="1054" customFormat="1" ht="18" customHeight="1" thickTop="1">
      <c r="A15" s="2552" t="s">
        <v>81</v>
      </c>
      <c r="B15" s="2543" t="s">
        <v>242</v>
      </c>
      <c r="C15" s="2543"/>
      <c r="D15" s="2543"/>
      <c r="E15" s="2543"/>
      <c r="F15" s="2543"/>
      <c r="G15" s="2543" t="s">
        <v>670</v>
      </c>
      <c r="H15" s="2543"/>
      <c r="I15" s="2543"/>
      <c r="J15" s="2543"/>
      <c r="K15" s="2543"/>
      <c r="L15" s="2543" t="s">
        <v>671</v>
      </c>
      <c r="M15" s="2543"/>
      <c r="N15" s="2543"/>
      <c r="O15" s="2543"/>
      <c r="P15" s="2543"/>
      <c r="Q15" s="2543" t="s">
        <v>672</v>
      </c>
      <c r="R15" s="2543"/>
      <c r="S15" s="2543"/>
      <c r="T15" s="2543"/>
      <c r="U15" s="2543"/>
      <c r="V15" s="2543" t="s">
        <v>212</v>
      </c>
      <c r="W15" s="2543"/>
      <c r="X15" s="2543"/>
      <c r="Y15" s="2543"/>
      <c r="Z15" s="2544"/>
    </row>
    <row r="16" spans="1:46" s="1213" customFormat="1" ht="18" customHeight="1">
      <c r="A16" s="2553"/>
      <c r="B16" s="1877" t="s">
        <v>87</v>
      </c>
      <c r="C16" s="1877" t="s">
        <v>90</v>
      </c>
      <c r="D16" s="1877" t="s">
        <v>91</v>
      </c>
      <c r="E16" s="2342" t="s">
        <v>340</v>
      </c>
      <c r="F16" s="2342"/>
      <c r="G16" s="1877" t="s">
        <v>87</v>
      </c>
      <c r="H16" s="1877" t="s">
        <v>90</v>
      </c>
      <c r="I16" s="1877" t="s">
        <v>91</v>
      </c>
      <c r="J16" s="2358" t="s">
        <v>340</v>
      </c>
      <c r="K16" s="2358"/>
      <c r="L16" s="1877" t="s">
        <v>87</v>
      </c>
      <c r="M16" s="1877" t="s">
        <v>90</v>
      </c>
      <c r="N16" s="1877" t="s">
        <v>91</v>
      </c>
      <c r="O16" s="2358" t="s">
        <v>340</v>
      </c>
      <c r="P16" s="2358"/>
      <c r="Q16" s="1877" t="s">
        <v>87</v>
      </c>
      <c r="R16" s="1877" t="s">
        <v>90</v>
      </c>
      <c r="S16" s="1877" t="s">
        <v>91</v>
      </c>
      <c r="T16" s="2358" t="s">
        <v>340</v>
      </c>
      <c r="U16" s="2358"/>
      <c r="V16" s="1877" t="s">
        <v>87</v>
      </c>
      <c r="W16" s="1877" t="s">
        <v>90</v>
      </c>
      <c r="X16" s="1877" t="s">
        <v>91</v>
      </c>
      <c r="Y16" s="2358" t="s">
        <v>340</v>
      </c>
      <c r="Z16" s="2359"/>
    </row>
    <row r="17" spans="1:26" s="1213" customFormat="1" ht="31.5" customHeight="1">
      <c r="A17" s="2553"/>
      <c r="B17" s="1232" t="str">
        <f>B6</f>
        <v xml:space="preserve">@)&amp;$
c;f/ d;fGt </v>
      </c>
      <c r="C17" s="1232" t="str">
        <f t="shared" ref="C17:F17" si="4">C6</f>
        <v xml:space="preserve">@)&amp;%
c;f/ d;fGt </v>
      </c>
      <c r="D17" s="1232" t="str">
        <f t="shared" si="4"/>
        <v xml:space="preserve">@)&amp;^
c;f/ d;fGt </v>
      </c>
      <c r="E17" s="1232" t="str">
        <f t="shared" si="4"/>
        <v>cf=j=@)&amp;$÷&amp;%</v>
      </c>
      <c r="F17" s="1232" t="str">
        <f t="shared" si="4"/>
        <v>cf=j=@)&amp;%÷&amp;^</v>
      </c>
      <c r="G17" s="1232" t="str">
        <f>B6</f>
        <v xml:space="preserve">@)&amp;$
c;f/ d;fGt </v>
      </c>
      <c r="H17" s="1232" t="str">
        <f t="shared" ref="H17:K17" si="5">C6</f>
        <v xml:space="preserve">@)&amp;%
c;f/ d;fGt </v>
      </c>
      <c r="I17" s="1232" t="str">
        <f t="shared" si="5"/>
        <v xml:space="preserve">@)&amp;^
c;f/ d;fGt </v>
      </c>
      <c r="J17" s="1232" t="str">
        <f t="shared" si="5"/>
        <v>cf=j=@)&amp;$÷&amp;%</v>
      </c>
      <c r="K17" s="1232" t="str">
        <f t="shared" si="5"/>
        <v>cf=j=@)&amp;%÷&amp;^</v>
      </c>
      <c r="L17" s="1232" t="str">
        <f>B6</f>
        <v xml:space="preserve">@)&amp;$
c;f/ d;fGt </v>
      </c>
      <c r="M17" s="1232" t="str">
        <f t="shared" ref="M17:P17" si="6">C6</f>
        <v xml:space="preserve">@)&amp;%
c;f/ d;fGt </v>
      </c>
      <c r="N17" s="1232" t="str">
        <f t="shared" si="6"/>
        <v xml:space="preserve">@)&amp;^
c;f/ d;fGt </v>
      </c>
      <c r="O17" s="1232" t="str">
        <f t="shared" si="6"/>
        <v>cf=j=@)&amp;$÷&amp;%</v>
      </c>
      <c r="P17" s="1232" t="str">
        <f t="shared" si="6"/>
        <v>cf=j=@)&amp;%÷&amp;^</v>
      </c>
      <c r="Q17" s="1232" t="str">
        <f>B6</f>
        <v xml:space="preserve">@)&amp;$
c;f/ d;fGt </v>
      </c>
      <c r="R17" s="1232" t="str">
        <f t="shared" ref="R17:U17" si="7">C6</f>
        <v xml:space="preserve">@)&amp;%
c;f/ d;fGt </v>
      </c>
      <c r="S17" s="1232" t="str">
        <f t="shared" si="7"/>
        <v xml:space="preserve">@)&amp;^
c;f/ d;fGt </v>
      </c>
      <c r="T17" s="1232" t="str">
        <f t="shared" si="7"/>
        <v>cf=j=@)&amp;$÷&amp;%</v>
      </c>
      <c r="U17" s="1232" t="str">
        <f t="shared" si="7"/>
        <v>cf=j=@)&amp;%÷&amp;^</v>
      </c>
      <c r="V17" s="1232" t="str">
        <f>B6</f>
        <v xml:space="preserve">@)&amp;$
c;f/ d;fGt </v>
      </c>
      <c r="W17" s="1232" t="str">
        <f t="shared" ref="W17:Z17" si="8">C6</f>
        <v xml:space="preserve">@)&amp;%
c;f/ d;fGt </v>
      </c>
      <c r="X17" s="1232" t="str">
        <f t="shared" si="8"/>
        <v xml:space="preserve">@)&amp;^
c;f/ d;fGt </v>
      </c>
      <c r="Y17" s="1232" t="str">
        <f t="shared" si="8"/>
        <v>cf=j=@)&amp;$÷&amp;%</v>
      </c>
      <c r="Z17" s="1308" t="str">
        <f t="shared" si="8"/>
        <v>cf=j=@)&amp;%÷&amp;^</v>
      </c>
    </row>
    <row r="18" spans="1:26" s="300" customFormat="1" ht="20.25" customHeight="1">
      <c r="A18" s="22" t="s">
        <v>311</v>
      </c>
      <c r="B18" s="1480">
        <v>6.9932200000000009</v>
      </c>
      <c r="C18" s="1480">
        <v>13.35615</v>
      </c>
      <c r="D18" s="1480">
        <v>0.55500000000000005</v>
      </c>
      <c r="E18" s="782">
        <v>90.987127532095343</v>
      </c>
      <c r="F18" s="782">
        <v>-95.844610909580979</v>
      </c>
      <c r="G18" s="674">
        <v>0</v>
      </c>
      <c r="H18" s="674">
        <v>0</v>
      </c>
      <c r="I18" s="674">
        <v>0</v>
      </c>
      <c r="J18" s="1863"/>
      <c r="K18" s="1863"/>
      <c r="L18" s="674">
        <v>0</v>
      </c>
      <c r="M18" s="674">
        <v>0</v>
      </c>
      <c r="N18" s="674">
        <v>14.819999999999999</v>
      </c>
      <c r="O18" s="1863"/>
      <c r="P18" s="1863"/>
      <c r="Q18" s="674">
        <v>8.5327682799999991</v>
      </c>
      <c r="R18" s="674">
        <v>7.8292150299999994</v>
      </c>
      <c r="S18" s="674">
        <v>17.46240422</v>
      </c>
      <c r="T18" s="1863"/>
      <c r="U18" s="1863">
        <v>123.04157125698464</v>
      </c>
      <c r="V18" s="674">
        <v>321.96369616999993</v>
      </c>
      <c r="W18" s="674">
        <v>281.42342773000001</v>
      </c>
      <c r="X18" s="674">
        <v>1119.2875874700001</v>
      </c>
      <c r="Y18" s="1863">
        <v>-12.591565111923146</v>
      </c>
      <c r="Z18" s="1864">
        <v>297.72367087499691</v>
      </c>
    </row>
    <row r="19" spans="1:26" s="300" customFormat="1" ht="31.5" customHeight="1">
      <c r="A19" s="96" t="s">
        <v>367</v>
      </c>
      <c r="B19" s="674">
        <v>1285.74437111</v>
      </c>
      <c r="C19" s="674">
        <v>1342.43700322</v>
      </c>
      <c r="D19" s="674">
        <v>1056.74299928</v>
      </c>
      <c r="E19" s="1863">
        <v>4.4093237648053218</v>
      </c>
      <c r="F19" s="1863">
        <v>-21.281743817752925</v>
      </c>
      <c r="G19" s="674">
        <v>41.937983299999999</v>
      </c>
      <c r="H19" s="674">
        <v>81.642361319999992</v>
      </c>
      <c r="I19" s="674">
        <v>57.679734689999997</v>
      </c>
      <c r="J19" s="1863">
        <v>94.674027923512483</v>
      </c>
      <c r="K19" s="1863">
        <v>-29.350727052194969</v>
      </c>
      <c r="L19" s="674">
        <v>92.060351859999997</v>
      </c>
      <c r="M19" s="674">
        <v>134.81611820999998</v>
      </c>
      <c r="N19" s="674">
        <v>164.14634053000003</v>
      </c>
      <c r="O19" s="1863">
        <v>46.443192412538735</v>
      </c>
      <c r="P19" s="1863">
        <v>21.755723803227326</v>
      </c>
      <c r="Q19" s="674">
        <v>220.82925720999998</v>
      </c>
      <c r="R19" s="674">
        <v>186.03313137999999</v>
      </c>
      <c r="S19" s="674">
        <v>97.985390169999988</v>
      </c>
      <c r="T19" s="1863">
        <v>-15.757027066803133</v>
      </c>
      <c r="U19" s="1863">
        <v>-47.329064751455242</v>
      </c>
      <c r="V19" s="674">
        <v>42705.200195518097</v>
      </c>
      <c r="W19" s="674">
        <v>50418.959209786488</v>
      </c>
      <c r="X19" s="674">
        <v>67272.389334985797</v>
      </c>
      <c r="Y19" s="1863">
        <v>18.062809631970651</v>
      </c>
      <c r="Z19" s="1864">
        <v>33.42677117763273</v>
      </c>
    </row>
    <row r="20" spans="1:26" s="300" customFormat="1" ht="20.25" customHeight="1">
      <c r="A20" s="96" t="s">
        <v>83</v>
      </c>
      <c r="B20" s="674">
        <v>503.33293423999999</v>
      </c>
      <c r="C20" s="674">
        <v>588.49334204000002</v>
      </c>
      <c r="D20" s="674">
        <v>579.80821576000005</v>
      </c>
      <c r="E20" s="1863">
        <v>16.919299733204767</v>
      </c>
      <c r="F20" s="1863">
        <v>-1.4758240509388258</v>
      </c>
      <c r="G20" s="674">
        <v>99.794082230000001</v>
      </c>
      <c r="H20" s="674">
        <v>182.406249</v>
      </c>
      <c r="I20" s="674">
        <v>241.55667690999996</v>
      </c>
      <c r="J20" s="1863">
        <v>82.782630917532714</v>
      </c>
      <c r="K20" s="1863">
        <v>32.427851696023851</v>
      </c>
      <c r="L20" s="674">
        <v>231.54942832</v>
      </c>
      <c r="M20" s="674">
        <v>250.35525575999998</v>
      </c>
      <c r="N20" s="674">
        <v>339.27624664000001</v>
      </c>
      <c r="O20" s="1863">
        <v>8.1217334788710644</v>
      </c>
      <c r="P20" s="1863">
        <v>35.517924562863215</v>
      </c>
      <c r="Q20" s="674">
        <v>291.14759779000002</v>
      </c>
      <c r="R20" s="674">
        <v>412.09488005999998</v>
      </c>
      <c r="S20" s="674">
        <v>527.51900841999998</v>
      </c>
      <c r="T20" s="1863">
        <v>41.541569701439641</v>
      </c>
      <c r="U20" s="1863">
        <v>28.009114877426896</v>
      </c>
      <c r="V20" s="674">
        <v>24171.5662637155</v>
      </c>
      <c r="W20" s="674">
        <v>27404.189935110004</v>
      </c>
      <c r="X20" s="674">
        <v>34457.6753924</v>
      </c>
      <c r="Y20" s="1863">
        <v>13.373662410313344</v>
      </c>
      <c r="Z20" s="1864">
        <v>25.73871175901148</v>
      </c>
    </row>
    <row r="21" spans="1:26" s="300" customFormat="1" ht="20.25" customHeight="1">
      <c r="A21" s="96" t="s">
        <v>368</v>
      </c>
      <c r="B21" s="674">
        <v>3.59</v>
      </c>
      <c r="C21" s="674">
        <v>7.18</v>
      </c>
      <c r="D21" s="674">
        <v>8.6</v>
      </c>
      <c r="E21" s="1863">
        <v>100</v>
      </c>
      <c r="F21" s="1863">
        <v>19.777158774373248</v>
      </c>
      <c r="G21" s="674">
        <v>3.8334307300000003</v>
      </c>
      <c r="H21" s="674">
        <v>3.5482972899999998</v>
      </c>
      <c r="I21" s="674">
        <v>2.8786373100000002</v>
      </c>
      <c r="J21" s="1863">
        <v>-7.4380746668663704</v>
      </c>
      <c r="K21" s="1863">
        <v>-18.872713452936168</v>
      </c>
      <c r="L21" s="674">
        <v>11.38617365</v>
      </c>
      <c r="M21" s="674">
        <v>9.8337632599999996</v>
      </c>
      <c r="N21" s="674">
        <v>6.030430410000001</v>
      </c>
      <c r="O21" s="1863"/>
      <c r="P21" s="1863">
        <v>-38.676270207464789</v>
      </c>
      <c r="Q21" s="674">
        <v>2.1469999999999998</v>
      </c>
      <c r="R21" s="674">
        <v>2.12</v>
      </c>
      <c r="S21" s="674">
        <v>1.93</v>
      </c>
      <c r="T21" s="1863">
        <v>-1.2575687005123228</v>
      </c>
      <c r="U21" s="1863">
        <v>-8.9622641509433976</v>
      </c>
      <c r="V21" s="674">
        <v>983.30893471000024</v>
      </c>
      <c r="W21" s="674">
        <v>978.93288770999993</v>
      </c>
      <c r="X21" s="674">
        <v>1058.8067366800001</v>
      </c>
      <c r="Y21" s="1863">
        <v>-0.44503277103761718</v>
      </c>
      <c r="Z21" s="1864">
        <v>8.1592773082583392</v>
      </c>
    </row>
    <row r="22" spans="1:26" s="300" customFormat="1" ht="20.25" customHeight="1">
      <c r="A22" s="96" t="s">
        <v>84</v>
      </c>
      <c r="B22" s="674">
        <v>113.63174647</v>
      </c>
      <c r="C22" s="674">
        <v>91.373091990000006</v>
      </c>
      <c r="D22" s="674">
        <v>111.94868268999998</v>
      </c>
      <c r="E22" s="1863">
        <v>-19.588411840415148</v>
      </c>
      <c r="F22" s="1863">
        <v>22.518216525114184</v>
      </c>
      <c r="G22" s="674">
        <v>4.0725765899999997</v>
      </c>
      <c r="H22" s="674">
        <v>4.0737974299999999</v>
      </c>
      <c r="I22" s="674">
        <v>3.4227112399999995</v>
      </c>
      <c r="J22" s="1863">
        <v>2.9977091235025455E-2</v>
      </c>
      <c r="K22" s="1863">
        <v>-15.982291736091554</v>
      </c>
      <c r="L22" s="674">
        <v>11.358069500000001</v>
      </c>
      <c r="M22" s="674">
        <v>14.754946229999998</v>
      </c>
      <c r="N22" s="674">
        <v>55.181389969999998</v>
      </c>
      <c r="O22" s="1863">
        <v>29.907166266239159</v>
      </c>
      <c r="P22" s="1863">
        <v>273.98570696112938</v>
      </c>
      <c r="Q22" s="674">
        <v>18.146404969999999</v>
      </c>
      <c r="R22" s="674">
        <v>18.0334146</v>
      </c>
      <c r="S22" s="674">
        <v>24.962204269999997</v>
      </c>
      <c r="T22" s="1863">
        <v>-0.6226598060982127</v>
      </c>
      <c r="U22" s="1863">
        <v>38.421950715867183</v>
      </c>
      <c r="V22" s="674">
        <v>3333.7743129480004</v>
      </c>
      <c r="W22" s="674">
        <v>4387.2714949769997</v>
      </c>
      <c r="X22" s="674">
        <v>6429.1175517195015</v>
      </c>
      <c r="Y22" s="1863">
        <v>31.600734876903232</v>
      </c>
      <c r="Z22" s="1864">
        <v>46.540225720706303</v>
      </c>
    </row>
    <row r="23" spans="1:26" s="300" customFormat="1" ht="20.25" customHeight="1">
      <c r="A23" s="96" t="s">
        <v>369</v>
      </c>
      <c r="B23" s="674">
        <v>112.11430141999999</v>
      </c>
      <c r="C23" s="674">
        <v>112.97571459</v>
      </c>
      <c r="D23" s="674">
        <v>42.004237879999998</v>
      </c>
      <c r="E23" s="1863">
        <v>0.76833477896187219</v>
      </c>
      <c r="F23" s="1863">
        <v>-62.820117551424644</v>
      </c>
      <c r="G23" s="674">
        <v>38.683620310000002</v>
      </c>
      <c r="H23" s="674">
        <v>64.75767092000001</v>
      </c>
      <c r="I23" s="674">
        <v>48.059808700000005</v>
      </c>
      <c r="J23" s="1863">
        <v>67.403336091735127</v>
      </c>
      <c r="K23" s="1863">
        <v>-25.785149439095974</v>
      </c>
      <c r="L23" s="674">
        <v>54.360698480000003</v>
      </c>
      <c r="M23" s="674">
        <v>68.86468013999999</v>
      </c>
      <c r="N23" s="674">
        <v>86.601359439999982</v>
      </c>
      <c r="O23" s="1863">
        <v>26.681006803722696</v>
      </c>
      <c r="P23" s="1863">
        <v>25.755843581850385</v>
      </c>
      <c r="Q23" s="674">
        <v>141.72541813000001</v>
      </c>
      <c r="R23" s="674">
        <v>190.31393329000002</v>
      </c>
      <c r="S23" s="674">
        <v>212.26623501999998</v>
      </c>
      <c r="T23" s="1863">
        <v>34.283557459983228</v>
      </c>
      <c r="U23" s="1863">
        <v>11.534784316894502</v>
      </c>
      <c r="V23" s="674">
        <v>3043.7417776299999</v>
      </c>
      <c r="W23" s="674">
        <v>4714.9097149400004</v>
      </c>
      <c r="X23" s="674">
        <v>7047.3993455</v>
      </c>
      <c r="Y23" s="1863">
        <v>54.905049751337657</v>
      </c>
      <c r="Z23" s="1864">
        <v>49.47050466669819</v>
      </c>
    </row>
    <row r="24" spans="1:26" s="188" customFormat="1" ht="20.25" customHeight="1" thickBot="1">
      <c r="A24" s="186" t="s">
        <v>82</v>
      </c>
      <c r="B24" s="960">
        <v>2025.4065732399999</v>
      </c>
      <c r="C24" s="960">
        <v>2155.8153018399998</v>
      </c>
      <c r="D24" s="960">
        <v>1799.65913561</v>
      </c>
      <c r="E24" s="774">
        <v>6.438644483679532</v>
      </c>
      <c r="F24" s="774">
        <v>-16.520717982009806</v>
      </c>
      <c r="G24" s="960">
        <v>188.32169316000002</v>
      </c>
      <c r="H24" s="960">
        <v>336.42837595999998</v>
      </c>
      <c r="I24" s="960">
        <v>353.59756884999996</v>
      </c>
      <c r="J24" s="774">
        <v>78.645577317620564</v>
      </c>
      <c r="K24" s="774">
        <v>5.1033724016315816</v>
      </c>
      <c r="L24" s="883">
        <v>400.71472181000001</v>
      </c>
      <c r="M24" s="896">
        <v>478.62476359999994</v>
      </c>
      <c r="N24" s="883">
        <v>666.05576699000005</v>
      </c>
      <c r="O24" s="774">
        <v>19.442770018053196</v>
      </c>
      <c r="P24" s="774">
        <v>39.160323001306608</v>
      </c>
      <c r="Q24" s="883">
        <v>682.5284463800001</v>
      </c>
      <c r="R24" s="896">
        <v>816.42457436000007</v>
      </c>
      <c r="S24" s="883">
        <v>882.12524209999992</v>
      </c>
      <c r="T24" s="774">
        <v>19.617662632255019</v>
      </c>
      <c r="U24" s="774">
        <v>8.0473652806816887</v>
      </c>
      <c r="V24" s="883">
        <v>74559.555180691605</v>
      </c>
      <c r="W24" s="883">
        <v>88185.68667025349</v>
      </c>
      <c r="X24" s="883">
        <v>117384.67594875531</v>
      </c>
      <c r="Y24" s="774">
        <v>18.275499976548403</v>
      </c>
      <c r="Z24" s="775">
        <v>33.110803329891326</v>
      </c>
    </row>
    <row r="25" spans="1:26" ht="21.75" customHeight="1" thickTop="1">
      <c r="A25" s="2549" t="str">
        <f>'[1]T 5'!A43:P43</f>
        <v>&gt;f]t M cWoog If]qsf a}+s tyf ljQLo ;+:yf .</v>
      </c>
      <c r="B25" s="2549"/>
      <c r="C25" s="2549"/>
      <c r="D25" s="2549"/>
      <c r="E25" s="2549"/>
      <c r="F25" s="2549"/>
      <c r="G25" s="2549"/>
      <c r="H25" s="2549"/>
      <c r="I25" s="2549"/>
      <c r="J25" s="2549"/>
      <c r="K25" s="2549"/>
      <c r="L25" s="2549"/>
      <c r="M25" s="2549"/>
      <c r="N25" s="2549"/>
      <c r="O25" s="2549"/>
      <c r="P25" s="2549"/>
    </row>
    <row r="26" spans="1:26" ht="15" customHeight="1">
      <c r="A26" s="2550" t="s">
        <v>330</v>
      </c>
      <c r="B26" s="2551"/>
      <c r="C26" s="2551"/>
      <c r="D26" s="2551"/>
      <c r="E26" s="2551"/>
      <c r="F26" s="2551"/>
    </row>
    <row r="27" spans="1:26" ht="14.25">
      <c r="A27" s="2545" t="s">
        <v>532</v>
      </c>
      <c r="B27" s="2545"/>
      <c r="C27" s="2545"/>
      <c r="D27" s="2545"/>
      <c r="E27" s="2545"/>
      <c r="F27" s="2545"/>
      <c r="G27" s="2545"/>
      <c r="H27" s="2545"/>
      <c r="I27" s="2545"/>
      <c r="J27" s="2545"/>
      <c r="K27" s="2545"/>
      <c r="L27" s="2545"/>
      <c r="M27" s="2545"/>
      <c r="N27" s="2545"/>
      <c r="O27" s="2545"/>
      <c r="P27" s="2545"/>
    </row>
    <row r="31" spans="1:26" ht="14.25" customHeight="1"/>
  </sheetData>
  <mergeCells count="27">
    <mergeCell ref="T5:U5"/>
    <mergeCell ref="O16:P16"/>
    <mergeCell ref="E5:F5"/>
    <mergeCell ref="J5:K5"/>
    <mergeCell ref="G15:K15"/>
    <mergeCell ref="L15:P15"/>
    <mergeCell ref="Q15:U15"/>
    <mergeCell ref="T16:U16"/>
    <mergeCell ref="T3:U3"/>
    <mergeCell ref="B4:F4"/>
    <mergeCell ref="G4:K4"/>
    <mergeCell ref="L4:P4"/>
    <mergeCell ref="Q4:U4"/>
    <mergeCell ref="Y3:Z3"/>
    <mergeCell ref="V4:Z4"/>
    <mergeCell ref="Y5:Z5"/>
    <mergeCell ref="V15:Z15"/>
    <mergeCell ref="Y16:Z16"/>
    <mergeCell ref="A27:P27"/>
    <mergeCell ref="A25:P25"/>
    <mergeCell ref="O5:P5"/>
    <mergeCell ref="A15:A17"/>
    <mergeCell ref="B15:F15"/>
    <mergeCell ref="E16:F16"/>
    <mergeCell ref="A4:A6"/>
    <mergeCell ref="J16:K16"/>
    <mergeCell ref="A26:F26"/>
  </mergeCells>
  <printOptions horizontalCentered="1"/>
  <pageMargins left="0.39370078740157483" right="0.39370078740157483" top="0.78740157480314965" bottom="0" header="0" footer="0"/>
  <pageSetup paperSize="9" scale="43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K21"/>
  <sheetViews>
    <sheetView view="pageBreakPreview" zoomScale="55" zoomScaleSheetLayoutView="55" workbookViewId="0">
      <pane xSplit="1" topLeftCell="K1" activePane="topRight" state="frozen"/>
      <selection pane="topRight" activeCell="B7" sqref="B7"/>
    </sheetView>
  </sheetViews>
  <sheetFormatPr defaultRowHeight="12.75"/>
  <cols>
    <col min="1" max="1" width="26.5703125" customWidth="1"/>
    <col min="2" max="2" width="14.42578125" customWidth="1"/>
    <col min="3" max="3" width="14.5703125" customWidth="1"/>
    <col min="4" max="4" width="13.5703125" customWidth="1"/>
    <col min="5" max="6" width="12.7109375" style="838" customWidth="1"/>
    <col min="7" max="8" width="14" customWidth="1"/>
    <col min="9" max="9" width="13.5703125" customWidth="1"/>
    <col min="10" max="11" width="12.7109375" style="838" customWidth="1"/>
    <col min="12" max="13" width="14" customWidth="1"/>
    <col min="14" max="14" width="13.7109375" customWidth="1"/>
    <col min="15" max="16" width="12.7109375" style="838" customWidth="1"/>
    <col min="17" max="19" width="14" customWidth="1"/>
    <col min="20" max="21" width="12.7109375" style="838" customWidth="1"/>
    <col min="22" max="24" width="14" customWidth="1"/>
    <col min="25" max="26" width="12.7109375" style="838" customWidth="1"/>
    <col min="27" max="251" width="8.7109375" customWidth="1"/>
    <col min="252" max="252" width="33.140625" bestFit="1" customWidth="1"/>
    <col min="253" max="253" width="13.140625" customWidth="1"/>
    <col min="254" max="254" width="12.85546875" customWidth="1"/>
    <col min="255" max="255" width="13.42578125" customWidth="1"/>
  </cols>
  <sheetData>
    <row r="1" spans="1:193" s="1895" customFormat="1" ht="33">
      <c r="A1" s="1938" t="s">
        <v>308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1938"/>
      <c r="R1" s="1938"/>
      <c r="S1" s="1938"/>
      <c r="T1" s="1938"/>
      <c r="U1" s="1938"/>
      <c r="V1" s="1939"/>
      <c r="W1" s="1939"/>
      <c r="X1" s="1939"/>
      <c r="Y1" s="1940"/>
      <c r="Z1" s="1940"/>
    </row>
    <row r="2" spans="1:193" s="1894" customFormat="1" ht="35.25" thickBot="1">
      <c r="A2" s="1969" t="s">
        <v>92</v>
      </c>
      <c r="B2" s="1969"/>
      <c r="C2" s="1969"/>
      <c r="D2" s="1969"/>
      <c r="E2" s="1969"/>
      <c r="F2" s="1969"/>
      <c r="G2" s="1969"/>
      <c r="H2" s="1969"/>
      <c r="I2" s="1969"/>
      <c r="J2" s="1969"/>
      <c r="K2" s="1969"/>
      <c r="L2" s="1969"/>
      <c r="M2" s="1969"/>
      <c r="N2" s="1969"/>
      <c r="O2" s="1969"/>
      <c r="P2" s="1969"/>
      <c r="Q2" s="1969"/>
      <c r="R2" s="1969"/>
      <c r="S2" s="1969"/>
      <c r="T2" s="1969"/>
      <c r="U2" s="1969"/>
      <c r="V2" s="1942"/>
      <c r="W2" s="1942"/>
      <c r="X2" s="1942"/>
      <c r="Y2" s="1943"/>
      <c r="Z2" s="1943"/>
    </row>
    <row r="3" spans="1:193" s="1054" customFormat="1" ht="16.5" customHeight="1" thickTop="1">
      <c r="A3" s="2315" t="s">
        <v>81</v>
      </c>
      <c r="B3" s="2543" t="s">
        <v>237</v>
      </c>
      <c r="C3" s="2543"/>
      <c r="D3" s="2543"/>
      <c r="E3" s="2543"/>
      <c r="F3" s="2543"/>
      <c r="G3" s="2543" t="s">
        <v>239</v>
      </c>
      <c r="H3" s="2543"/>
      <c r="I3" s="2543"/>
      <c r="J3" s="2543"/>
      <c r="K3" s="2543"/>
      <c r="L3" s="2543" t="s">
        <v>238</v>
      </c>
      <c r="M3" s="2543"/>
      <c r="N3" s="2543"/>
      <c r="O3" s="2543"/>
      <c r="P3" s="2543"/>
      <c r="Q3" s="2543" t="s">
        <v>240</v>
      </c>
      <c r="R3" s="2543"/>
      <c r="S3" s="2543"/>
      <c r="T3" s="2543"/>
      <c r="U3" s="2543"/>
      <c r="V3" s="2543" t="s">
        <v>241</v>
      </c>
      <c r="W3" s="2543"/>
      <c r="X3" s="2543"/>
      <c r="Y3" s="2543"/>
      <c r="Z3" s="2544"/>
      <c r="AA3" s="1055"/>
      <c r="AB3" s="1055"/>
      <c r="AC3" s="1055"/>
      <c r="AD3" s="1055"/>
      <c r="AE3" s="1055"/>
      <c r="AF3" s="1055"/>
      <c r="AG3" s="1055"/>
      <c r="AH3" s="1055"/>
      <c r="AI3" s="1055"/>
      <c r="AJ3" s="1055"/>
      <c r="AK3" s="1055"/>
      <c r="AL3" s="1055"/>
      <c r="AM3" s="1056"/>
      <c r="AN3" s="1056"/>
      <c r="AO3" s="1056"/>
      <c r="AP3" s="1056"/>
      <c r="AQ3" s="1056"/>
      <c r="AR3" s="1056"/>
      <c r="AS3" s="1056"/>
      <c r="AT3" s="1056"/>
      <c r="AU3" s="1056"/>
      <c r="AV3" s="1056"/>
      <c r="AW3" s="1056"/>
      <c r="AX3" s="1056"/>
      <c r="AY3" s="1056"/>
      <c r="AZ3" s="1056"/>
      <c r="BA3" s="1056"/>
      <c r="BB3" s="1056"/>
      <c r="BC3" s="1056"/>
      <c r="BD3" s="1056"/>
      <c r="BE3" s="1056"/>
      <c r="BF3" s="1056"/>
      <c r="BG3" s="1056"/>
      <c r="BH3" s="1056"/>
      <c r="BI3" s="1056"/>
      <c r="BJ3" s="1056"/>
      <c r="BK3" s="1056"/>
      <c r="BL3" s="1056"/>
      <c r="BM3" s="1056"/>
      <c r="BN3" s="1056"/>
      <c r="BO3" s="1056"/>
      <c r="BP3" s="1056"/>
      <c r="BQ3" s="1056"/>
      <c r="BR3" s="1056"/>
      <c r="BS3" s="1056"/>
      <c r="BT3" s="1056"/>
      <c r="BU3" s="1056"/>
      <c r="BV3" s="1056"/>
      <c r="BW3" s="1056"/>
      <c r="BX3" s="1056"/>
      <c r="BY3" s="1056"/>
      <c r="BZ3" s="1056"/>
      <c r="CA3" s="1056"/>
      <c r="CB3" s="1056"/>
      <c r="CC3" s="1056"/>
      <c r="CD3" s="1056"/>
      <c r="CE3" s="1056"/>
      <c r="CF3" s="1056"/>
      <c r="CG3" s="1056"/>
      <c r="CH3" s="1056"/>
      <c r="CI3" s="1056"/>
      <c r="CJ3" s="1056"/>
      <c r="CK3" s="1056"/>
      <c r="CL3" s="1056"/>
      <c r="CM3" s="1056"/>
      <c r="CN3" s="1056"/>
      <c r="CO3" s="1056"/>
      <c r="CP3" s="1056"/>
      <c r="CQ3" s="1056"/>
      <c r="CR3" s="1056"/>
      <c r="CS3" s="1056"/>
      <c r="CT3" s="1056"/>
      <c r="CU3" s="1056"/>
      <c r="CV3" s="1056"/>
      <c r="CW3" s="1056"/>
      <c r="CX3" s="1056"/>
      <c r="CY3" s="1056"/>
      <c r="CZ3" s="1056"/>
      <c r="DA3" s="1056"/>
      <c r="DB3" s="1056"/>
      <c r="DC3" s="1056"/>
      <c r="DD3" s="1056"/>
      <c r="DE3" s="1056"/>
      <c r="DF3" s="1056"/>
      <c r="DG3" s="1056"/>
      <c r="DH3" s="1056"/>
      <c r="DI3" s="1056"/>
      <c r="DJ3" s="1056"/>
      <c r="DK3" s="1056"/>
      <c r="DL3" s="1056"/>
      <c r="DM3" s="1056"/>
      <c r="DN3" s="1056"/>
      <c r="DO3" s="1056"/>
      <c r="DP3" s="1056"/>
      <c r="DQ3" s="1056"/>
      <c r="DR3" s="1056"/>
      <c r="DS3" s="1056"/>
      <c r="DT3" s="1056"/>
      <c r="DU3" s="1056"/>
      <c r="DV3" s="1056"/>
      <c r="DW3" s="1056"/>
      <c r="DX3" s="1056"/>
      <c r="DY3" s="1056"/>
      <c r="DZ3" s="1056"/>
      <c r="EA3" s="1056"/>
      <c r="EB3" s="1056"/>
      <c r="EC3" s="1056"/>
      <c r="ED3" s="1056"/>
      <c r="EE3" s="1056"/>
      <c r="EF3" s="1056"/>
      <c r="EG3" s="1056"/>
      <c r="EH3" s="1056"/>
      <c r="EI3" s="1056"/>
      <c r="EJ3" s="1056"/>
      <c r="EK3" s="1056"/>
      <c r="EL3" s="1056"/>
      <c r="EM3" s="1056"/>
      <c r="EN3" s="1056"/>
      <c r="EO3" s="1056"/>
      <c r="EP3" s="1056"/>
      <c r="EQ3" s="1056"/>
      <c r="ER3" s="1056"/>
      <c r="ES3" s="1056"/>
      <c r="ET3" s="1056"/>
      <c r="EU3" s="1056"/>
      <c r="EV3" s="1056"/>
      <c r="EW3" s="1056"/>
      <c r="EX3" s="1056"/>
      <c r="EY3" s="1056"/>
      <c r="EZ3" s="1056"/>
      <c r="FA3" s="1056"/>
      <c r="FB3" s="1056"/>
      <c r="FC3" s="1056"/>
      <c r="FD3" s="1056"/>
      <c r="FE3" s="1056"/>
      <c r="FF3" s="1056"/>
      <c r="FG3" s="1056"/>
      <c r="FH3" s="1056"/>
      <c r="FI3" s="1056"/>
      <c r="FJ3" s="1056"/>
      <c r="FK3" s="1056"/>
      <c r="FL3" s="1056"/>
      <c r="FM3" s="1056"/>
      <c r="FN3" s="1056"/>
      <c r="FO3" s="1056"/>
      <c r="FP3" s="1056"/>
      <c r="FQ3" s="1056"/>
      <c r="FR3" s="1056"/>
      <c r="FS3" s="1056"/>
      <c r="FT3" s="1056"/>
      <c r="FU3" s="1056"/>
      <c r="FV3" s="1056"/>
      <c r="FW3" s="1056"/>
      <c r="FX3" s="1056"/>
      <c r="FY3" s="1056"/>
      <c r="FZ3" s="1056"/>
      <c r="GA3" s="1056"/>
      <c r="GB3" s="1056"/>
      <c r="GC3" s="1056"/>
      <c r="GD3" s="1056"/>
      <c r="GE3" s="1056"/>
      <c r="GF3" s="1056"/>
      <c r="GG3" s="1056"/>
      <c r="GH3" s="1056"/>
      <c r="GI3" s="1056"/>
      <c r="GJ3" s="1056"/>
      <c r="GK3" s="1056"/>
    </row>
    <row r="4" spans="1:193" s="1054" customFormat="1" ht="20.25" customHeight="1">
      <c r="A4" s="2316"/>
      <c r="B4" s="1060" t="s">
        <v>87</v>
      </c>
      <c r="C4" s="1060" t="s">
        <v>90</v>
      </c>
      <c r="D4" s="1060" t="s">
        <v>91</v>
      </c>
      <c r="E4" s="2322" t="s">
        <v>88</v>
      </c>
      <c r="F4" s="2322" t="s">
        <v>89</v>
      </c>
      <c r="G4" s="1060" t="s">
        <v>87</v>
      </c>
      <c r="H4" s="1060" t="s">
        <v>90</v>
      </c>
      <c r="I4" s="1060" t="s">
        <v>91</v>
      </c>
      <c r="J4" s="2322" t="s">
        <v>88</v>
      </c>
      <c r="K4" s="2322" t="s">
        <v>89</v>
      </c>
      <c r="L4" s="1060" t="s">
        <v>87</v>
      </c>
      <c r="M4" s="1060" t="s">
        <v>90</v>
      </c>
      <c r="N4" s="1060" t="s">
        <v>91</v>
      </c>
      <c r="O4" s="2322" t="s">
        <v>88</v>
      </c>
      <c r="P4" s="2322" t="s">
        <v>89</v>
      </c>
      <c r="Q4" s="1060" t="s">
        <v>87</v>
      </c>
      <c r="R4" s="1060" t="s">
        <v>90</v>
      </c>
      <c r="S4" s="1060" t="s">
        <v>91</v>
      </c>
      <c r="T4" s="2322" t="s">
        <v>88</v>
      </c>
      <c r="U4" s="2322" t="s">
        <v>89</v>
      </c>
      <c r="V4" s="1060" t="s">
        <v>87</v>
      </c>
      <c r="W4" s="1060" t="s">
        <v>90</v>
      </c>
      <c r="X4" s="1060" t="s">
        <v>91</v>
      </c>
      <c r="Y4" s="2342" t="s">
        <v>88</v>
      </c>
      <c r="Z4" s="2345" t="s">
        <v>89</v>
      </c>
      <c r="AA4" s="1055"/>
      <c r="AB4" s="1055"/>
      <c r="AC4" s="1055"/>
      <c r="AD4" s="1055"/>
      <c r="AE4" s="1055"/>
      <c r="AF4" s="1055"/>
      <c r="AG4" s="1055"/>
      <c r="AH4" s="1055"/>
      <c r="AI4" s="1055"/>
      <c r="AJ4" s="1055"/>
      <c r="AK4" s="1055"/>
      <c r="AL4" s="1055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</row>
    <row r="5" spans="1:193" s="1054" customFormat="1" ht="30" customHeight="1">
      <c r="A5" s="2316"/>
      <c r="B5" s="1875" t="s">
        <v>669</v>
      </c>
      <c r="C5" s="1875" t="s">
        <v>725</v>
      </c>
      <c r="D5" s="1875" t="s">
        <v>737</v>
      </c>
      <c r="E5" s="2322"/>
      <c r="F5" s="2322"/>
      <c r="G5" s="1875" t="str">
        <f>B5</f>
        <v xml:space="preserve">cf=j= @)&amp;#÷&amp;$
-;fpg–c;f/_                </v>
      </c>
      <c r="H5" s="1875" t="str">
        <f t="shared" ref="H5:I5" si="0">C5</f>
        <v xml:space="preserve">cf=j= @)&amp;$÷&amp;%
-;fpg–c;f/_                </v>
      </c>
      <c r="I5" s="1875" t="str">
        <f t="shared" si="0"/>
        <v xml:space="preserve">cf=j= @)&amp;%÷&amp;^
-;fpg–c;f/_                </v>
      </c>
      <c r="J5" s="2322"/>
      <c r="K5" s="2322"/>
      <c r="L5" s="1875" t="str">
        <f>B5</f>
        <v xml:space="preserve">cf=j= @)&amp;#÷&amp;$
-;fpg–c;f/_                </v>
      </c>
      <c r="M5" s="1875" t="str">
        <f t="shared" ref="M5:N5" si="1">C5</f>
        <v xml:space="preserve">cf=j= @)&amp;$÷&amp;%
-;fpg–c;f/_                </v>
      </c>
      <c r="N5" s="1875" t="str">
        <f t="shared" si="1"/>
        <v xml:space="preserve">cf=j= @)&amp;%÷&amp;^
-;fpg–c;f/_                </v>
      </c>
      <c r="O5" s="2322"/>
      <c r="P5" s="2322"/>
      <c r="Q5" s="1875" t="str">
        <f>B5</f>
        <v xml:space="preserve">cf=j= @)&amp;#÷&amp;$
-;fpg–c;f/_                </v>
      </c>
      <c r="R5" s="1875" t="str">
        <f t="shared" ref="R5:S5" si="2">C5</f>
        <v xml:space="preserve">cf=j= @)&amp;$÷&amp;%
-;fpg–c;f/_                </v>
      </c>
      <c r="S5" s="1875" t="str">
        <f t="shared" si="2"/>
        <v xml:space="preserve">cf=j= @)&amp;%÷&amp;^
-;fpg–c;f/_                </v>
      </c>
      <c r="T5" s="2322"/>
      <c r="U5" s="2322"/>
      <c r="V5" s="1875" t="str">
        <f>B5</f>
        <v xml:space="preserve">cf=j= @)&amp;#÷&amp;$
-;fpg–c;f/_                </v>
      </c>
      <c r="W5" s="1875" t="str">
        <f t="shared" ref="W5:X5" si="3">C5</f>
        <v xml:space="preserve">cf=j= @)&amp;$÷&amp;%
-;fpg–c;f/_                </v>
      </c>
      <c r="X5" s="1875" t="str">
        <f t="shared" si="3"/>
        <v xml:space="preserve">cf=j= @)&amp;%÷&amp;^
-;fpg–c;f/_                </v>
      </c>
      <c r="Y5" s="2342"/>
      <c r="Z5" s="2345"/>
      <c r="AA5" s="1055"/>
      <c r="AB5" s="1055"/>
      <c r="AC5" s="1055"/>
      <c r="AD5" s="1055"/>
      <c r="AE5" s="1055"/>
      <c r="AF5" s="1055"/>
      <c r="AG5" s="1055"/>
      <c r="AH5" s="1055"/>
      <c r="AI5" s="1055"/>
      <c r="AJ5" s="1055"/>
      <c r="AK5" s="1055"/>
      <c r="AL5" s="1055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  <c r="GG5" s="1056"/>
      <c r="GH5" s="1056"/>
      <c r="GI5" s="1056"/>
      <c r="GJ5" s="1056"/>
      <c r="GK5" s="1056"/>
    </row>
    <row r="6" spans="1:193" ht="23.25" customHeight="1">
      <c r="A6" s="130" t="s">
        <v>735</v>
      </c>
      <c r="B6" s="1717">
        <v>23</v>
      </c>
      <c r="C6" s="1717">
        <v>25</v>
      </c>
      <c r="D6" s="1717">
        <v>27</v>
      </c>
      <c r="E6" s="962">
        <v>8.695652173913043</v>
      </c>
      <c r="F6" s="962">
        <v>8</v>
      </c>
      <c r="G6" s="1717">
        <v>29</v>
      </c>
      <c r="H6" s="1717">
        <v>25</v>
      </c>
      <c r="I6" s="1717">
        <v>30</v>
      </c>
      <c r="J6" s="962">
        <v>-13.793103448275861</v>
      </c>
      <c r="K6" s="962">
        <v>20</v>
      </c>
      <c r="L6" s="1720">
        <v>29</v>
      </c>
      <c r="M6" s="1720">
        <v>41</v>
      </c>
      <c r="N6" s="1720">
        <v>42</v>
      </c>
      <c r="O6" s="962">
        <v>41.379310344827587</v>
      </c>
      <c r="P6" s="962">
        <v>2.4390243902439024</v>
      </c>
      <c r="Q6" s="1717">
        <v>23</v>
      </c>
      <c r="R6" s="1717">
        <v>25</v>
      </c>
      <c r="S6" s="1717">
        <v>40</v>
      </c>
      <c r="T6" s="962">
        <v>8.695652173913043</v>
      </c>
      <c r="U6" s="962">
        <v>60</v>
      </c>
      <c r="V6" s="1717">
        <v>22</v>
      </c>
      <c r="W6" s="1717">
        <v>30</v>
      </c>
      <c r="X6" s="1717">
        <v>34</v>
      </c>
      <c r="Y6" s="962">
        <v>36.363636363636367</v>
      </c>
      <c r="Z6" s="965">
        <v>13.333333333333334</v>
      </c>
    </row>
    <row r="7" spans="1:193" ht="23.25" customHeight="1">
      <c r="A7" s="130" t="s">
        <v>736</v>
      </c>
      <c r="B7" s="1716">
        <v>753</v>
      </c>
      <c r="C7" s="1716">
        <v>835</v>
      </c>
      <c r="D7" s="1716">
        <v>900</v>
      </c>
      <c r="E7" s="962">
        <v>10.889774236387781</v>
      </c>
      <c r="F7" s="962">
        <v>7.7844311377245505</v>
      </c>
      <c r="G7" s="1716">
        <v>435</v>
      </c>
      <c r="H7" s="1716">
        <v>410</v>
      </c>
      <c r="I7" s="1716">
        <v>450</v>
      </c>
      <c r="J7" s="962">
        <v>-5.7471264367816088</v>
      </c>
      <c r="K7" s="962">
        <v>9.7560975609756095</v>
      </c>
      <c r="L7" s="1718">
        <v>400</v>
      </c>
      <c r="M7" s="1718">
        <v>550</v>
      </c>
      <c r="N7" s="1718">
        <v>575</v>
      </c>
      <c r="O7" s="962">
        <v>37.5</v>
      </c>
      <c r="P7" s="962">
        <v>4.5454545454545459</v>
      </c>
      <c r="Q7" s="1716">
        <v>295</v>
      </c>
      <c r="R7" s="1716">
        <v>305</v>
      </c>
      <c r="S7" s="1716">
        <v>450</v>
      </c>
      <c r="T7" s="962">
        <v>3.3898305084745761</v>
      </c>
      <c r="U7" s="962">
        <v>47.540983606557376</v>
      </c>
      <c r="V7" s="1716">
        <v>550</v>
      </c>
      <c r="W7" s="1716">
        <v>790</v>
      </c>
      <c r="X7" s="1716">
        <v>870</v>
      </c>
      <c r="Y7" s="962">
        <v>43.636363636363633</v>
      </c>
      <c r="Z7" s="965">
        <v>10.126582278481013</v>
      </c>
    </row>
    <row r="8" spans="1:193" s="73" customFormat="1" ht="23.25" customHeight="1">
      <c r="A8" s="115" t="s">
        <v>93</v>
      </c>
      <c r="B8" s="1715">
        <v>604</v>
      </c>
      <c r="C8" s="1715">
        <v>722</v>
      </c>
      <c r="D8" s="1715">
        <v>1220</v>
      </c>
      <c r="E8" s="962">
        <v>19.536423841059602</v>
      </c>
      <c r="F8" s="962">
        <v>68.97506925207756</v>
      </c>
      <c r="G8" s="1715">
        <v>8569</v>
      </c>
      <c r="H8" s="1715">
        <v>7500</v>
      </c>
      <c r="I8" s="1715">
        <v>7414</v>
      </c>
      <c r="J8" s="962">
        <v>-12.475201307036993</v>
      </c>
      <c r="K8" s="962">
        <v>-1.1466666666666667</v>
      </c>
      <c r="L8" s="1719">
        <v>20480</v>
      </c>
      <c r="M8" s="1719">
        <v>25470</v>
      </c>
      <c r="N8" s="1719">
        <v>25470</v>
      </c>
      <c r="O8" s="962">
        <v>24.365234375</v>
      </c>
      <c r="P8" s="962">
        <v>0</v>
      </c>
      <c r="Q8" s="1715">
        <v>17673</v>
      </c>
      <c r="R8" s="1715">
        <v>19574</v>
      </c>
      <c r="S8" s="1715">
        <v>21850</v>
      </c>
      <c r="T8" s="962">
        <v>10.756521247100096</v>
      </c>
      <c r="U8" s="962">
        <v>11.627669357310719</v>
      </c>
      <c r="V8" s="1715">
        <v>15902</v>
      </c>
      <c r="W8" s="1715">
        <v>18000</v>
      </c>
      <c r="X8" s="1715">
        <v>20100</v>
      </c>
      <c r="Y8" s="962">
        <v>13.193309017733618</v>
      </c>
      <c r="Z8" s="965">
        <v>11.666666666666666</v>
      </c>
    </row>
    <row r="9" spans="1:193" ht="23.25" customHeight="1">
      <c r="A9" s="130" t="s">
        <v>94</v>
      </c>
      <c r="B9" s="1716">
        <v>361</v>
      </c>
      <c r="C9" s="1716">
        <v>412</v>
      </c>
      <c r="D9" s="1716">
        <v>730</v>
      </c>
      <c r="E9" s="962">
        <v>14.127423822714681</v>
      </c>
      <c r="F9" s="962">
        <v>77.184466019417471</v>
      </c>
      <c r="G9" s="1716"/>
      <c r="H9" s="1716"/>
      <c r="I9" s="1716"/>
      <c r="J9" s="962"/>
      <c r="K9" s="962"/>
      <c r="L9" s="1718">
        <v>19056</v>
      </c>
      <c r="M9" s="1718">
        <v>23750</v>
      </c>
      <c r="N9" s="1718">
        <v>23750</v>
      </c>
      <c r="O9" s="962">
        <v>24.632661628883291</v>
      </c>
      <c r="P9" s="962">
        <v>0</v>
      </c>
      <c r="Q9" s="1716">
        <v>17335</v>
      </c>
      <c r="R9" s="1716">
        <v>19220</v>
      </c>
      <c r="S9" s="1716">
        <v>21500</v>
      </c>
      <c r="T9" s="962">
        <v>10.873954427458898</v>
      </c>
      <c r="U9" s="962">
        <v>11.862643080124871</v>
      </c>
      <c r="V9" s="1716">
        <v>15500</v>
      </c>
      <c r="W9" s="1716">
        <v>17500</v>
      </c>
      <c r="X9" s="1716">
        <v>19300</v>
      </c>
      <c r="Y9" s="962">
        <v>12.903225806451612</v>
      </c>
      <c r="Z9" s="965">
        <v>10.285714285714286</v>
      </c>
    </row>
    <row r="10" spans="1:193" ht="23.25" customHeight="1" thickBot="1">
      <c r="A10" s="131" t="s">
        <v>95</v>
      </c>
      <c r="B10" s="1965">
        <v>243</v>
      </c>
      <c r="C10" s="1965">
        <v>310</v>
      </c>
      <c r="D10" s="1965">
        <v>490</v>
      </c>
      <c r="E10" s="964">
        <v>27.572016460905349</v>
      </c>
      <c r="F10" s="964">
        <v>58.064516129032256</v>
      </c>
      <c r="G10" s="1965">
        <v>8569</v>
      </c>
      <c r="H10" s="1965">
        <v>7500</v>
      </c>
      <c r="I10" s="1965">
        <v>7414</v>
      </c>
      <c r="J10" s="964">
        <v>-12.475201307036993</v>
      </c>
      <c r="K10" s="964">
        <v>-1.1466666666666667</v>
      </c>
      <c r="L10" s="1966">
        <v>1424</v>
      </c>
      <c r="M10" s="1966">
        <v>1720</v>
      </c>
      <c r="N10" s="1966">
        <v>1720</v>
      </c>
      <c r="O10" s="964">
        <v>20.786516853932586</v>
      </c>
      <c r="P10" s="964">
        <v>0</v>
      </c>
      <c r="Q10" s="1965">
        <v>338</v>
      </c>
      <c r="R10" s="1965">
        <v>354</v>
      </c>
      <c r="S10" s="1965">
        <v>350</v>
      </c>
      <c r="T10" s="964">
        <v>4.7337278106508878</v>
      </c>
      <c r="U10" s="964">
        <v>-1.1299435028248588</v>
      </c>
      <c r="V10" s="1965">
        <v>402</v>
      </c>
      <c r="W10" s="1965">
        <v>500</v>
      </c>
      <c r="X10" s="1965">
        <v>800</v>
      </c>
      <c r="Y10" s="964">
        <v>24.378109452736318</v>
      </c>
      <c r="Z10" s="1967">
        <v>60</v>
      </c>
    </row>
    <row r="11" spans="1:193" ht="17.25" customHeight="1" thickTop="1" thickBot="1"/>
    <row r="12" spans="1:193" s="1054" customFormat="1" ht="18.75" thickTop="1">
      <c r="A12" s="2315" t="s">
        <v>81</v>
      </c>
      <c r="B12" s="2543" t="s">
        <v>242</v>
      </c>
      <c r="C12" s="2543"/>
      <c r="D12" s="2543"/>
      <c r="E12" s="2543"/>
      <c r="F12" s="2543"/>
      <c r="G12" s="2543" t="s">
        <v>670</v>
      </c>
      <c r="H12" s="2543"/>
      <c r="I12" s="2543"/>
      <c r="J12" s="2543"/>
      <c r="K12" s="2543"/>
      <c r="L12" s="2543" t="s">
        <v>671</v>
      </c>
      <c r="M12" s="2543"/>
      <c r="N12" s="2543"/>
      <c r="O12" s="2543"/>
      <c r="P12" s="2543"/>
      <c r="Q12" s="2543" t="s">
        <v>672</v>
      </c>
      <c r="R12" s="2543"/>
      <c r="S12" s="2543"/>
      <c r="T12" s="2543"/>
      <c r="U12" s="2543"/>
      <c r="V12" s="2543" t="s">
        <v>212</v>
      </c>
      <c r="W12" s="2543"/>
      <c r="X12" s="2543"/>
      <c r="Y12" s="2543"/>
      <c r="Z12" s="2544"/>
      <c r="AA12" s="1056"/>
      <c r="AB12" s="1056"/>
      <c r="AC12" s="1056"/>
      <c r="AD12" s="1056"/>
      <c r="AE12" s="1056"/>
      <c r="AF12" s="1056"/>
      <c r="AG12" s="1056"/>
      <c r="AH12" s="1056"/>
      <c r="AI12" s="1056"/>
      <c r="AJ12" s="1056"/>
      <c r="AK12" s="1056"/>
      <c r="AL12" s="1056"/>
      <c r="AM12" s="1056"/>
      <c r="AN12" s="1056"/>
      <c r="AO12" s="1056"/>
      <c r="AP12" s="1056"/>
      <c r="AQ12" s="1056"/>
      <c r="AR12" s="1056"/>
      <c r="AS12" s="1056"/>
      <c r="AT12" s="1056"/>
      <c r="AU12" s="1056"/>
      <c r="AV12" s="1056"/>
      <c r="AW12" s="1056"/>
      <c r="AX12" s="1056"/>
      <c r="AY12" s="1056"/>
      <c r="AZ12" s="1056"/>
      <c r="BA12" s="1056"/>
      <c r="BB12" s="1056"/>
      <c r="BC12" s="1056"/>
      <c r="BD12" s="1056"/>
      <c r="BE12" s="1056"/>
      <c r="BF12" s="1056"/>
      <c r="BG12" s="1056"/>
      <c r="BH12" s="1056"/>
      <c r="BI12" s="1056"/>
      <c r="BJ12" s="1056"/>
      <c r="BK12" s="1056"/>
      <c r="BL12" s="1056"/>
      <c r="BM12" s="1056"/>
      <c r="BN12" s="1056"/>
      <c r="BO12" s="1056"/>
      <c r="BP12" s="1056"/>
      <c r="BQ12" s="1056"/>
      <c r="BR12" s="1056"/>
      <c r="BS12" s="1056"/>
      <c r="BT12" s="1056"/>
      <c r="BU12" s="1056"/>
      <c r="BV12" s="1056"/>
      <c r="BW12" s="1056"/>
      <c r="BX12" s="1056"/>
      <c r="BY12" s="1056"/>
      <c r="BZ12" s="1056"/>
      <c r="CA12" s="1056"/>
      <c r="CB12" s="1056"/>
      <c r="CC12" s="1056"/>
      <c r="CD12" s="1056"/>
      <c r="CE12" s="1056"/>
      <c r="CF12" s="1056"/>
      <c r="CG12" s="1056"/>
      <c r="CH12" s="1056"/>
      <c r="CI12" s="1056"/>
      <c r="CJ12" s="1056"/>
      <c r="CK12" s="1056"/>
      <c r="CL12" s="1056"/>
      <c r="CM12" s="1056"/>
      <c r="CN12" s="1056"/>
      <c r="CO12" s="1056"/>
      <c r="CP12" s="1056"/>
      <c r="CQ12" s="1056"/>
      <c r="CR12" s="1056"/>
      <c r="CS12" s="1056"/>
      <c r="CT12" s="1056"/>
      <c r="CU12" s="1056"/>
      <c r="CV12" s="1056"/>
      <c r="CW12" s="1056"/>
      <c r="CX12" s="1056"/>
      <c r="CY12" s="1056"/>
      <c r="CZ12" s="1056"/>
      <c r="DA12" s="1056"/>
      <c r="DB12" s="1056"/>
      <c r="DC12" s="1056"/>
      <c r="DD12" s="1056"/>
      <c r="DE12" s="1056"/>
      <c r="DF12" s="1056"/>
      <c r="DG12" s="1056"/>
      <c r="DH12" s="1056"/>
      <c r="DI12" s="1056"/>
      <c r="DJ12" s="1056"/>
      <c r="DK12" s="1056"/>
      <c r="DL12" s="1056"/>
      <c r="DM12" s="1056"/>
      <c r="DN12" s="1056"/>
      <c r="DO12" s="1056"/>
      <c r="DP12" s="1056"/>
      <c r="DQ12" s="1056"/>
      <c r="DR12" s="1056"/>
      <c r="DS12" s="1056"/>
      <c r="DT12" s="1056"/>
      <c r="DU12" s="1056"/>
      <c r="DV12" s="1056"/>
      <c r="DW12" s="1056"/>
      <c r="DX12" s="1056"/>
      <c r="DY12" s="1056"/>
      <c r="DZ12" s="1056"/>
      <c r="EA12" s="1056"/>
      <c r="EB12" s="1056"/>
      <c r="EC12" s="1056"/>
      <c r="ED12" s="1056"/>
      <c r="EE12" s="1056"/>
      <c r="EF12" s="1056"/>
      <c r="EG12" s="1056"/>
      <c r="EH12" s="1056"/>
      <c r="EI12" s="1056"/>
      <c r="EJ12" s="1056"/>
      <c r="EK12" s="1056"/>
      <c r="EL12" s="1056"/>
      <c r="EM12" s="1056"/>
      <c r="EN12" s="1056"/>
      <c r="EO12" s="1056"/>
      <c r="EP12" s="1056"/>
      <c r="EQ12" s="1056"/>
      <c r="ER12" s="1056"/>
      <c r="ES12" s="1056"/>
      <c r="ET12" s="1056"/>
      <c r="EU12" s="1056"/>
      <c r="EV12" s="1056"/>
      <c r="EW12" s="1056"/>
      <c r="EX12" s="1056"/>
      <c r="EY12" s="1056"/>
      <c r="EZ12" s="1056"/>
      <c r="FA12" s="1056"/>
      <c r="FB12" s="1056"/>
      <c r="FC12" s="1056"/>
      <c r="FD12" s="1056"/>
      <c r="FE12" s="1056"/>
      <c r="FF12" s="1056"/>
      <c r="FG12" s="1056"/>
      <c r="FH12" s="1056"/>
      <c r="FI12" s="1056"/>
      <c r="FJ12" s="1056"/>
      <c r="FK12" s="1056"/>
      <c r="FL12" s="1056"/>
      <c r="FM12" s="1056"/>
      <c r="FN12" s="1056"/>
      <c r="FO12" s="1056"/>
      <c r="FP12" s="1056"/>
      <c r="FQ12" s="1056"/>
      <c r="FR12" s="1056"/>
      <c r="FS12" s="1056"/>
      <c r="FT12" s="1056"/>
      <c r="FU12" s="1056"/>
      <c r="FV12" s="1056"/>
      <c r="FW12" s="1056"/>
      <c r="FX12" s="1056"/>
      <c r="FY12" s="1056"/>
      <c r="FZ12" s="1056"/>
      <c r="GA12" s="1056"/>
      <c r="GB12" s="1056"/>
      <c r="GC12" s="1056"/>
      <c r="GD12" s="1056"/>
      <c r="GE12" s="1056"/>
      <c r="GF12" s="1056"/>
      <c r="GG12" s="1056"/>
      <c r="GH12" s="1056"/>
      <c r="GI12" s="1056"/>
      <c r="GJ12" s="1056"/>
      <c r="GK12" s="1056"/>
    </row>
    <row r="13" spans="1:193" s="1054" customFormat="1" ht="19.5" customHeight="1">
      <c r="A13" s="2316"/>
      <c r="B13" s="1060" t="s">
        <v>87</v>
      </c>
      <c r="C13" s="1060" t="s">
        <v>90</v>
      </c>
      <c r="D13" s="1060" t="s">
        <v>91</v>
      </c>
      <c r="E13" s="2322" t="s">
        <v>88</v>
      </c>
      <c r="F13" s="2322" t="s">
        <v>89</v>
      </c>
      <c r="G13" s="1060" t="s">
        <v>87</v>
      </c>
      <c r="H13" s="1060" t="s">
        <v>90</v>
      </c>
      <c r="I13" s="1060" t="s">
        <v>91</v>
      </c>
      <c r="J13" s="2322" t="s">
        <v>88</v>
      </c>
      <c r="K13" s="2322" t="s">
        <v>89</v>
      </c>
      <c r="L13" s="1060" t="s">
        <v>87</v>
      </c>
      <c r="M13" s="1060" t="s">
        <v>90</v>
      </c>
      <c r="N13" s="1060" t="s">
        <v>91</v>
      </c>
      <c r="O13" s="2322" t="s">
        <v>88</v>
      </c>
      <c r="P13" s="2322" t="s">
        <v>89</v>
      </c>
      <c r="Q13" s="1060" t="s">
        <v>87</v>
      </c>
      <c r="R13" s="1060" t="s">
        <v>90</v>
      </c>
      <c r="S13" s="1060" t="s">
        <v>91</v>
      </c>
      <c r="T13" s="2322" t="s">
        <v>88</v>
      </c>
      <c r="U13" s="2322" t="s">
        <v>89</v>
      </c>
      <c r="V13" s="1060" t="s">
        <v>87</v>
      </c>
      <c r="W13" s="1060" t="s">
        <v>90</v>
      </c>
      <c r="X13" s="1060" t="s">
        <v>91</v>
      </c>
      <c r="Y13" s="2342" t="s">
        <v>88</v>
      </c>
      <c r="Z13" s="2345" t="s">
        <v>89</v>
      </c>
      <c r="AA13" s="1056"/>
      <c r="AB13" s="1056"/>
      <c r="AC13" s="1056"/>
      <c r="AD13" s="1056"/>
      <c r="AE13" s="1056"/>
      <c r="AF13" s="1056"/>
      <c r="AG13" s="1056"/>
      <c r="AH13" s="1056"/>
      <c r="AI13" s="1056"/>
      <c r="AJ13" s="1056"/>
      <c r="AK13" s="1056"/>
      <c r="AL13" s="1056"/>
      <c r="AM13" s="1056"/>
      <c r="AN13" s="1056"/>
      <c r="AO13" s="1056"/>
      <c r="AP13" s="1056"/>
      <c r="AQ13" s="1056"/>
      <c r="AR13" s="1056"/>
      <c r="AS13" s="1056"/>
      <c r="AT13" s="1056"/>
      <c r="AU13" s="1056"/>
      <c r="AV13" s="1056"/>
      <c r="AW13" s="1056"/>
      <c r="AX13" s="1056"/>
      <c r="AY13" s="1056"/>
      <c r="AZ13" s="1056"/>
      <c r="BA13" s="1056"/>
      <c r="BB13" s="1056"/>
      <c r="BC13" s="1056"/>
      <c r="BD13" s="1056"/>
      <c r="BE13" s="1056"/>
      <c r="BF13" s="1056"/>
      <c r="BG13" s="1056"/>
      <c r="BH13" s="1056"/>
      <c r="BI13" s="1056"/>
      <c r="BJ13" s="1056"/>
      <c r="BK13" s="1056"/>
      <c r="BL13" s="1056"/>
      <c r="BM13" s="1056"/>
      <c r="BN13" s="1056"/>
      <c r="BO13" s="1056"/>
      <c r="BP13" s="1056"/>
      <c r="BQ13" s="1056"/>
      <c r="BR13" s="1056"/>
      <c r="BS13" s="1056"/>
      <c r="BT13" s="1056"/>
      <c r="BU13" s="1056"/>
      <c r="BV13" s="1056"/>
      <c r="BW13" s="1056"/>
      <c r="BX13" s="1056"/>
      <c r="BY13" s="1056"/>
      <c r="BZ13" s="1056"/>
      <c r="CA13" s="1056"/>
      <c r="CB13" s="1056"/>
      <c r="CC13" s="1056"/>
      <c r="CD13" s="1056"/>
      <c r="CE13" s="1056"/>
      <c r="CF13" s="1056"/>
      <c r="CG13" s="1056"/>
      <c r="CH13" s="1056"/>
      <c r="CI13" s="1056"/>
      <c r="CJ13" s="1056"/>
      <c r="CK13" s="1056"/>
      <c r="CL13" s="1056"/>
      <c r="CM13" s="1056"/>
      <c r="CN13" s="1056"/>
      <c r="CO13" s="1056"/>
      <c r="CP13" s="1056"/>
      <c r="CQ13" s="1056"/>
      <c r="CR13" s="1056"/>
      <c r="CS13" s="1056"/>
      <c r="CT13" s="1056"/>
      <c r="CU13" s="1056"/>
      <c r="CV13" s="1056"/>
      <c r="CW13" s="1056"/>
      <c r="CX13" s="1056"/>
      <c r="CY13" s="1056"/>
      <c r="CZ13" s="1056"/>
      <c r="DA13" s="1056"/>
      <c r="DB13" s="1056"/>
      <c r="DC13" s="1056"/>
      <c r="DD13" s="1056"/>
      <c r="DE13" s="1056"/>
      <c r="DF13" s="1056"/>
      <c r="DG13" s="1056"/>
      <c r="DH13" s="1056"/>
      <c r="DI13" s="1056"/>
      <c r="DJ13" s="1056"/>
      <c r="DK13" s="1056"/>
      <c r="DL13" s="1056"/>
      <c r="DM13" s="1056"/>
      <c r="DN13" s="1056"/>
      <c r="DO13" s="1056"/>
      <c r="DP13" s="1056"/>
      <c r="DQ13" s="1056"/>
      <c r="DR13" s="1056"/>
      <c r="DS13" s="1056"/>
      <c r="DT13" s="1056"/>
      <c r="DU13" s="1056"/>
      <c r="DV13" s="1056"/>
      <c r="DW13" s="1056"/>
      <c r="DX13" s="1056"/>
      <c r="DY13" s="1056"/>
      <c r="DZ13" s="1056"/>
      <c r="EA13" s="1056"/>
      <c r="EB13" s="1056"/>
      <c r="EC13" s="1056"/>
      <c r="ED13" s="1056"/>
      <c r="EE13" s="1056"/>
      <c r="EF13" s="1056"/>
      <c r="EG13" s="1056"/>
      <c r="EH13" s="1056"/>
      <c r="EI13" s="1056"/>
      <c r="EJ13" s="1056"/>
      <c r="EK13" s="1056"/>
      <c r="EL13" s="1056"/>
      <c r="EM13" s="1056"/>
      <c r="EN13" s="1056"/>
      <c r="EO13" s="1056"/>
      <c r="EP13" s="1056"/>
      <c r="EQ13" s="1056"/>
      <c r="ER13" s="1056"/>
      <c r="ES13" s="1056"/>
      <c r="ET13" s="1056"/>
      <c r="EU13" s="1056"/>
      <c r="EV13" s="1056"/>
      <c r="EW13" s="1056"/>
      <c r="EX13" s="1056"/>
      <c r="EY13" s="1056"/>
      <c r="EZ13" s="1056"/>
      <c r="FA13" s="1056"/>
      <c r="FB13" s="1056"/>
      <c r="FC13" s="1056"/>
      <c r="FD13" s="1056"/>
      <c r="FE13" s="1056"/>
      <c r="FF13" s="1056"/>
      <c r="FG13" s="1056"/>
      <c r="FH13" s="1056"/>
      <c r="FI13" s="1056"/>
      <c r="FJ13" s="1056"/>
      <c r="FK13" s="1056"/>
      <c r="FL13" s="1056"/>
      <c r="FM13" s="1056"/>
      <c r="FN13" s="1056"/>
      <c r="FO13" s="1056"/>
      <c r="FP13" s="1056"/>
      <c r="FQ13" s="1056"/>
      <c r="FR13" s="1056"/>
      <c r="FS13" s="1056"/>
      <c r="FT13" s="1056"/>
      <c r="FU13" s="1056"/>
      <c r="FV13" s="1056"/>
      <c r="FW13" s="1056"/>
      <c r="FX13" s="1056"/>
      <c r="FY13" s="1056"/>
      <c r="FZ13" s="1056"/>
      <c r="GA13" s="1056"/>
      <c r="GB13" s="1056"/>
      <c r="GC13" s="1056"/>
      <c r="GD13" s="1056"/>
      <c r="GE13" s="1056"/>
      <c r="GF13" s="1056"/>
      <c r="GG13" s="1056"/>
      <c r="GH13" s="1056"/>
      <c r="GI13" s="1056"/>
      <c r="GJ13" s="1056"/>
      <c r="GK13" s="1056"/>
    </row>
    <row r="14" spans="1:193" s="1054" customFormat="1" ht="30" customHeight="1">
      <c r="A14" s="2316"/>
      <c r="B14" s="1875" t="str">
        <f>B5</f>
        <v xml:space="preserve">cf=j= @)&amp;#÷&amp;$
-;fpg–c;f/_                </v>
      </c>
      <c r="C14" s="1875" t="str">
        <f t="shared" ref="C14:D14" si="4">C5</f>
        <v xml:space="preserve">cf=j= @)&amp;$÷&amp;%
-;fpg–c;f/_                </v>
      </c>
      <c r="D14" s="1875" t="str">
        <f t="shared" si="4"/>
        <v xml:space="preserve">cf=j= @)&amp;%÷&amp;^
-;fpg–c;f/_                </v>
      </c>
      <c r="E14" s="2322"/>
      <c r="F14" s="2322"/>
      <c r="G14" s="1875" t="str">
        <f>B5</f>
        <v xml:space="preserve">cf=j= @)&amp;#÷&amp;$
-;fpg–c;f/_                </v>
      </c>
      <c r="H14" s="1875" t="str">
        <f t="shared" ref="H14:I14" si="5">C5</f>
        <v xml:space="preserve">cf=j= @)&amp;$÷&amp;%
-;fpg–c;f/_                </v>
      </c>
      <c r="I14" s="1875" t="str">
        <f t="shared" si="5"/>
        <v xml:space="preserve">cf=j= @)&amp;%÷&amp;^
-;fpg–c;f/_                </v>
      </c>
      <c r="J14" s="2322"/>
      <c r="K14" s="2322"/>
      <c r="L14" s="1875" t="str">
        <f>B5</f>
        <v xml:space="preserve">cf=j= @)&amp;#÷&amp;$
-;fpg–c;f/_                </v>
      </c>
      <c r="M14" s="1875" t="str">
        <f t="shared" ref="M14:N14" si="6">C5</f>
        <v xml:space="preserve">cf=j= @)&amp;$÷&amp;%
-;fpg–c;f/_                </v>
      </c>
      <c r="N14" s="1875" t="str">
        <f t="shared" si="6"/>
        <v xml:space="preserve">cf=j= @)&amp;%÷&amp;^
-;fpg–c;f/_                </v>
      </c>
      <c r="O14" s="2322"/>
      <c r="P14" s="2322"/>
      <c r="Q14" s="1875" t="str">
        <f>B5</f>
        <v xml:space="preserve">cf=j= @)&amp;#÷&amp;$
-;fpg–c;f/_                </v>
      </c>
      <c r="R14" s="1875" t="str">
        <f t="shared" ref="R14:S14" si="7">C5</f>
        <v xml:space="preserve">cf=j= @)&amp;$÷&amp;%
-;fpg–c;f/_                </v>
      </c>
      <c r="S14" s="1875" t="str">
        <f t="shared" si="7"/>
        <v xml:space="preserve">cf=j= @)&amp;%÷&amp;^
-;fpg–c;f/_                </v>
      </c>
      <c r="T14" s="2322"/>
      <c r="U14" s="2322"/>
      <c r="V14" s="1875" t="str">
        <f>B5</f>
        <v xml:space="preserve">cf=j= @)&amp;#÷&amp;$
-;fpg–c;f/_                </v>
      </c>
      <c r="W14" s="1875" t="str">
        <f t="shared" ref="W14:X14" si="8">C5</f>
        <v xml:space="preserve">cf=j= @)&amp;$÷&amp;%
-;fpg–c;f/_                </v>
      </c>
      <c r="X14" s="1875" t="str">
        <f t="shared" si="8"/>
        <v xml:space="preserve">cf=j= @)&amp;%÷&amp;^
-;fpg–c;f/_                </v>
      </c>
      <c r="Y14" s="2342"/>
      <c r="Z14" s="2345"/>
    </row>
    <row r="15" spans="1:193" ht="23.25" customHeight="1">
      <c r="A15" s="130" t="s">
        <v>735</v>
      </c>
      <c r="B15" s="1717">
        <v>4</v>
      </c>
      <c r="C15" s="1717">
        <v>6</v>
      </c>
      <c r="D15" s="1717">
        <v>6</v>
      </c>
      <c r="E15" s="962">
        <v>50</v>
      </c>
      <c r="F15" s="962">
        <v>0</v>
      </c>
      <c r="G15" s="1717">
        <v>9</v>
      </c>
      <c r="H15" s="1717">
        <v>10</v>
      </c>
      <c r="I15" s="1717">
        <v>10</v>
      </c>
      <c r="J15" s="962">
        <v>11.111111111111111</v>
      </c>
      <c r="K15" s="962">
        <v>0</v>
      </c>
      <c r="L15" s="1717">
        <v>5</v>
      </c>
      <c r="M15" s="1717">
        <v>5</v>
      </c>
      <c r="N15" s="1717">
        <v>7</v>
      </c>
      <c r="O15" s="782">
        <v>0</v>
      </c>
      <c r="P15" s="782">
        <v>40</v>
      </c>
      <c r="Q15" s="1720">
        <v>9</v>
      </c>
      <c r="R15" s="1720">
        <v>12</v>
      </c>
      <c r="S15" s="1720">
        <v>39</v>
      </c>
      <c r="T15" s="782">
        <v>33.333333333333314</v>
      </c>
      <c r="U15" s="782">
        <v>225</v>
      </c>
      <c r="V15" s="28">
        <v>153</v>
      </c>
      <c r="W15" s="28">
        <v>179</v>
      </c>
      <c r="X15" s="28">
        <v>235</v>
      </c>
      <c r="Y15" s="782">
        <v>16.993464052287592</v>
      </c>
      <c r="Z15" s="783">
        <v>31.284916201117312</v>
      </c>
    </row>
    <row r="16" spans="1:193" ht="23.25" customHeight="1">
      <c r="A16" s="130" t="s">
        <v>736</v>
      </c>
      <c r="B16" s="1716">
        <v>45</v>
      </c>
      <c r="C16" s="1716">
        <v>149</v>
      </c>
      <c r="D16" s="1716">
        <v>149</v>
      </c>
      <c r="E16" s="962">
        <v>231.11111111111111</v>
      </c>
      <c r="F16" s="962">
        <v>0</v>
      </c>
      <c r="G16" s="1716">
        <v>165</v>
      </c>
      <c r="H16" s="1716">
        <v>185</v>
      </c>
      <c r="I16" s="1716">
        <v>185</v>
      </c>
      <c r="J16" s="962">
        <v>12.121212121212121</v>
      </c>
      <c r="K16" s="962">
        <v>0</v>
      </c>
      <c r="L16" s="1716">
        <v>65</v>
      </c>
      <c r="M16" s="1716">
        <v>65</v>
      </c>
      <c r="N16" s="1716">
        <v>80</v>
      </c>
      <c r="O16" s="782">
        <v>0</v>
      </c>
      <c r="P16" s="782">
        <v>23.07692307692308</v>
      </c>
      <c r="Q16" s="1718">
        <v>75</v>
      </c>
      <c r="R16" s="1718">
        <v>95</v>
      </c>
      <c r="S16" s="1718">
        <v>250</v>
      </c>
      <c r="T16" s="782">
        <v>26.666666666666657</v>
      </c>
      <c r="U16" s="782">
        <v>163.15789473684214</v>
      </c>
      <c r="V16" s="28">
        <v>2783</v>
      </c>
      <c r="W16" s="28">
        <v>3384</v>
      </c>
      <c r="X16" s="28">
        <v>3909</v>
      </c>
      <c r="Y16" s="782">
        <v>21.595400646784043</v>
      </c>
      <c r="Z16" s="783">
        <v>15.51418439716312</v>
      </c>
    </row>
    <row r="17" spans="1:26" s="73" customFormat="1" ht="23.25" customHeight="1">
      <c r="A17" s="115" t="s">
        <v>93</v>
      </c>
      <c r="B17" s="1715">
        <v>0</v>
      </c>
      <c r="C17" s="1715">
        <v>0</v>
      </c>
      <c r="D17" s="1715">
        <v>0</v>
      </c>
      <c r="E17" s="963"/>
      <c r="F17" s="963"/>
      <c r="G17" s="1715"/>
      <c r="H17" s="1715"/>
      <c r="I17" s="1715"/>
      <c r="J17" s="962"/>
      <c r="K17" s="962"/>
      <c r="L17" s="1715"/>
      <c r="M17" s="1715"/>
      <c r="N17" s="1715"/>
      <c r="O17" s="847"/>
      <c r="P17" s="847"/>
      <c r="Q17" s="1719">
        <v>0</v>
      </c>
      <c r="R17" s="1719">
        <v>0</v>
      </c>
      <c r="S17" s="1719">
        <v>0</v>
      </c>
      <c r="T17" s="847"/>
      <c r="U17" s="847"/>
      <c r="V17" s="1731">
        <v>63228</v>
      </c>
      <c r="W17" s="1731">
        <v>71266</v>
      </c>
      <c r="X17" s="1731">
        <v>76054</v>
      </c>
      <c r="Y17" s="1732">
        <v>12.712722211678368</v>
      </c>
      <c r="Z17" s="1968">
        <v>6.7184912861673212</v>
      </c>
    </row>
    <row r="18" spans="1:26" ht="23.25" customHeight="1">
      <c r="A18" s="130" t="s">
        <v>94</v>
      </c>
      <c r="B18" s="1716"/>
      <c r="C18" s="1716"/>
      <c r="D18" s="1716"/>
      <c r="E18" s="962"/>
      <c r="F18" s="962"/>
      <c r="G18" s="1716"/>
      <c r="H18" s="1716"/>
      <c r="I18" s="1716"/>
      <c r="J18" s="962"/>
      <c r="K18" s="962"/>
      <c r="L18" s="1716"/>
      <c r="M18" s="1716"/>
      <c r="N18" s="1716"/>
      <c r="O18" s="782"/>
      <c r="P18" s="782"/>
      <c r="Q18" s="1718"/>
      <c r="R18" s="1718"/>
      <c r="S18" s="1718"/>
      <c r="T18" s="782"/>
      <c r="U18" s="782"/>
      <c r="V18" s="28">
        <v>52252</v>
      </c>
      <c r="W18" s="28">
        <v>60882</v>
      </c>
      <c r="X18" s="28">
        <v>65280</v>
      </c>
      <c r="Y18" s="782">
        <v>16.516114215723803</v>
      </c>
      <c r="Z18" s="783">
        <v>7.2238099931014119</v>
      </c>
    </row>
    <row r="19" spans="1:26" ht="23.25" customHeight="1" thickBot="1">
      <c r="A19" s="131" t="s">
        <v>95</v>
      </c>
      <c r="B19" s="1965"/>
      <c r="C19" s="1965"/>
      <c r="D19" s="1965"/>
      <c r="E19" s="964"/>
      <c r="F19" s="964"/>
      <c r="G19" s="1965"/>
      <c r="H19" s="1965"/>
      <c r="I19" s="1965"/>
      <c r="J19" s="964"/>
      <c r="K19" s="964"/>
      <c r="L19" s="1965"/>
      <c r="M19" s="1965"/>
      <c r="N19" s="1965"/>
      <c r="O19" s="848"/>
      <c r="P19" s="848"/>
      <c r="Q19" s="1966"/>
      <c r="R19" s="1966"/>
      <c r="S19" s="1966"/>
      <c r="T19" s="848"/>
      <c r="U19" s="848"/>
      <c r="V19" s="86">
        <v>10976</v>
      </c>
      <c r="W19" s="86">
        <v>10384</v>
      </c>
      <c r="X19" s="86">
        <v>10774</v>
      </c>
      <c r="Y19" s="848">
        <v>-5.3935860058309117</v>
      </c>
      <c r="Z19" s="851">
        <v>3.7557781201848996</v>
      </c>
    </row>
    <row r="20" spans="1:26" ht="18" customHeight="1" thickTop="1">
      <c r="A20" s="2321" t="s">
        <v>676</v>
      </c>
      <c r="B20" s="2321"/>
      <c r="C20" s="2321"/>
      <c r="D20" s="2321"/>
      <c r="E20" s="2321"/>
      <c r="F20" s="2321"/>
      <c r="G20" s="2321"/>
      <c r="H20" s="2321"/>
      <c r="I20" s="2321"/>
      <c r="J20" s="2321"/>
      <c r="K20" s="2321"/>
      <c r="L20" s="2321"/>
      <c r="M20" s="2321"/>
      <c r="N20" s="2321"/>
      <c r="O20" s="2321"/>
      <c r="P20" s="2321"/>
    </row>
    <row r="21" spans="1:26" ht="15">
      <c r="A21" s="2312"/>
      <c r="B21" s="2329"/>
      <c r="C21" s="2329"/>
      <c r="D21" s="2329"/>
      <c r="E21" s="2329"/>
      <c r="F21" s="2329"/>
      <c r="G21" s="2329"/>
      <c r="H21" s="2329"/>
      <c r="I21" s="2329"/>
      <c r="J21" s="2329"/>
      <c r="K21" s="2329"/>
      <c r="L21" s="2329"/>
      <c r="M21" s="2329"/>
      <c r="N21" s="2329"/>
      <c r="O21" s="2329"/>
      <c r="P21" s="2329"/>
    </row>
  </sheetData>
  <mergeCells count="34">
    <mergeCell ref="A21:P21"/>
    <mergeCell ref="Q12:U12"/>
    <mergeCell ref="T13:T14"/>
    <mergeCell ref="U13:U14"/>
    <mergeCell ref="A20:P20"/>
    <mergeCell ref="A12:A14"/>
    <mergeCell ref="B12:F12"/>
    <mergeCell ref="G12:K12"/>
    <mergeCell ref="L12:P12"/>
    <mergeCell ref="E13:E14"/>
    <mergeCell ref="F13:F14"/>
    <mergeCell ref="J13:J14"/>
    <mergeCell ref="K13:K14"/>
    <mergeCell ref="O13:O14"/>
    <mergeCell ref="P13:P14"/>
    <mergeCell ref="A3:A5"/>
    <mergeCell ref="B3:F3"/>
    <mergeCell ref="G3:K3"/>
    <mergeCell ref="L3:P3"/>
    <mergeCell ref="Q3:U3"/>
    <mergeCell ref="E4:E5"/>
    <mergeCell ref="F4:F5"/>
    <mergeCell ref="J4:J5"/>
    <mergeCell ref="T4:T5"/>
    <mergeCell ref="U4:U5"/>
    <mergeCell ref="K4:K5"/>
    <mergeCell ref="O4:O5"/>
    <mergeCell ref="P4:P5"/>
    <mergeCell ref="V3:Z3"/>
    <mergeCell ref="Y4:Y5"/>
    <mergeCell ref="Z4:Z5"/>
    <mergeCell ref="V12:Z12"/>
    <mergeCell ref="Y13:Y14"/>
    <mergeCell ref="Z13:Z14"/>
  </mergeCells>
  <printOptions horizontalCentered="1"/>
  <pageMargins left="0.39370078740157483" right="0.39370078740157483" top="0.78740157480314965" bottom="0" header="0" footer="0"/>
  <pageSetup paperSize="9" scale="3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J22"/>
  <sheetViews>
    <sheetView view="pageBreakPreview" zoomScale="40" zoomScaleSheetLayoutView="40" workbookViewId="0">
      <selection activeCell="E25" sqref="E25"/>
    </sheetView>
  </sheetViews>
  <sheetFormatPr defaultColWidth="13.5703125" defaultRowHeight="12.75"/>
  <cols>
    <col min="1" max="1" width="22.85546875" customWidth="1"/>
    <col min="2" max="3" width="14.28515625" customWidth="1"/>
    <col min="4" max="4" width="13.42578125" customWidth="1"/>
    <col min="5" max="6" width="12.7109375" style="838" customWidth="1"/>
    <col min="7" max="8" width="14.28515625" customWidth="1"/>
    <col min="9" max="9" width="13" customWidth="1"/>
    <col min="10" max="11" width="12.7109375" style="838" customWidth="1"/>
    <col min="12" max="13" width="14.28515625" customWidth="1"/>
    <col min="14" max="14" width="14.140625" customWidth="1"/>
    <col min="15" max="16" width="12.7109375" style="838" customWidth="1"/>
    <col min="17" max="18" width="14.28515625" customWidth="1"/>
    <col min="19" max="19" width="13.28515625" customWidth="1"/>
    <col min="20" max="21" width="12.7109375" style="838" customWidth="1"/>
    <col min="22" max="23" width="14.28515625" customWidth="1"/>
    <col min="24" max="24" width="13.28515625" customWidth="1"/>
    <col min="25" max="26" width="12.7109375" style="838" customWidth="1"/>
    <col min="27" max="250" width="8.7109375" customWidth="1"/>
    <col min="251" max="251" width="22.85546875" customWidth="1"/>
    <col min="252" max="252" width="13.140625" customWidth="1"/>
    <col min="253" max="253" width="13.28515625" customWidth="1"/>
    <col min="254" max="254" width="13" customWidth="1"/>
    <col min="255" max="255" width="12.5703125" customWidth="1"/>
  </cols>
  <sheetData>
    <row r="1" spans="1:192" s="1895" customFormat="1" ht="33">
      <c r="A1" s="1938" t="s">
        <v>309</v>
      </c>
      <c r="B1" s="1938"/>
      <c r="C1" s="1938"/>
      <c r="D1" s="1938"/>
      <c r="E1" s="1938"/>
      <c r="F1" s="1938"/>
      <c r="G1" s="1938"/>
      <c r="H1" s="1938"/>
      <c r="I1" s="1938"/>
      <c r="J1" s="1938"/>
      <c r="K1" s="1938"/>
      <c r="L1" s="1938"/>
      <c r="M1" s="1938"/>
      <c r="N1" s="1938"/>
      <c r="O1" s="1938"/>
      <c r="P1" s="1938"/>
      <c r="Q1" s="1938"/>
      <c r="R1" s="1938"/>
      <c r="S1" s="1938"/>
      <c r="T1" s="1938"/>
      <c r="U1" s="1938"/>
      <c r="V1" s="1939"/>
      <c r="W1" s="1939"/>
      <c r="X1" s="1939"/>
      <c r="Y1" s="1940"/>
      <c r="Z1" s="1940"/>
    </row>
    <row r="2" spans="1:192" s="1894" customFormat="1" ht="35.25" thickBot="1">
      <c r="A2" s="1969" t="s">
        <v>416</v>
      </c>
      <c r="B2" s="1969"/>
      <c r="C2" s="1969"/>
      <c r="D2" s="1969"/>
      <c r="E2" s="1969"/>
      <c r="F2" s="1969"/>
      <c r="G2" s="1969"/>
      <c r="H2" s="1969"/>
      <c r="I2" s="1969"/>
      <c r="J2" s="1969"/>
      <c r="K2" s="1969"/>
      <c r="L2" s="1969"/>
      <c r="M2" s="1969"/>
      <c r="N2" s="1969"/>
      <c r="O2" s="1969"/>
      <c r="P2" s="1969"/>
      <c r="Q2" s="1969"/>
      <c r="R2" s="1969"/>
      <c r="S2" s="1969"/>
      <c r="T2" s="1969"/>
      <c r="U2" s="1969"/>
      <c r="V2" s="1942"/>
      <c r="W2" s="1942"/>
      <c r="X2" s="1942"/>
      <c r="Y2" s="1943"/>
      <c r="Z2" s="1943"/>
    </row>
    <row r="3" spans="1:192" s="1054" customFormat="1" ht="19.5" customHeight="1" thickTop="1">
      <c r="A3" s="2315" t="s">
        <v>81</v>
      </c>
      <c r="B3" s="2543" t="s">
        <v>237</v>
      </c>
      <c r="C3" s="2543"/>
      <c r="D3" s="2543"/>
      <c r="E3" s="2543"/>
      <c r="F3" s="2543"/>
      <c r="G3" s="2543" t="s">
        <v>239</v>
      </c>
      <c r="H3" s="2543"/>
      <c r="I3" s="2543"/>
      <c r="J3" s="2543"/>
      <c r="K3" s="2543"/>
      <c r="L3" s="2543" t="s">
        <v>238</v>
      </c>
      <c r="M3" s="2543"/>
      <c r="N3" s="2543"/>
      <c r="O3" s="2543"/>
      <c r="P3" s="2543"/>
      <c r="Q3" s="2543" t="s">
        <v>240</v>
      </c>
      <c r="R3" s="2543"/>
      <c r="S3" s="2543"/>
      <c r="T3" s="2543"/>
      <c r="U3" s="2543"/>
      <c r="V3" s="2543" t="s">
        <v>241</v>
      </c>
      <c r="W3" s="2543"/>
      <c r="X3" s="2543"/>
      <c r="Y3" s="2543"/>
      <c r="Z3" s="2544"/>
      <c r="AA3" s="1055"/>
      <c r="AB3" s="1055"/>
      <c r="AC3" s="1055"/>
      <c r="AD3" s="1055"/>
      <c r="AE3" s="1055"/>
      <c r="AF3" s="1055"/>
      <c r="AG3" s="1055"/>
      <c r="AH3" s="1055"/>
      <c r="AI3" s="1055"/>
      <c r="AJ3" s="1055"/>
      <c r="AK3" s="1055"/>
      <c r="AL3" s="1056"/>
      <c r="AM3" s="1056"/>
      <c r="AN3" s="1056"/>
      <c r="AO3" s="1056"/>
      <c r="AP3" s="1056"/>
      <c r="AQ3" s="1056"/>
      <c r="AR3" s="1056"/>
      <c r="AS3" s="1056"/>
      <c r="AT3" s="1056"/>
      <c r="AU3" s="1056"/>
      <c r="AV3" s="1056"/>
      <c r="AW3" s="1056"/>
      <c r="AX3" s="1056"/>
      <c r="AY3" s="1056"/>
      <c r="AZ3" s="1056"/>
      <c r="BA3" s="1056"/>
      <c r="BB3" s="1056"/>
      <c r="BC3" s="1056"/>
      <c r="BD3" s="1056"/>
      <c r="BE3" s="1056"/>
      <c r="BF3" s="1056"/>
      <c r="BG3" s="1056"/>
      <c r="BH3" s="1056"/>
      <c r="BI3" s="1056"/>
      <c r="BJ3" s="1056"/>
      <c r="BK3" s="1056"/>
      <c r="BL3" s="1056"/>
      <c r="BM3" s="1056"/>
      <c r="BN3" s="1056"/>
      <c r="BO3" s="1056"/>
      <c r="BP3" s="1056"/>
      <c r="BQ3" s="1056"/>
      <c r="BR3" s="1056"/>
      <c r="BS3" s="1056"/>
      <c r="BT3" s="1056"/>
      <c r="BU3" s="1056"/>
      <c r="BV3" s="1056"/>
      <c r="BW3" s="1056"/>
      <c r="BX3" s="1056"/>
      <c r="BY3" s="1056"/>
      <c r="BZ3" s="1056"/>
      <c r="CA3" s="1056"/>
      <c r="CB3" s="1056"/>
      <c r="CC3" s="1056"/>
      <c r="CD3" s="1056"/>
      <c r="CE3" s="1056"/>
      <c r="CF3" s="1056"/>
      <c r="CG3" s="1056"/>
      <c r="CH3" s="1056"/>
      <c r="CI3" s="1056"/>
      <c r="CJ3" s="1056"/>
      <c r="CK3" s="1056"/>
      <c r="CL3" s="1056"/>
      <c r="CM3" s="1056"/>
      <c r="CN3" s="1056"/>
      <c r="CO3" s="1056"/>
      <c r="CP3" s="1056"/>
      <c r="CQ3" s="1056"/>
      <c r="CR3" s="1056"/>
      <c r="CS3" s="1056"/>
      <c r="CT3" s="1056"/>
      <c r="CU3" s="1056"/>
      <c r="CV3" s="1056"/>
      <c r="CW3" s="1056"/>
      <c r="CX3" s="1056"/>
      <c r="CY3" s="1056"/>
      <c r="CZ3" s="1056"/>
      <c r="DA3" s="1056"/>
      <c r="DB3" s="1056"/>
      <c r="DC3" s="1056"/>
      <c r="DD3" s="1056"/>
      <c r="DE3" s="1056"/>
      <c r="DF3" s="1056"/>
      <c r="DG3" s="1056"/>
      <c r="DH3" s="1056"/>
      <c r="DI3" s="1056"/>
      <c r="DJ3" s="1056"/>
      <c r="DK3" s="1056"/>
      <c r="DL3" s="1056"/>
      <c r="DM3" s="1056"/>
      <c r="DN3" s="1056"/>
      <c r="DO3" s="1056"/>
      <c r="DP3" s="1056"/>
      <c r="DQ3" s="1056"/>
      <c r="DR3" s="1056"/>
      <c r="DS3" s="1056"/>
      <c r="DT3" s="1056"/>
      <c r="DU3" s="1056"/>
      <c r="DV3" s="1056"/>
      <c r="DW3" s="1056"/>
      <c r="DX3" s="1056"/>
      <c r="DY3" s="1056"/>
      <c r="DZ3" s="1056"/>
      <c r="EA3" s="1056"/>
      <c r="EB3" s="1056"/>
      <c r="EC3" s="1056"/>
      <c r="ED3" s="1056"/>
      <c r="EE3" s="1056"/>
      <c r="EF3" s="1056"/>
      <c r="EG3" s="1056"/>
      <c r="EH3" s="1056"/>
      <c r="EI3" s="1056"/>
      <c r="EJ3" s="1056"/>
      <c r="EK3" s="1056"/>
      <c r="EL3" s="1056"/>
      <c r="EM3" s="1056"/>
      <c r="EN3" s="1056"/>
      <c r="EO3" s="1056"/>
      <c r="EP3" s="1056"/>
      <c r="EQ3" s="1056"/>
      <c r="ER3" s="1056"/>
      <c r="ES3" s="1056"/>
      <c r="ET3" s="1056"/>
      <c r="EU3" s="1056"/>
      <c r="EV3" s="1056"/>
      <c r="EW3" s="1056"/>
      <c r="EX3" s="1056"/>
      <c r="EY3" s="1056"/>
      <c r="EZ3" s="1056"/>
      <c r="FA3" s="1056"/>
      <c r="FB3" s="1056"/>
      <c r="FC3" s="1056"/>
      <c r="FD3" s="1056"/>
      <c r="FE3" s="1056"/>
      <c r="FF3" s="1056"/>
      <c r="FG3" s="1056"/>
      <c r="FH3" s="1056"/>
      <c r="FI3" s="1056"/>
      <c r="FJ3" s="1056"/>
      <c r="FK3" s="1056"/>
      <c r="FL3" s="1056"/>
      <c r="FM3" s="1056"/>
      <c r="FN3" s="1056"/>
      <c r="FO3" s="1056"/>
      <c r="FP3" s="1056"/>
      <c r="FQ3" s="1056"/>
      <c r="FR3" s="1056"/>
      <c r="FS3" s="1056"/>
      <c r="FT3" s="1056"/>
      <c r="FU3" s="1056"/>
      <c r="FV3" s="1056"/>
      <c r="FW3" s="1056"/>
      <c r="FX3" s="1056"/>
      <c r="FY3" s="1056"/>
      <c r="FZ3" s="1056"/>
      <c r="GA3" s="1056"/>
      <c r="GB3" s="1056"/>
      <c r="GC3" s="1056"/>
      <c r="GD3" s="1056"/>
      <c r="GE3" s="1056"/>
      <c r="GF3" s="1056"/>
      <c r="GG3" s="1056"/>
      <c r="GH3" s="1056"/>
      <c r="GI3" s="1056"/>
      <c r="GJ3" s="1056"/>
    </row>
    <row r="4" spans="1:192" s="1054" customFormat="1" ht="19.5" customHeight="1">
      <c r="A4" s="2316"/>
      <c r="B4" s="1060" t="s">
        <v>87</v>
      </c>
      <c r="C4" s="1060" t="s">
        <v>90</v>
      </c>
      <c r="D4" s="1060" t="s">
        <v>91</v>
      </c>
      <c r="E4" s="2322" t="s">
        <v>88</v>
      </c>
      <c r="F4" s="2322" t="s">
        <v>89</v>
      </c>
      <c r="G4" s="1060" t="s">
        <v>87</v>
      </c>
      <c r="H4" s="1060" t="s">
        <v>90</v>
      </c>
      <c r="I4" s="1060" t="s">
        <v>91</v>
      </c>
      <c r="J4" s="2322" t="s">
        <v>88</v>
      </c>
      <c r="K4" s="2322" t="s">
        <v>89</v>
      </c>
      <c r="L4" s="1060" t="s">
        <v>87</v>
      </c>
      <c r="M4" s="1060" t="s">
        <v>90</v>
      </c>
      <c r="N4" s="1060" t="s">
        <v>91</v>
      </c>
      <c r="O4" s="2322" t="s">
        <v>88</v>
      </c>
      <c r="P4" s="2322" t="s">
        <v>89</v>
      </c>
      <c r="Q4" s="1060" t="s">
        <v>87</v>
      </c>
      <c r="R4" s="1060" t="s">
        <v>90</v>
      </c>
      <c r="S4" s="1060" t="s">
        <v>91</v>
      </c>
      <c r="T4" s="2322" t="s">
        <v>88</v>
      </c>
      <c r="U4" s="2322" t="s">
        <v>89</v>
      </c>
      <c r="V4" s="1060" t="s">
        <v>87</v>
      </c>
      <c r="W4" s="1060" t="s">
        <v>90</v>
      </c>
      <c r="X4" s="1060" t="s">
        <v>91</v>
      </c>
      <c r="Y4" s="2342" t="s">
        <v>88</v>
      </c>
      <c r="Z4" s="2345" t="s">
        <v>89</v>
      </c>
      <c r="AA4" s="1055"/>
      <c r="AB4" s="1055"/>
      <c r="AC4" s="1055"/>
      <c r="AD4" s="1055"/>
      <c r="AE4" s="1055"/>
      <c r="AF4" s="1055"/>
      <c r="AG4" s="1055"/>
      <c r="AH4" s="1055"/>
      <c r="AI4" s="1055"/>
      <c r="AJ4" s="1055"/>
      <c r="AK4" s="1055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</row>
    <row r="5" spans="1:192" s="1054" customFormat="1" ht="33" customHeight="1">
      <c r="A5" s="2316"/>
      <c r="B5" s="1359" t="s">
        <v>669</v>
      </c>
      <c r="C5" s="1359" t="s">
        <v>725</v>
      </c>
      <c r="D5" s="1301" t="s">
        <v>737</v>
      </c>
      <c r="E5" s="2322"/>
      <c r="F5" s="2322"/>
      <c r="G5" s="1301" t="str">
        <f>B5</f>
        <v xml:space="preserve">cf=j= @)&amp;#÷&amp;$
-;fpg–c;f/_                </v>
      </c>
      <c r="H5" s="1359" t="str">
        <f t="shared" ref="H5:I5" si="0">C5</f>
        <v xml:space="preserve">cf=j= @)&amp;$÷&amp;%
-;fpg–c;f/_                </v>
      </c>
      <c r="I5" s="1359" t="str">
        <f t="shared" si="0"/>
        <v xml:space="preserve">cf=j= @)&amp;%÷&amp;^
-;fpg–c;f/_                </v>
      </c>
      <c r="J5" s="2322"/>
      <c r="K5" s="2322"/>
      <c r="L5" s="1301" t="str">
        <f>B5</f>
        <v xml:space="preserve">cf=j= @)&amp;#÷&amp;$
-;fpg–c;f/_                </v>
      </c>
      <c r="M5" s="1359" t="str">
        <f t="shared" ref="M5:N5" si="1">C5</f>
        <v xml:space="preserve">cf=j= @)&amp;$÷&amp;%
-;fpg–c;f/_                </v>
      </c>
      <c r="N5" s="1359" t="str">
        <f t="shared" si="1"/>
        <v xml:space="preserve">cf=j= @)&amp;%÷&amp;^
-;fpg–c;f/_                </v>
      </c>
      <c r="O5" s="2322"/>
      <c r="P5" s="2322"/>
      <c r="Q5" s="1301" t="str">
        <f>B5</f>
        <v xml:space="preserve">cf=j= @)&amp;#÷&amp;$
-;fpg–c;f/_                </v>
      </c>
      <c r="R5" s="1359" t="str">
        <f t="shared" ref="R5:S5" si="2">C5</f>
        <v xml:space="preserve">cf=j= @)&amp;$÷&amp;%
-;fpg–c;f/_                </v>
      </c>
      <c r="S5" s="1359" t="str">
        <f t="shared" si="2"/>
        <v xml:space="preserve">cf=j= @)&amp;%÷&amp;^
-;fpg–c;f/_                </v>
      </c>
      <c r="T5" s="2322"/>
      <c r="U5" s="2322"/>
      <c r="V5" s="1301" t="str">
        <f>B5</f>
        <v xml:space="preserve">cf=j= @)&amp;#÷&amp;$
-;fpg–c;f/_                </v>
      </c>
      <c r="W5" s="1359" t="str">
        <f t="shared" ref="W5:X5" si="3">C5</f>
        <v xml:space="preserve">cf=j= @)&amp;$÷&amp;%
-;fpg–c;f/_                </v>
      </c>
      <c r="X5" s="1359" t="str">
        <f t="shared" si="3"/>
        <v xml:space="preserve">cf=j= @)&amp;%÷&amp;^
-;fpg–c;f/_                </v>
      </c>
      <c r="Y5" s="2342"/>
      <c r="Z5" s="2345"/>
      <c r="AA5" s="1055"/>
      <c r="AB5" s="1055"/>
      <c r="AC5" s="1055"/>
      <c r="AD5" s="1055"/>
      <c r="AE5" s="1055"/>
      <c r="AF5" s="1055"/>
      <c r="AG5" s="1055"/>
      <c r="AH5" s="1055"/>
      <c r="AI5" s="1055"/>
      <c r="AJ5" s="1055"/>
      <c r="AK5" s="1055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  <c r="GG5" s="1056"/>
      <c r="GH5" s="1056"/>
      <c r="GI5" s="1056"/>
      <c r="GJ5" s="1056"/>
    </row>
    <row r="6" spans="1:192" ht="30" customHeight="1">
      <c r="A6" s="98" t="s">
        <v>370</v>
      </c>
      <c r="B6" s="746">
        <v>4514</v>
      </c>
      <c r="C6" s="746">
        <v>4158</v>
      </c>
      <c r="D6" s="29">
        <v>3463</v>
      </c>
      <c r="E6" s="966">
        <v>-7.8865750996898534</v>
      </c>
      <c r="F6" s="966">
        <v>-16.714766714766714</v>
      </c>
      <c r="G6" s="746">
        <v>44983</v>
      </c>
      <c r="H6" s="746">
        <v>52206</v>
      </c>
      <c r="I6" s="616">
        <v>37799</v>
      </c>
      <c r="J6" s="966">
        <v>16.057177155814419</v>
      </c>
      <c r="K6" s="966">
        <v>-27.596444853082023</v>
      </c>
      <c r="L6" s="747">
        <v>2720</v>
      </c>
      <c r="M6" s="747">
        <v>3666</v>
      </c>
      <c r="N6" s="616">
        <v>3062</v>
      </c>
      <c r="O6" s="966">
        <v>34.779411764705884</v>
      </c>
      <c r="P6" s="966">
        <v>-16.475722858701584</v>
      </c>
      <c r="Q6" s="746">
        <v>59911</v>
      </c>
      <c r="R6" s="746">
        <v>50014</v>
      </c>
      <c r="S6" s="29">
        <v>58110</v>
      </c>
      <c r="T6" s="966">
        <v>-16.519503930830734</v>
      </c>
      <c r="U6" s="966">
        <v>16.187467509097452</v>
      </c>
      <c r="V6" s="746">
        <v>60201</v>
      </c>
      <c r="W6" s="746">
        <v>78675</v>
      </c>
      <c r="X6" s="29">
        <v>74211</v>
      </c>
      <c r="Y6" s="966">
        <v>30.687197887078288</v>
      </c>
      <c r="Z6" s="969">
        <v>-5.6739752144899906</v>
      </c>
    </row>
    <row r="7" spans="1:192" ht="30" customHeight="1">
      <c r="A7" s="98" t="s">
        <v>371</v>
      </c>
      <c r="B7" s="568">
        <v>241</v>
      </c>
      <c r="C7" s="568">
        <v>250</v>
      </c>
      <c r="D7" s="617">
        <v>100</v>
      </c>
      <c r="E7" s="966">
        <v>3.7344398340248963</v>
      </c>
      <c r="F7" s="966">
        <v>-60</v>
      </c>
      <c r="G7" s="568">
        <v>804</v>
      </c>
      <c r="H7" s="568">
        <v>1528</v>
      </c>
      <c r="I7" s="571">
        <v>1484</v>
      </c>
      <c r="J7" s="966">
        <v>90.049751243781088</v>
      </c>
      <c r="K7" s="966">
        <v>-2.8795811518324608</v>
      </c>
      <c r="L7" s="748">
        <v>76</v>
      </c>
      <c r="M7" s="748">
        <v>72</v>
      </c>
      <c r="N7" s="566">
        <v>127</v>
      </c>
      <c r="O7" s="966">
        <v>-5.2631578947368425</v>
      </c>
      <c r="P7" s="966">
        <v>76.388888888888886</v>
      </c>
      <c r="Q7" s="568">
        <v>3654</v>
      </c>
      <c r="R7" s="568">
        <v>2353</v>
      </c>
      <c r="S7" s="617">
        <v>1978</v>
      </c>
      <c r="T7" s="966">
        <v>-35.604816639299401</v>
      </c>
      <c r="U7" s="966">
        <v>-15.937101572460689</v>
      </c>
      <c r="V7" s="568">
        <v>1448</v>
      </c>
      <c r="W7" s="568">
        <v>1668</v>
      </c>
      <c r="X7" s="617">
        <v>2002</v>
      </c>
      <c r="Y7" s="966">
        <v>15.193370165745856</v>
      </c>
      <c r="Z7" s="969">
        <v>20.023980815347723</v>
      </c>
    </row>
    <row r="8" spans="1:192" ht="30" customHeight="1" thickBot="1">
      <c r="A8" s="99" t="s">
        <v>372</v>
      </c>
      <c r="B8" s="210">
        <v>41.2</v>
      </c>
      <c r="C8" s="210">
        <v>50.46</v>
      </c>
      <c r="D8" s="1345">
        <v>72.540000000000006</v>
      </c>
      <c r="E8" s="967">
        <v>22.475728155339798</v>
      </c>
      <c r="F8" s="967">
        <v>43.757431629013091</v>
      </c>
      <c r="G8" s="210">
        <v>499.98</v>
      </c>
      <c r="H8" s="210">
        <v>506.67999999999995</v>
      </c>
      <c r="I8" s="95">
        <v>522.92000000000007</v>
      </c>
      <c r="J8" s="967">
        <v>1.3400536021440721</v>
      </c>
      <c r="K8" s="967">
        <v>3.2051788110839432</v>
      </c>
      <c r="L8" s="210">
        <v>22.73</v>
      </c>
      <c r="M8" s="210">
        <v>21.8</v>
      </c>
      <c r="N8" s="901">
        <v>20.079999999999998</v>
      </c>
      <c r="O8" s="967">
        <v>-4.0915090189177281</v>
      </c>
      <c r="P8" s="967">
        <v>-7.8899082568807444</v>
      </c>
      <c r="Q8" s="210">
        <v>713.58</v>
      </c>
      <c r="R8" s="210">
        <v>759.6400000000001</v>
      </c>
      <c r="S8" s="1268">
        <v>757.49</v>
      </c>
      <c r="T8" s="967">
        <v>6.4547773199921599</v>
      </c>
      <c r="U8" s="967">
        <v>-0.28302880311727802</v>
      </c>
      <c r="V8" s="210">
        <v>775.41</v>
      </c>
      <c r="W8" s="210">
        <v>959.51</v>
      </c>
      <c r="X8" s="1268">
        <v>854.55700000000002</v>
      </c>
      <c r="Y8" s="967">
        <v>23.742278278588106</v>
      </c>
      <c r="Z8" s="970">
        <v>-10.93818719971652</v>
      </c>
    </row>
    <row r="9" spans="1:192" ht="19.5" customHeight="1" thickTop="1" thickBot="1">
      <c r="A9" s="75"/>
      <c r="B9" s="75"/>
      <c r="C9" s="75"/>
      <c r="D9" s="75"/>
      <c r="E9" s="902"/>
      <c r="F9" s="902"/>
      <c r="G9" s="75"/>
      <c r="H9" s="75"/>
      <c r="I9" s="75"/>
      <c r="J9" s="885"/>
      <c r="K9" s="885"/>
      <c r="P9" s="902"/>
      <c r="U9" s="902"/>
      <c r="Z9" s="902"/>
    </row>
    <row r="10" spans="1:192" s="1054" customFormat="1" ht="19.5" customHeight="1" thickTop="1">
      <c r="A10" s="2315" t="s">
        <v>81</v>
      </c>
      <c r="B10" s="2543" t="s">
        <v>242</v>
      </c>
      <c r="C10" s="2543"/>
      <c r="D10" s="2543"/>
      <c r="E10" s="2543"/>
      <c r="F10" s="2543"/>
      <c r="G10" s="2543" t="s">
        <v>670</v>
      </c>
      <c r="H10" s="2543"/>
      <c r="I10" s="2543"/>
      <c r="J10" s="2543"/>
      <c r="K10" s="2543"/>
      <c r="L10" s="2543" t="s">
        <v>671</v>
      </c>
      <c r="M10" s="2543"/>
      <c r="N10" s="2543"/>
      <c r="O10" s="2543"/>
      <c r="P10" s="2543"/>
      <c r="Q10" s="2543" t="s">
        <v>672</v>
      </c>
      <c r="R10" s="2543"/>
      <c r="S10" s="2543"/>
      <c r="T10" s="2543"/>
      <c r="U10" s="2543"/>
      <c r="V10" s="2543" t="s">
        <v>212</v>
      </c>
      <c r="W10" s="2543"/>
      <c r="X10" s="2543"/>
      <c r="Y10" s="2543"/>
      <c r="Z10" s="2544"/>
      <c r="AA10" s="1056"/>
      <c r="AB10" s="1056"/>
      <c r="AC10" s="1056"/>
      <c r="AD10" s="1056"/>
      <c r="AE10" s="1056"/>
      <c r="AF10" s="1056"/>
      <c r="AG10" s="1056"/>
      <c r="AH10" s="1056"/>
      <c r="AI10" s="1056"/>
      <c r="AJ10" s="1056"/>
      <c r="AK10" s="1056"/>
      <c r="AL10" s="1056"/>
      <c r="AM10" s="1056"/>
      <c r="AN10" s="1056"/>
      <c r="AO10" s="1056"/>
      <c r="AP10" s="1056"/>
      <c r="AQ10" s="1056"/>
      <c r="AR10" s="1056"/>
      <c r="AS10" s="1056"/>
      <c r="AT10" s="1056"/>
      <c r="AU10" s="1056"/>
      <c r="AV10" s="1056"/>
      <c r="AW10" s="1056"/>
      <c r="AX10" s="1056"/>
      <c r="AY10" s="1056"/>
      <c r="AZ10" s="1056"/>
      <c r="BA10" s="1056"/>
      <c r="BB10" s="1056"/>
      <c r="BC10" s="1056"/>
      <c r="BD10" s="1056"/>
      <c r="BE10" s="1056"/>
      <c r="BF10" s="1056"/>
      <c r="BG10" s="1056"/>
      <c r="BH10" s="1056"/>
      <c r="BI10" s="1056"/>
      <c r="BJ10" s="1056"/>
      <c r="BK10" s="1056"/>
      <c r="BL10" s="1056"/>
      <c r="BM10" s="1056"/>
      <c r="BN10" s="1056"/>
      <c r="BO10" s="1056"/>
      <c r="BP10" s="1056"/>
      <c r="BQ10" s="1056"/>
      <c r="BR10" s="1056"/>
      <c r="BS10" s="1056"/>
      <c r="BT10" s="1056"/>
      <c r="BU10" s="1056"/>
      <c r="BV10" s="1056"/>
      <c r="BW10" s="1056"/>
      <c r="BX10" s="1056"/>
      <c r="BY10" s="1056"/>
      <c r="BZ10" s="1056"/>
      <c r="CA10" s="1056"/>
      <c r="CB10" s="1056"/>
      <c r="CC10" s="1056"/>
      <c r="CD10" s="1056"/>
      <c r="CE10" s="1056"/>
      <c r="CF10" s="1056"/>
      <c r="CG10" s="1056"/>
      <c r="CH10" s="1056"/>
      <c r="CI10" s="1056"/>
      <c r="CJ10" s="1056"/>
      <c r="CK10" s="1056"/>
      <c r="CL10" s="1056"/>
      <c r="CM10" s="1056"/>
      <c r="CN10" s="1056"/>
      <c r="CO10" s="1056"/>
      <c r="CP10" s="1056"/>
      <c r="CQ10" s="1056"/>
      <c r="CR10" s="1056"/>
      <c r="CS10" s="1056"/>
      <c r="CT10" s="1056"/>
      <c r="CU10" s="1056"/>
      <c r="CV10" s="1056"/>
      <c r="CW10" s="1056"/>
      <c r="CX10" s="1056"/>
      <c r="CY10" s="1056"/>
      <c r="CZ10" s="1056"/>
      <c r="DA10" s="1056"/>
      <c r="DB10" s="1056"/>
      <c r="DC10" s="1056"/>
      <c r="DD10" s="1056"/>
      <c r="DE10" s="1056"/>
      <c r="DF10" s="1056"/>
      <c r="DG10" s="1056"/>
      <c r="DH10" s="1056"/>
      <c r="DI10" s="1056"/>
      <c r="DJ10" s="1056"/>
      <c r="DK10" s="1056"/>
      <c r="DL10" s="1056"/>
      <c r="DM10" s="1056"/>
      <c r="DN10" s="1056"/>
      <c r="DO10" s="1056"/>
      <c r="DP10" s="1056"/>
      <c r="DQ10" s="1056"/>
      <c r="DR10" s="1056"/>
      <c r="DS10" s="1056"/>
      <c r="DT10" s="1056"/>
      <c r="DU10" s="1056"/>
      <c r="DV10" s="1056"/>
      <c r="DW10" s="1056"/>
      <c r="DX10" s="1056"/>
      <c r="DY10" s="1056"/>
      <c r="DZ10" s="1056"/>
      <c r="EA10" s="1056"/>
      <c r="EB10" s="1056"/>
      <c r="EC10" s="1056"/>
      <c r="ED10" s="1056"/>
      <c r="EE10" s="1056"/>
      <c r="EF10" s="1056"/>
      <c r="EG10" s="1056"/>
      <c r="EH10" s="1056"/>
      <c r="EI10" s="1056"/>
      <c r="EJ10" s="1056"/>
      <c r="EK10" s="1056"/>
      <c r="EL10" s="1056"/>
      <c r="EM10" s="1056"/>
      <c r="EN10" s="1056"/>
      <c r="EO10" s="1056"/>
      <c r="EP10" s="1056"/>
      <c r="EQ10" s="1056"/>
      <c r="ER10" s="1056"/>
      <c r="ES10" s="1056"/>
      <c r="ET10" s="1056"/>
      <c r="EU10" s="1056"/>
      <c r="EV10" s="1056"/>
      <c r="EW10" s="1056"/>
      <c r="EX10" s="1056"/>
      <c r="EY10" s="1056"/>
      <c r="EZ10" s="1056"/>
      <c r="FA10" s="1056"/>
      <c r="FB10" s="1056"/>
      <c r="FC10" s="1056"/>
      <c r="FD10" s="1056"/>
      <c r="FE10" s="1056"/>
      <c r="FF10" s="1056"/>
      <c r="FG10" s="1056"/>
      <c r="FH10" s="1056"/>
      <c r="FI10" s="1056"/>
      <c r="FJ10" s="1056"/>
      <c r="FK10" s="1056"/>
      <c r="FL10" s="1056"/>
      <c r="FM10" s="1056"/>
      <c r="FN10" s="1056"/>
      <c r="FO10" s="1056"/>
      <c r="FP10" s="1056"/>
      <c r="FQ10" s="1056"/>
      <c r="FR10" s="1056"/>
      <c r="FS10" s="1056"/>
      <c r="FT10" s="1056"/>
      <c r="FU10" s="1056"/>
      <c r="FV10" s="1056"/>
      <c r="FW10" s="1056"/>
      <c r="FX10" s="1056"/>
      <c r="FY10" s="1056"/>
      <c r="FZ10" s="1056"/>
      <c r="GA10" s="1056"/>
      <c r="GB10" s="1056"/>
      <c r="GC10" s="1056"/>
      <c r="GD10" s="1056"/>
      <c r="GE10" s="1056"/>
      <c r="GF10" s="1056"/>
      <c r="GG10" s="1056"/>
      <c r="GH10" s="1056"/>
      <c r="GI10" s="1056"/>
      <c r="GJ10" s="1056"/>
    </row>
    <row r="11" spans="1:192" s="1054" customFormat="1" ht="19.5" customHeight="1">
      <c r="A11" s="2316"/>
      <c r="B11" s="1060" t="s">
        <v>87</v>
      </c>
      <c r="C11" s="1060" t="s">
        <v>90</v>
      </c>
      <c r="D11" s="1060" t="s">
        <v>91</v>
      </c>
      <c r="E11" s="2322" t="s">
        <v>88</v>
      </c>
      <c r="F11" s="2322" t="s">
        <v>89</v>
      </c>
      <c r="G11" s="1060" t="s">
        <v>87</v>
      </c>
      <c r="H11" s="1060" t="s">
        <v>90</v>
      </c>
      <c r="I11" s="1060" t="s">
        <v>91</v>
      </c>
      <c r="J11" s="2322" t="s">
        <v>88</v>
      </c>
      <c r="K11" s="2322" t="s">
        <v>89</v>
      </c>
      <c r="L11" s="1060" t="s">
        <v>87</v>
      </c>
      <c r="M11" s="1060" t="s">
        <v>90</v>
      </c>
      <c r="N11" s="1060" t="s">
        <v>91</v>
      </c>
      <c r="O11" s="2322" t="s">
        <v>88</v>
      </c>
      <c r="P11" s="2322" t="s">
        <v>89</v>
      </c>
      <c r="Q11" s="1060" t="s">
        <v>87</v>
      </c>
      <c r="R11" s="1060" t="s">
        <v>90</v>
      </c>
      <c r="S11" s="1060" t="s">
        <v>91</v>
      </c>
      <c r="T11" s="2322" t="s">
        <v>88</v>
      </c>
      <c r="U11" s="2322" t="s">
        <v>89</v>
      </c>
      <c r="V11" s="1060" t="s">
        <v>87</v>
      </c>
      <c r="W11" s="1060" t="s">
        <v>90</v>
      </c>
      <c r="X11" s="1060" t="s">
        <v>91</v>
      </c>
      <c r="Y11" s="2342" t="s">
        <v>88</v>
      </c>
      <c r="Z11" s="2345" t="s">
        <v>89</v>
      </c>
      <c r="AA11" s="1056"/>
      <c r="AB11" s="1056"/>
      <c r="AC11" s="1056"/>
      <c r="AD11" s="1056"/>
      <c r="AE11" s="1056"/>
      <c r="AF11" s="1056"/>
      <c r="AG11" s="1056"/>
      <c r="AH11" s="1056"/>
      <c r="AI11" s="1056"/>
      <c r="AJ11" s="1056"/>
      <c r="AK11" s="1056"/>
      <c r="AL11" s="1056"/>
      <c r="AM11" s="1056"/>
      <c r="AN11" s="1056"/>
      <c r="AO11" s="1056"/>
      <c r="AP11" s="1056"/>
      <c r="AQ11" s="1056"/>
      <c r="AR11" s="1056"/>
      <c r="AS11" s="1056"/>
      <c r="AT11" s="1056"/>
      <c r="AU11" s="1056"/>
      <c r="AV11" s="1056"/>
      <c r="AW11" s="1056"/>
      <c r="AX11" s="1056"/>
      <c r="AY11" s="1056"/>
      <c r="AZ11" s="1056"/>
      <c r="BA11" s="1056"/>
      <c r="BB11" s="1056"/>
      <c r="BC11" s="1056"/>
      <c r="BD11" s="1056"/>
      <c r="BE11" s="1056"/>
      <c r="BF11" s="1056"/>
      <c r="BG11" s="1056"/>
      <c r="BH11" s="1056"/>
      <c r="BI11" s="1056"/>
      <c r="BJ11" s="1056"/>
      <c r="BK11" s="1056"/>
      <c r="BL11" s="1056"/>
      <c r="BM11" s="1056"/>
      <c r="BN11" s="1056"/>
      <c r="BO11" s="1056"/>
      <c r="BP11" s="1056"/>
      <c r="BQ11" s="1056"/>
      <c r="BR11" s="1056"/>
      <c r="BS11" s="1056"/>
      <c r="BT11" s="1056"/>
      <c r="BU11" s="1056"/>
      <c r="BV11" s="1056"/>
      <c r="BW11" s="1056"/>
      <c r="BX11" s="1056"/>
      <c r="BY11" s="1056"/>
      <c r="BZ11" s="1056"/>
      <c r="CA11" s="1056"/>
      <c r="CB11" s="1056"/>
      <c r="CC11" s="1056"/>
      <c r="CD11" s="1056"/>
      <c r="CE11" s="1056"/>
      <c r="CF11" s="1056"/>
      <c r="CG11" s="1056"/>
      <c r="CH11" s="1056"/>
      <c r="CI11" s="1056"/>
      <c r="CJ11" s="1056"/>
      <c r="CK11" s="1056"/>
      <c r="CL11" s="1056"/>
      <c r="CM11" s="1056"/>
      <c r="CN11" s="1056"/>
      <c r="CO11" s="1056"/>
      <c r="CP11" s="1056"/>
      <c r="CQ11" s="1056"/>
      <c r="CR11" s="1056"/>
      <c r="CS11" s="1056"/>
      <c r="CT11" s="1056"/>
      <c r="CU11" s="1056"/>
      <c r="CV11" s="1056"/>
      <c r="CW11" s="1056"/>
      <c r="CX11" s="1056"/>
      <c r="CY11" s="1056"/>
      <c r="CZ11" s="1056"/>
      <c r="DA11" s="1056"/>
      <c r="DB11" s="1056"/>
      <c r="DC11" s="1056"/>
      <c r="DD11" s="1056"/>
      <c r="DE11" s="1056"/>
      <c r="DF11" s="1056"/>
      <c r="DG11" s="1056"/>
      <c r="DH11" s="1056"/>
      <c r="DI11" s="1056"/>
      <c r="DJ11" s="1056"/>
      <c r="DK11" s="1056"/>
      <c r="DL11" s="1056"/>
      <c r="DM11" s="1056"/>
      <c r="DN11" s="1056"/>
      <c r="DO11" s="1056"/>
      <c r="DP11" s="1056"/>
      <c r="DQ11" s="1056"/>
      <c r="DR11" s="1056"/>
      <c r="DS11" s="1056"/>
      <c r="DT11" s="1056"/>
      <c r="DU11" s="1056"/>
      <c r="DV11" s="1056"/>
      <c r="DW11" s="1056"/>
      <c r="DX11" s="1056"/>
      <c r="DY11" s="1056"/>
      <c r="DZ11" s="1056"/>
      <c r="EA11" s="1056"/>
      <c r="EB11" s="1056"/>
      <c r="EC11" s="1056"/>
      <c r="ED11" s="1056"/>
      <c r="EE11" s="1056"/>
      <c r="EF11" s="1056"/>
      <c r="EG11" s="1056"/>
      <c r="EH11" s="1056"/>
      <c r="EI11" s="1056"/>
      <c r="EJ11" s="1056"/>
      <c r="EK11" s="1056"/>
      <c r="EL11" s="1056"/>
      <c r="EM11" s="1056"/>
      <c r="EN11" s="1056"/>
      <c r="EO11" s="1056"/>
      <c r="EP11" s="1056"/>
      <c r="EQ11" s="1056"/>
      <c r="ER11" s="1056"/>
      <c r="ES11" s="1056"/>
      <c r="ET11" s="1056"/>
      <c r="EU11" s="1056"/>
      <c r="EV11" s="1056"/>
      <c r="EW11" s="1056"/>
      <c r="EX11" s="1056"/>
      <c r="EY11" s="1056"/>
      <c r="EZ11" s="1056"/>
      <c r="FA11" s="1056"/>
      <c r="FB11" s="1056"/>
      <c r="FC11" s="1056"/>
      <c r="FD11" s="1056"/>
      <c r="FE11" s="1056"/>
      <c r="FF11" s="1056"/>
      <c r="FG11" s="1056"/>
      <c r="FH11" s="1056"/>
      <c r="FI11" s="1056"/>
      <c r="FJ11" s="1056"/>
      <c r="FK11" s="1056"/>
      <c r="FL11" s="1056"/>
      <c r="FM11" s="1056"/>
      <c r="FN11" s="1056"/>
      <c r="FO11" s="1056"/>
      <c r="FP11" s="1056"/>
      <c r="FQ11" s="1056"/>
      <c r="FR11" s="1056"/>
      <c r="FS11" s="1056"/>
      <c r="FT11" s="1056"/>
      <c r="FU11" s="1056"/>
      <c r="FV11" s="1056"/>
      <c r="FW11" s="1056"/>
      <c r="FX11" s="1056"/>
      <c r="FY11" s="1056"/>
      <c r="FZ11" s="1056"/>
      <c r="GA11" s="1056"/>
      <c r="GB11" s="1056"/>
      <c r="GC11" s="1056"/>
      <c r="GD11" s="1056"/>
      <c r="GE11" s="1056"/>
      <c r="GF11" s="1056"/>
      <c r="GG11" s="1056"/>
      <c r="GH11" s="1056"/>
      <c r="GI11" s="1056"/>
      <c r="GJ11" s="1056"/>
    </row>
    <row r="12" spans="1:192" s="1054" customFormat="1" ht="33" customHeight="1">
      <c r="A12" s="2316"/>
      <c r="B12" s="1301" t="str">
        <f>B5</f>
        <v xml:space="preserve">cf=j= @)&amp;#÷&amp;$
-;fpg–c;f/_                </v>
      </c>
      <c r="C12" s="1359" t="str">
        <f t="shared" ref="C12:D12" si="4">C5</f>
        <v xml:space="preserve">cf=j= @)&amp;$÷&amp;%
-;fpg–c;f/_                </v>
      </c>
      <c r="D12" s="1359" t="str">
        <f t="shared" si="4"/>
        <v xml:space="preserve">cf=j= @)&amp;%÷&amp;^
-;fpg–c;f/_                </v>
      </c>
      <c r="E12" s="2322"/>
      <c r="F12" s="2322"/>
      <c r="G12" s="1301" t="str">
        <f>B5</f>
        <v xml:space="preserve">cf=j= @)&amp;#÷&amp;$
-;fpg–c;f/_                </v>
      </c>
      <c r="H12" s="1359" t="str">
        <f t="shared" ref="H12:I12" si="5">C5</f>
        <v xml:space="preserve">cf=j= @)&amp;$÷&amp;%
-;fpg–c;f/_                </v>
      </c>
      <c r="I12" s="1359" t="str">
        <f t="shared" si="5"/>
        <v xml:space="preserve">cf=j= @)&amp;%÷&amp;^
-;fpg–c;f/_                </v>
      </c>
      <c r="J12" s="2322"/>
      <c r="K12" s="2322"/>
      <c r="L12" s="1301" t="str">
        <f>B5</f>
        <v xml:space="preserve">cf=j= @)&amp;#÷&amp;$
-;fpg–c;f/_                </v>
      </c>
      <c r="M12" s="1359" t="str">
        <f t="shared" ref="M12:N12" si="6">C5</f>
        <v xml:space="preserve">cf=j= @)&amp;$÷&amp;%
-;fpg–c;f/_                </v>
      </c>
      <c r="N12" s="1359" t="str">
        <f t="shared" si="6"/>
        <v xml:space="preserve">cf=j= @)&amp;%÷&amp;^
-;fpg–c;f/_                </v>
      </c>
      <c r="O12" s="2322"/>
      <c r="P12" s="2322"/>
      <c r="Q12" s="1301" t="str">
        <f>B5</f>
        <v xml:space="preserve">cf=j= @)&amp;#÷&amp;$
-;fpg–c;f/_                </v>
      </c>
      <c r="R12" s="1359" t="str">
        <f t="shared" ref="R12:S12" si="7">C5</f>
        <v xml:space="preserve">cf=j= @)&amp;$÷&amp;%
-;fpg–c;f/_                </v>
      </c>
      <c r="S12" s="1359" t="str">
        <f t="shared" si="7"/>
        <v xml:space="preserve">cf=j= @)&amp;%÷&amp;^
-;fpg–c;f/_                </v>
      </c>
      <c r="T12" s="2322"/>
      <c r="U12" s="2322"/>
      <c r="V12" s="1301" t="str">
        <f>B5</f>
        <v xml:space="preserve">cf=j= @)&amp;#÷&amp;$
-;fpg–c;f/_                </v>
      </c>
      <c r="W12" s="1359" t="str">
        <f t="shared" ref="W12:X12" si="8">C5</f>
        <v xml:space="preserve">cf=j= @)&amp;$÷&amp;%
-;fpg–c;f/_                </v>
      </c>
      <c r="X12" s="1359" t="str">
        <f t="shared" si="8"/>
        <v xml:space="preserve">cf=j= @)&amp;%÷&amp;^
-;fpg–c;f/_                </v>
      </c>
      <c r="Y12" s="2342"/>
      <c r="Z12" s="2345"/>
    </row>
    <row r="13" spans="1:192" ht="30.75" customHeight="1">
      <c r="A13" s="98" t="s">
        <v>373</v>
      </c>
      <c r="B13" s="746">
        <v>25927</v>
      </c>
      <c r="C13" s="746">
        <v>23191</v>
      </c>
      <c r="D13" s="29">
        <v>23277</v>
      </c>
      <c r="E13" s="966">
        <v>-10.552705673622093</v>
      </c>
      <c r="F13" s="966">
        <v>0.37083351300073303</v>
      </c>
      <c r="G13" s="746">
        <v>2927</v>
      </c>
      <c r="H13" s="746">
        <v>2667</v>
      </c>
      <c r="I13" s="616">
        <v>1811</v>
      </c>
      <c r="J13" s="966">
        <v>-8.8828151691151351</v>
      </c>
      <c r="K13" s="966">
        <v>-32.095988001499812</v>
      </c>
      <c r="L13" s="568">
        <v>3415</v>
      </c>
      <c r="M13" s="616">
        <v>2468</v>
      </c>
      <c r="N13" s="29">
        <v>2144</v>
      </c>
      <c r="O13" s="691">
        <v>-27.73060029282577</v>
      </c>
      <c r="P13" s="691">
        <v>-13.128038897893035</v>
      </c>
      <c r="Q13" s="568">
        <v>3509</v>
      </c>
      <c r="R13" s="568">
        <v>2863</v>
      </c>
      <c r="S13" s="29">
        <v>2952</v>
      </c>
      <c r="T13" s="691">
        <v>-18.409803362781417</v>
      </c>
      <c r="U13" s="691">
        <v>3.1086273140062985</v>
      </c>
      <c r="V13" s="568">
        <v>208107</v>
      </c>
      <c r="W13" s="568">
        <v>219908</v>
      </c>
      <c r="X13" s="568">
        <v>206829</v>
      </c>
      <c r="Y13" s="691">
        <v>5.6706405839303926</v>
      </c>
      <c r="Z13" s="692">
        <v>-5.9474871309820401</v>
      </c>
    </row>
    <row r="14" spans="1:192" ht="30" customHeight="1">
      <c r="A14" s="98" t="s">
        <v>371</v>
      </c>
      <c r="B14" s="568">
        <v>50</v>
      </c>
      <c r="C14" s="568">
        <v>72</v>
      </c>
      <c r="D14" s="617">
        <v>21</v>
      </c>
      <c r="E14" s="966">
        <v>44</v>
      </c>
      <c r="F14" s="966">
        <v>-70.833333333333329</v>
      </c>
      <c r="G14" s="568">
        <v>14</v>
      </c>
      <c r="H14" s="568">
        <v>17</v>
      </c>
      <c r="I14" s="617">
        <v>6</v>
      </c>
      <c r="J14" s="966">
        <v>21.428571428571427</v>
      </c>
      <c r="K14" s="966">
        <v>-64.705882352941174</v>
      </c>
      <c r="L14" s="568">
        <v>7</v>
      </c>
      <c r="M14" s="571">
        <v>4</v>
      </c>
      <c r="N14" s="617">
        <v>21</v>
      </c>
      <c r="O14" s="691">
        <v>-42.857142857142861</v>
      </c>
      <c r="P14" s="691">
        <v>425</v>
      </c>
      <c r="Q14" s="568">
        <v>108</v>
      </c>
      <c r="R14" s="568">
        <v>281</v>
      </c>
      <c r="S14" s="140">
        <v>39</v>
      </c>
      <c r="T14" s="691">
        <v>160.18518518518516</v>
      </c>
      <c r="U14" s="691">
        <v>-86.120996441281136</v>
      </c>
      <c r="V14" s="568">
        <v>6402</v>
      </c>
      <c r="W14" s="568">
        <v>6245</v>
      </c>
      <c r="X14" s="568">
        <v>5778</v>
      </c>
      <c r="Y14" s="691">
        <v>-2.4523586379256415</v>
      </c>
      <c r="Z14" s="692">
        <v>-7.4779823859087315</v>
      </c>
    </row>
    <row r="15" spans="1:192" ht="30" customHeight="1" thickBot="1">
      <c r="A15" s="99" t="s">
        <v>372</v>
      </c>
      <c r="B15" s="210">
        <v>113.9</v>
      </c>
      <c r="C15" s="1819">
        <v>130.05000000000001</v>
      </c>
      <c r="D15" s="1268">
        <v>124.87</v>
      </c>
      <c r="E15" s="967">
        <v>14.179104477611943</v>
      </c>
      <c r="F15" s="967">
        <v>-3.9830834294502164</v>
      </c>
      <c r="G15" s="210">
        <v>10</v>
      </c>
      <c r="H15" s="210">
        <v>9.0779999999999994</v>
      </c>
      <c r="I15" s="1606">
        <v>8.66</v>
      </c>
      <c r="J15" s="967">
        <v>-9.220000000000006</v>
      </c>
      <c r="K15" s="967">
        <v>-4.604538444591312</v>
      </c>
      <c r="L15" s="78">
        <v>18.8</v>
      </c>
      <c r="M15" s="328">
        <v>16.940000000000001</v>
      </c>
      <c r="N15" s="1606">
        <v>17.53</v>
      </c>
      <c r="O15" s="693">
        <v>-9.8936170212765973</v>
      </c>
      <c r="P15" s="693">
        <v>3.4828807556080363</v>
      </c>
      <c r="Q15" s="210">
        <v>25.072206999999999</v>
      </c>
      <c r="R15" s="210">
        <v>15.65</v>
      </c>
      <c r="S15" s="1820">
        <v>17.68</v>
      </c>
      <c r="T15" s="693">
        <v>-37.580285612670629</v>
      </c>
      <c r="U15" s="693">
        <v>12.971246006389777</v>
      </c>
      <c r="V15" s="78">
        <v>2220.6722070000005</v>
      </c>
      <c r="W15" s="78">
        <v>2469.8080000000004</v>
      </c>
      <c r="X15" s="78">
        <v>2396.3270000000002</v>
      </c>
      <c r="Y15" s="693">
        <v>11.218935969688573</v>
      </c>
      <c r="Z15" s="694">
        <v>-2.9751705395723178</v>
      </c>
    </row>
    <row r="16" spans="1:192" ht="30" customHeight="1" thickTop="1">
      <c r="A16" s="1818" t="s">
        <v>677</v>
      </c>
      <c r="B16" s="1818"/>
      <c r="C16" s="1818"/>
      <c r="D16" s="1818"/>
      <c r="E16" s="904"/>
      <c r="F16" s="904"/>
      <c r="G16" s="298"/>
      <c r="H16" s="298"/>
      <c r="I16" s="298"/>
      <c r="J16" s="907"/>
      <c r="K16" s="907"/>
      <c r="L16" s="298"/>
      <c r="M16" s="298"/>
      <c r="N16" s="298"/>
      <c r="O16" s="907"/>
      <c r="P16" s="907"/>
    </row>
    <row r="17" spans="1:6" ht="21.75" customHeight="1">
      <c r="A17" s="214" t="s">
        <v>374</v>
      </c>
      <c r="B17" s="214"/>
      <c r="C17" s="214"/>
      <c r="D17" s="214"/>
      <c r="E17" s="904"/>
      <c r="F17" s="904"/>
    </row>
    <row r="22" spans="1:6">
      <c r="E22" s="905"/>
    </row>
  </sheetData>
  <mergeCells count="32">
    <mergeCell ref="A10:A12"/>
    <mergeCell ref="B10:F10"/>
    <mergeCell ref="G10:K10"/>
    <mergeCell ref="L10:P10"/>
    <mergeCell ref="P11:P12"/>
    <mergeCell ref="E11:E12"/>
    <mergeCell ref="F11:F12"/>
    <mergeCell ref="J11:J12"/>
    <mergeCell ref="K11:K12"/>
    <mergeCell ref="O11:O12"/>
    <mergeCell ref="A3:A5"/>
    <mergeCell ref="B3:F3"/>
    <mergeCell ref="G3:K3"/>
    <mergeCell ref="L3:P3"/>
    <mergeCell ref="K4:K5"/>
    <mergeCell ref="O4:O5"/>
    <mergeCell ref="P4:P5"/>
    <mergeCell ref="Q3:U3"/>
    <mergeCell ref="E4:E5"/>
    <mergeCell ref="F4:F5"/>
    <mergeCell ref="J4:J5"/>
    <mergeCell ref="T11:T12"/>
    <mergeCell ref="U11:U12"/>
    <mergeCell ref="Q10:U10"/>
    <mergeCell ref="U4:U5"/>
    <mergeCell ref="T4:T5"/>
    <mergeCell ref="V3:Z3"/>
    <mergeCell ref="Y4:Y5"/>
    <mergeCell ref="Z4:Z5"/>
    <mergeCell ref="Y11:Y12"/>
    <mergeCell ref="Z11:Z12"/>
    <mergeCell ref="V10:Z10"/>
  </mergeCells>
  <printOptions horizontalCentered="1"/>
  <pageMargins left="0.39370078740157483" right="0.39370078740157483" top="0.78740157480314965" bottom="0.23622047244094491" header="0" footer="0"/>
  <pageSetup paperSize="9" scale="39" orientation="landscape" r:id="rId1"/>
  <headerFooter alignWithMargins="0"/>
  <colBreaks count="1" manualBreakCount="1">
    <brk id="31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"/>
  <sheetViews>
    <sheetView view="pageBreakPreview" zoomScaleSheetLayoutView="100" workbookViewId="0">
      <selection activeCell="B5" sqref="B5"/>
    </sheetView>
  </sheetViews>
  <sheetFormatPr defaultColWidth="9.140625" defaultRowHeight="20.100000000000001" customHeight="1"/>
  <cols>
    <col min="1" max="1" width="16.42578125" style="451" customWidth="1"/>
    <col min="2" max="11" width="12.140625" style="451" customWidth="1"/>
    <col min="12" max="16384" width="9.140625" style="451"/>
  </cols>
  <sheetData>
    <row r="1" spans="1:16" ht="18">
      <c r="A1" s="2558" t="s">
        <v>527</v>
      </c>
      <c r="B1" s="2558"/>
      <c r="C1" s="2558"/>
      <c r="D1" s="2558"/>
      <c r="E1" s="2558"/>
      <c r="F1" s="2558"/>
      <c r="G1" s="2558"/>
      <c r="H1" s="2558"/>
      <c r="I1" s="2558"/>
      <c r="J1" s="2558"/>
      <c r="K1" s="2558"/>
    </row>
    <row r="2" spans="1:16" ht="18">
      <c r="A2" s="2558" t="s">
        <v>436</v>
      </c>
      <c r="B2" s="2558"/>
      <c r="C2" s="2558"/>
      <c r="D2" s="2558"/>
      <c r="E2" s="2558"/>
      <c r="F2" s="2558"/>
      <c r="G2" s="2558"/>
      <c r="H2" s="2558"/>
      <c r="I2" s="2558"/>
      <c r="J2" s="2558"/>
      <c r="K2" s="2558"/>
    </row>
    <row r="3" spans="1:16" ht="19.5" thickBot="1">
      <c r="A3" s="475"/>
      <c r="B3" s="475"/>
      <c r="E3" s="476"/>
      <c r="G3" s="2559" t="s">
        <v>741</v>
      </c>
      <c r="H3" s="2559"/>
      <c r="I3" s="2559"/>
      <c r="J3" s="2559"/>
      <c r="K3" s="2559"/>
    </row>
    <row r="4" spans="1:16" s="1209" customFormat="1" ht="20.25" customHeight="1" thickTop="1">
      <c r="A4" s="1216" t="s">
        <v>435</v>
      </c>
      <c r="B4" s="1217" t="s">
        <v>237</v>
      </c>
      <c r="C4" s="1217" t="s">
        <v>239</v>
      </c>
      <c r="D4" s="1218" t="s">
        <v>238</v>
      </c>
      <c r="E4" s="1217" t="s">
        <v>240</v>
      </c>
      <c r="F4" s="1217" t="s">
        <v>241</v>
      </c>
      <c r="G4" s="1217" t="s">
        <v>242</v>
      </c>
      <c r="H4" s="1217" t="s">
        <v>670</v>
      </c>
      <c r="I4" s="1217" t="s">
        <v>671</v>
      </c>
      <c r="J4" s="1217" t="s">
        <v>672</v>
      </c>
      <c r="K4" s="1219" t="s">
        <v>82</v>
      </c>
    </row>
    <row r="5" spans="1:16" ht="20.25" customHeight="1">
      <c r="A5" s="477" t="s">
        <v>434</v>
      </c>
      <c r="B5" s="971">
        <v>31</v>
      </c>
      <c r="C5" s="971">
        <v>118</v>
      </c>
      <c r="D5" s="971">
        <v>21</v>
      </c>
      <c r="E5" s="971">
        <v>105</v>
      </c>
      <c r="F5" s="971">
        <v>119</v>
      </c>
      <c r="G5" s="971">
        <v>39</v>
      </c>
      <c r="H5" s="971">
        <v>19</v>
      </c>
      <c r="I5" s="971">
        <v>23</v>
      </c>
      <c r="J5" s="971">
        <v>26</v>
      </c>
      <c r="K5" s="972">
        <v>501</v>
      </c>
    </row>
    <row r="6" spans="1:16" ht="20.25" customHeight="1">
      <c r="A6" s="477" t="s">
        <v>433</v>
      </c>
      <c r="B6" s="971">
        <v>10</v>
      </c>
      <c r="C6" s="971">
        <v>58</v>
      </c>
      <c r="D6" s="971">
        <v>6</v>
      </c>
      <c r="E6" s="971">
        <v>31</v>
      </c>
      <c r="F6" s="971">
        <v>55</v>
      </c>
      <c r="G6" s="971">
        <v>7</v>
      </c>
      <c r="H6" s="971">
        <v>1</v>
      </c>
      <c r="I6" s="971">
        <v>3</v>
      </c>
      <c r="J6" s="971">
        <v>0</v>
      </c>
      <c r="K6" s="972">
        <v>171</v>
      </c>
    </row>
    <row r="7" spans="1:16" ht="20.25" customHeight="1">
      <c r="A7" s="477" t="s">
        <v>432</v>
      </c>
      <c r="B7" s="971">
        <v>2</v>
      </c>
      <c r="C7" s="971">
        <v>9</v>
      </c>
      <c r="D7" s="971">
        <v>1</v>
      </c>
      <c r="E7" s="971">
        <v>11</v>
      </c>
      <c r="F7" s="971">
        <v>12</v>
      </c>
      <c r="G7" s="971">
        <v>8</v>
      </c>
      <c r="H7" s="971">
        <v>0</v>
      </c>
      <c r="I7" s="971">
        <v>2</v>
      </c>
      <c r="J7" s="971">
        <v>0</v>
      </c>
      <c r="K7" s="972">
        <v>45</v>
      </c>
    </row>
    <row r="8" spans="1:16" s="480" customFormat="1" ht="20.25" customHeight="1">
      <c r="A8" s="57" t="s">
        <v>666</v>
      </c>
      <c r="B8" s="1733">
        <v>38</v>
      </c>
      <c r="C8" s="1733">
        <v>93</v>
      </c>
      <c r="D8" s="1733">
        <v>46</v>
      </c>
      <c r="E8" s="1733">
        <v>118</v>
      </c>
      <c r="F8" s="1733">
        <v>146</v>
      </c>
      <c r="G8" s="1733">
        <v>77</v>
      </c>
      <c r="H8" s="1733">
        <v>12</v>
      </c>
      <c r="I8" s="1733">
        <v>22</v>
      </c>
      <c r="J8" s="1733">
        <v>18</v>
      </c>
      <c r="K8" s="972">
        <v>570</v>
      </c>
    </row>
    <row r="9" spans="1:16" ht="20.25" customHeight="1" thickBot="1">
      <c r="A9" s="481" t="s">
        <v>82</v>
      </c>
      <c r="B9" s="973">
        <v>81</v>
      </c>
      <c r="C9" s="973">
        <v>278</v>
      </c>
      <c r="D9" s="973">
        <v>74</v>
      </c>
      <c r="E9" s="973">
        <v>265</v>
      </c>
      <c r="F9" s="973">
        <v>332</v>
      </c>
      <c r="G9" s="973">
        <v>131</v>
      </c>
      <c r="H9" s="973">
        <v>32</v>
      </c>
      <c r="I9" s="973">
        <v>50</v>
      </c>
      <c r="J9" s="973">
        <v>44</v>
      </c>
      <c r="K9" s="974">
        <v>1287</v>
      </c>
    </row>
    <row r="10" spans="1:16" ht="18" customHeight="1" thickTop="1">
      <c r="A10" s="2475" t="s">
        <v>668</v>
      </c>
      <c r="B10" s="2475"/>
      <c r="C10" s="2475"/>
      <c r="D10" s="2475"/>
      <c r="E10" s="2475"/>
      <c r="F10" s="2475"/>
      <c r="G10" s="2475"/>
      <c r="H10" s="2475"/>
      <c r="I10" s="2475"/>
      <c r="J10" s="2475"/>
      <c r="K10" s="2475"/>
      <c r="L10" s="631"/>
      <c r="M10" s="631"/>
      <c r="N10" s="631"/>
      <c r="O10" s="631"/>
      <c r="P10" s="631"/>
    </row>
    <row r="11" spans="1:16" ht="20.100000000000001" customHeight="1">
      <c r="A11" s="2402"/>
      <c r="B11" s="2402"/>
      <c r="C11" s="2402"/>
      <c r="D11" s="2402"/>
      <c r="E11" s="2402"/>
      <c r="F11" s="2402"/>
      <c r="G11" s="2402"/>
      <c r="H11" s="636"/>
      <c r="I11" s="636"/>
      <c r="J11" s="636"/>
    </row>
  </sheetData>
  <mergeCells count="5">
    <mergeCell ref="A1:K1"/>
    <mergeCell ref="A2:K2"/>
    <mergeCell ref="G3:K3"/>
    <mergeCell ref="A11:G11"/>
    <mergeCell ref="A10:K10"/>
  </mergeCells>
  <printOptions horizontalCentered="1"/>
  <pageMargins left="0.43307086614173229" right="0.39370078740157483" top="0.78740157480314965" bottom="0" header="0" footer="0.31496062992125984"/>
  <pageSetup paperSize="9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view="pageBreakPreview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6" sqref="H6"/>
    </sheetView>
  </sheetViews>
  <sheetFormatPr defaultColWidth="9.140625" defaultRowHeight="15"/>
  <cols>
    <col min="1" max="1" width="10.5703125" style="451" customWidth="1"/>
    <col min="2" max="2" width="12.7109375" style="451" customWidth="1"/>
    <col min="3" max="3" width="12.42578125" style="451" customWidth="1"/>
    <col min="4" max="4" width="13.140625" style="451" customWidth="1"/>
    <col min="5" max="5" width="13.42578125" style="451" customWidth="1"/>
    <col min="6" max="6" width="13.140625" style="451" customWidth="1"/>
    <col min="7" max="7" width="12.5703125" style="451" customWidth="1"/>
    <col min="8" max="8" width="13.28515625" style="451" customWidth="1"/>
    <col min="9" max="9" width="14" style="451" customWidth="1"/>
    <col min="10" max="10" width="13.28515625" style="451" customWidth="1"/>
    <col min="11" max="11" width="13.140625" style="451" customWidth="1"/>
    <col min="12" max="16384" width="9.140625" style="451"/>
  </cols>
  <sheetData>
    <row r="1" spans="1:11" ht="18">
      <c r="A1" s="2477" t="s">
        <v>528</v>
      </c>
      <c r="B1" s="2477"/>
      <c r="C1" s="2477"/>
      <c r="D1" s="2477"/>
      <c r="E1" s="2477"/>
      <c r="F1" s="2477"/>
      <c r="G1" s="2477"/>
      <c r="H1" s="2477"/>
      <c r="I1" s="2477"/>
      <c r="J1" s="2477"/>
      <c r="K1" s="2477"/>
    </row>
    <row r="2" spans="1:11" ht="18">
      <c r="A2" s="2478" t="s">
        <v>451</v>
      </c>
      <c r="B2" s="2478"/>
      <c r="C2" s="2478"/>
      <c r="D2" s="2478"/>
      <c r="E2" s="2478"/>
      <c r="F2" s="2478"/>
      <c r="G2" s="2478"/>
      <c r="H2" s="2478"/>
      <c r="I2" s="2478"/>
      <c r="J2" s="2478"/>
      <c r="K2" s="2478"/>
    </row>
    <row r="3" spans="1:11" ht="16.5" thickBot="1">
      <c r="J3" s="2561" t="s">
        <v>317</v>
      </c>
      <c r="K3" s="2562"/>
    </row>
    <row r="4" spans="1:11" s="1209" customFormat="1" ht="16.5" thickTop="1">
      <c r="A4" s="2481" t="s">
        <v>529</v>
      </c>
      <c r="B4" s="2483" t="s">
        <v>445</v>
      </c>
      <c r="C4" s="2483"/>
      <c r="D4" s="2483"/>
      <c r="E4" s="2483"/>
      <c r="F4" s="2483"/>
      <c r="G4" s="2483" t="s">
        <v>443</v>
      </c>
      <c r="H4" s="2483"/>
      <c r="I4" s="2483"/>
      <c r="J4" s="2483"/>
      <c r="K4" s="2484"/>
    </row>
    <row r="5" spans="1:11" s="1209" customFormat="1" ht="20.25" customHeight="1">
      <c r="A5" s="2482"/>
      <c r="B5" s="1163" t="s">
        <v>449</v>
      </c>
      <c r="C5" s="1163" t="s">
        <v>90</v>
      </c>
      <c r="D5" s="1163" t="s">
        <v>91</v>
      </c>
      <c r="E5" s="2563" t="s">
        <v>222</v>
      </c>
      <c r="F5" s="2563"/>
      <c r="G5" s="1163" t="s">
        <v>449</v>
      </c>
      <c r="H5" s="1163" t="s">
        <v>90</v>
      </c>
      <c r="I5" s="1163" t="s">
        <v>91</v>
      </c>
      <c r="J5" s="2563" t="s">
        <v>222</v>
      </c>
      <c r="K5" s="2564"/>
    </row>
    <row r="6" spans="1:11" s="1209" customFormat="1" ht="30">
      <c r="A6" s="2482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308" t="str">
        <f t="shared" si="0"/>
        <v>cf=j=@)&amp;%÷&amp;^</v>
      </c>
    </row>
    <row r="7" spans="1:11" ht="18.75" customHeight="1">
      <c r="A7" s="423" t="s">
        <v>237</v>
      </c>
      <c r="B7" s="980">
        <v>6033.46</v>
      </c>
      <c r="C7" s="980">
        <v>7023.15</v>
      </c>
      <c r="D7" s="980">
        <v>7934.78</v>
      </c>
      <c r="E7" s="975">
        <v>16.403357277582018</v>
      </c>
      <c r="F7" s="976">
        <v>12.980357816649231</v>
      </c>
      <c r="G7" s="982">
        <v>4335.42</v>
      </c>
      <c r="H7" s="982">
        <v>5575.85</v>
      </c>
      <c r="I7" s="982">
        <v>7008.31</v>
      </c>
      <c r="J7" s="976">
        <v>28.611530140101792</v>
      </c>
      <c r="K7" s="977">
        <v>25.690432848803326</v>
      </c>
    </row>
    <row r="8" spans="1:11" ht="18.75" customHeight="1">
      <c r="A8" s="423" t="s">
        <v>239</v>
      </c>
      <c r="B8" s="980">
        <v>31897.93</v>
      </c>
      <c r="C8" s="980">
        <v>38009.660000000003</v>
      </c>
      <c r="D8" s="980">
        <v>45201.57</v>
      </c>
      <c r="E8" s="975">
        <v>19.160271528591366</v>
      </c>
      <c r="F8" s="976">
        <v>18.921268961627106</v>
      </c>
      <c r="G8" s="982">
        <v>50240.75</v>
      </c>
      <c r="H8" s="982">
        <v>60347.46</v>
      </c>
      <c r="I8" s="982">
        <v>75547.81</v>
      </c>
      <c r="J8" s="976">
        <v>20.116558769524744</v>
      </c>
      <c r="K8" s="977">
        <v>25.188052653748812</v>
      </c>
    </row>
    <row r="9" spans="1:11" ht="18.75" customHeight="1">
      <c r="A9" s="423" t="s">
        <v>238</v>
      </c>
      <c r="B9" s="980">
        <v>2816.88</v>
      </c>
      <c r="C9" s="980">
        <v>3310.64</v>
      </c>
      <c r="D9" s="980">
        <v>5190.97</v>
      </c>
      <c r="E9" s="975">
        <v>17.528613217460446</v>
      </c>
      <c r="F9" s="976">
        <v>56.796571055747535</v>
      </c>
      <c r="G9" s="982">
        <v>3826.58</v>
      </c>
      <c r="H9" s="982">
        <v>2851.8</v>
      </c>
      <c r="I9" s="982">
        <v>4368.7299999999996</v>
      </c>
      <c r="J9" s="976">
        <v>-25.473921883248224</v>
      </c>
      <c r="K9" s="977">
        <v>53.192019075671482</v>
      </c>
    </row>
    <row r="10" spans="1:11" ht="18.75" customHeight="1">
      <c r="A10" s="423" t="s">
        <v>240</v>
      </c>
      <c r="B10" s="980">
        <v>36143.339999999997</v>
      </c>
      <c r="C10" s="980">
        <v>44761.72</v>
      </c>
      <c r="D10" s="980">
        <v>52029.16</v>
      </c>
      <c r="E10" s="975">
        <v>23.845001596421383</v>
      </c>
      <c r="F10" s="976">
        <v>16.235837228774955</v>
      </c>
      <c r="G10" s="982">
        <v>51266.49</v>
      </c>
      <c r="H10" s="982">
        <v>60406.080000000002</v>
      </c>
      <c r="I10" s="982">
        <v>70001.7</v>
      </c>
      <c r="J10" s="976">
        <v>17.827610199176888</v>
      </c>
      <c r="K10" s="977">
        <v>15.885189040573394</v>
      </c>
    </row>
    <row r="11" spans="1:11" ht="18.75" customHeight="1">
      <c r="A11" s="423" t="s">
        <v>241</v>
      </c>
      <c r="B11" s="1348">
        <v>47589.440000000002</v>
      </c>
      <c r="C11" s="1348">
        <v>59669.35</v>
      </c>
      <c r="D11" s="1348">
        <v>67416.789999999994</v>
      </c>
      <c r="E11" s="975">
        <v>25.383593503096463</v>
      </c>
      <c r="F11" s="976">
        <v>12.983952397671487</v>
      </c>
      <c r="G11" s="982">
        <v>100409.19</v>
      </c>
      <c r="H11" s="982">
        <v>124886.13</v>
      </c>
      <c r="I11" s="982">
        <v>147911.49</v>
      </c>
      <c r="J11" s="976">
        <v>24.377190972260607</v>
      </c>
      <c r="K11" s="977">
        <v>18.437083445535535</v>
      </c>
    </row>
    <row r="12" spans="1:11" ht="18.75" customHeight="1">
      <c r="A12" s="423" t="s">
        <v>242</v>
      </c>
      <c r="B12" s="980">
        <v>9302.02</v>
      </c>
      <c r="C12" s="980">
        <v>11096.7</v>
      </c>
      <c r="D12" s="980">
        <v>13821.06</v>
      </c>
      <c r="E12" s="975">
        <v>19.293443789628498</v>
      </c>
      <c r="F12" s="976">
        <v>24.551082754332356</v>
      </c>
      <c r="G12" s="982">
        <v>13492.64</v>
      </c>
      <c r="H12" s="982">
        <v>11845.71</v>
      </c>
      <c r="I12" s="982">
        <v>14546.78</v>
      </c>
      <c r="J12" s="976">
        <v>-12.206136086043955</v>
      </c>
      <c r="K12" s="977">
        <v>22.80209459795995</v>
      </c>
    </row>
    <row r="13" spans="1:11" ht="18.75" customHeight="1">
      <c r="A13" s="423" t="s">
        <v>670</v>
      </c>
      <c r="B13" s="980">
        <v>1948.32</v>
      </c>
      <c r="C13" s="980">
        <v>2263.37</v>
      </c>
      <c r="D13" s="980">
        <v>2982.59</v>
      </c>
      <c r="E13" s="975">
        <v>16.170341627658686</v>
      </c>
      <c r="F13" s="976">
        <v>31.776510247993031</v>
      </c>
      <c r="G13" s="982">
        <v>5105.78</v>
      </c>
      <c r="H13" s="982">
        <v>3891.48</v>
      </c>
      <c r="I13" s="982">
        <v>4174.1000000000004</v>
      </c>
      <c r="J13" s="976">
        <v>-23.782850024873767</v>
      </c>
      <c r="K13" s="977">
        <v>7.2625325069125495</v>
      </c>
    </row>
    <row r="14" spans="1:11" ht="18.75" customHeight="1">
      <c r="A14" s="423" t="s">
        <v>671</v>
      </c>
      <c r="B14" s="980">
        <v>1601.44</v>
      </c>
      <c r="C14" s="980">
        <v>2704.66</v>
      </c>
      <c r="D14" s="980">
        <v>3588.7</v>
      </c>
      <c r="E14" s="975">
        <v>68.889249675292206</v>
      </c>
      <c r="F14" s="976">
        <v>32.685808937167707</v>
      </c>
      <c r="G14" s="982">
        <v>4598.57</v>
      </c>
      <c r="H14" s="982">
        <v>2715.33</v>
      </c>
      <c r="I14" s="982">
        <v>3650.9</v>
      </c>
      <c r="J14" s="976">
        <v>-40.952730957667271</v>
      </c>
      <c r="K14" s="977">
        <v>34.455112269963507</v>
      </c>
    </row>
    <row r="15" spans="1:11" ht="18.75" customHeight="1">
      <c r="A15" s="423" t="s">
        <v>672</v>
      </c>
      <c r="B15" s="980">
        <v>2426.29</v>
      </c>
      <c r="C15" s="980">
        <v>2523.96</v>
      </c>
      <c r="D15" s="980">
        <v>3484.48</v>
      </c>
      <c r="E15" s="975">
        <v>4.0254874726434196</v>
      </c>
      <c r="F15" s="976">
        <v>38.056070619185732</v>
      </c>
      <c r="G15" s="982">
        <v>4340.87</v>
      </c>
      <c r="H15" s="982">
        <v>8145.48</v>
      </c>
      <c r="I15" s="982">
        <v>9337.8799999999992</v>
      </c>
      <c r="J15" s="976">
        <v>87.6462552437645</v>
      </c>
      <c r="K15" s="977">
        <v>14.638793539484467</v>
      </c>
    </row>
    <row r="16" spans="1:11" s="460" customFormat="1" ht="18.75" customHeight="1" thickBot="1">
      <c r="A16" s="424" t="s">
        <v>82</v>
      </c>
      <c r="B16" s="981">
        <v>139759.12</v>
      </c>
      <c r="C16" s="981">
        <v>171363.21000000002</v>
      </c>
      <c r="D16" s="981">
        <v>201650.10000000003</v>
      </c>
      <c r="E16" s="978">
        <v>22.613257725148841</v>
      </c>
      <c r="F16" s="978">
        <v>17.67409118911813</v>
      </c>
      <c r="G16" s="981">
        <v>237616.29</v>
      </c>
      <c r="H16" s="981">
        <v>280665.32</v>
      </c>
      <c r="I16" s="981">
        <v>336547.7</v>
      </c>
      <c r="J16" s="978">
        <v>18.117036504525856</v>
      </c>
      <c r="K16" s="979">
        <v>19.910682231776988</v>
      </c>
    </row>
    <row r="17" spans="1:16" ht="18" customHeight="1" thickTop="1">
      <c r="A17" s="2560" t="s">
        <v>551</v>
      </c>
      <c r="B17" s="2560"/>
      <c r="C17" s="2560"/>
      <c r="D17" s="2560"/>
      <c r="E17" s="2560"/>
      <c r="F17" s="2560"/>
      <c r="G17" s="2560"/>
      <c r="H17" s="2560"/>
      <c r="I17" s="2560"/>
      <c r="J17" s="2560"/>
      <c r="K17" s="2560"/>
    </row>
    <row r="18" spans="1:16" ht="19.5" customHeight="1">
      <c r="A18" s="2545" t="s">
        <v>532</v>
      </c>
      <c r="B18" s="2545"/>
      <c r="C18" s="2545"/>
      <c r="D18" s="2545"/>
      <c r="E18" s="2545"/>
      <c r="F18" s="2545"/>
      <c r="G18" s="2545"/>
      <c r="H18" s="2545"/>
      <c r="I18" s="2545"/>
      <c r="J18" s="2545"/>
      <c r="K18" s="2545"/>
      <c r="L18" s="2545"/>
      <c r="M18" s="2545"/>
      <c r="N18" s="2545"/>
      <c r="O18" s="2545"/>
      <c r="P18" s="2545"/>
    </row>
  </sheetData>
  <mergeCells count="10">
    <mergeCell ref="A17:K17"/>
    <mergeCell ref="A18:P18"/>
    <mergeCell ref="A1:K1"/>
    <mergeCell ref="A2:K2"/>
    <mergeCell ref="J3:K3"/>
    <mergeCell ref="A4:A6"/>
    <mergeCell ref="B4:F4"/>
    <mergeCell ref="G4:K4"/>
    <mergeCell ref="E5:F5"/>
    <mergeCell ref="J5:K5"/>
  </mergeCells>
  <printOptions horizontalCentered="1"/>
  <pageMargins left="0.39370078740157483" right="0.39370078740157483" top="0.78740157480314965" bottom="0.23622047244094491" header="0" footer="0"/>
  <pageSetup paperSize="9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view="pageBreakPreview" zoomScaleSheetLayoutView="100" workbookViewId="0">
      <selection activeCell="A2" sqref="A2:XFD2"/>
    </sheetView>
  </sheetViews>
  <sheetFormatPr defaultColWidth="9.140625" defaultRowHeight="20.100000000000001" customHeight="1"/>
  <cols>
    <col min="1" max="1" width="12.85546875" style="451" customWidth="1"/>
    <col min="2" max="7" width="13" style="451" customWidth="1"/>
    <col min="8" max="16384" width="9.140625" style="451"/>
  </cols>
  <sheetData>
    <row r="1" spans="1:7" ht="18">
      <c r="A1" s="2558" t="s">
        <v>533</v>
      </c>
      <c r="B1" s="2558"/>
      <c r="C1" s="2558"/>
      <c r="D1" s="2558"/>
      <c r="E1" s="2558"/>
      <c r="F1" s="2558"/>
      <c r="G1" s="2558"/>
    </row>
    <row r="2" spans="1:7" s="1927" customFormat="1" ht="21">
      <c r="A2" s="2602" t="s">
        <v>458</v>
      </c>
      <c r="B2" s="2602"/>
      <c r="C2" s="2602"/>
      <c r="D2" s="2602"/>
      <c r="E2" s="2602"/>
      <c r="F2" s="2602"/>
      <c r="G2" s="2602"/>
    </row>
    <row r="3" spans="1:7" ht="18">
      <c r="A3" s="2224"/>
      <c r="B3" s="2224"/>
      <c r="C3" s="2224"/>
      <c r="D3" s="2224"/>
      <c r="E3" s="2224"/>
      <c r="F3" s="2224"/>
      <c r="G3" s="2224"/>
    </row>
    <row r="4" spans="1:7" ht="23.25" thickBot="1">
      <c r="A4" s="356"/>
      <c r="B4" s="484"/>
      <c r="C4" s="484"/>
      <c r="D4" s="484"/>
      <c r="E4" s="484"/>
      <c r="F4" s="2565" t="s">
        <v>741</v>
      </c>
      <c r="G4" s="2566"/>
    </row>
    <row r="5" spans="1:7" s="1209" customFormat="1" ht="21" customHeight="1" thickTop="1">
      <c r="A5" s="1216" t="s">
        <v>534</v>
      </c>
      <c r="B5" s="1217" t="s">
        <v>457</v>
      </c>
      <c r="C5" s="1217" t="s">
        <v>456</v>
      </c>
      <c r="D5" s="1217" t="s">
        <v>455</v>
      </c>
      <c r="E5" s="1217" t="s">
        <v>454</v>
      </c>
      <c r="F5" s="1217" t="s">
        <v>552</v>
      </c>
      <c r="G5" s="1219" t="s">
        <v>82</v>
      </c>
    </row>
    <row r="6" spans="1:7" ht="21" customHeight="1">
      <c r="A6" s="423" t="str">
        <f>'[1]T 12'!A7</f>
        <v>O{nfd</v>
      </c>
      <c r="B6" s="479">
        <v>1</v>
      </c>
      <c r="C6" s="479"/>
      <c r="D6" s="479"/>
      <c r="E6" s="479"/>
      <c r="F6" s="479"/>
      <c r="G6" s="485">
        <v>1</v>
      </c>
    </row>
    <row r="7" spans="1:7" ht="21" customHeight="1">
      <c r="A7" s="423" t="str">
        <f>'[1]T 12'!A8</f>
        <v>emfkf</v>
      </c>
      <c r="B7" s="479">
        <v>42</v>
      </c>
      <c r="C7" s="479">
        <v>1</v>
      </c>
      <c r="D7" s="479"/>
      <c r="E7" s="479">
        <v>1</v>
      </c>
      <c r="F7" s="479"/>
      <c r="G7" s="485">
        <v>44</v>
      </c>
    </row>
    <row r="8" spans="1:7" ht="21" customHeight="1">
      <c r="A8" s="423" t="str">
        <f>'[1]T 12'!A9</f>
        <v>wgs'6f</v>
      </c>
      <c r="B8" s="479"/>
      <c r="C8" s="479"/>
      <c r="D8" s="479"/>
      <c r="E8" s="479"/>
      <c r="F8" s="479"/>
      <c r="G8" s="485">
        <v>0</v>
      </c>
    </row>
    <row r="9" spans="1:7" ht="21" customHeight="1">
      <c r="A9" s="423" t="str">
        <f>'[1]T 12'!A10</f>
        <v>;'g;/L</v>
      </c>
      <c r="B9" s="479">
        <v>1</v>
      </c>
      <c r="C9" s="479">
        <v>1</v>
      </c>
      <c r="D9" s="479"/>
      <c r="E9" s="479"/>
      <c r="F9" s="479"/>
      <c r="G9" s="485">
        <v>2</v>
      </c>
    </row>
    <row r="10" spans="1:7" ht="21" customHeight="1">
      <c r="A10" s="423" t="str">
        <f>'[1]T 12'!A11</f>
        <v>df]/Ë</v>
      </c>
      <c r="B10" s="479">
        <v>20</v>
      </c>
      <c r="C10" s="479">
        <v>2</v>
      </c>
      <c r="D10" s="479"/>
      <c r="E10" s="479"/>
      <c r="F10" s="479">
        <v>2</v>
      </c>
      <c r="G10" s="485">
        <v>24</v>
      </c>
    </row>
    <row r="11" spans="1:7" ht="21" customHeight="1">
      <c r="A11" s="423" t="str">
        <f>'[1]T 12'!A12</f>
        <v>;Kt/L</v>
      </c>
      <c r="B11" s="479">
        <v>1</v>
      </c>
      <c r="C11" s="479"/>
      <c r="D11" s="479"/>
      <c r="E11" s="479"/>
      <c r="F11" s="479"/>
      <c r="G11" s="485">
        <v>1</v>
      </c>
    </row>
    <row r="12" spans="1:7" ht="21" customHeight="1">
      <c r="A12" s="423" t="s">
        <v>670</v>
      </c>
      <c r="B12" s="479"/>
      <c r="C12" s="479"/>
      <c r="D12" s="479"/>
      <c r="E12" s="479"/>
      <c r="F12" s="479"/>
      <c r="G12" s="485">
        <v>0</v>
      </c>
    </row>
    <row r="13" spans="1:7" ht="21" customHeight="1">
      <c r="A13" s="423" t="s">
        <v>671</v>
      </c>
      <c r="B13" s="479"/>
      <c r="C13" s="479"/>
      <c r="D13" s="479"/>
      <c r="E13" s="479"/>
      <c r="F13" s="479"/>
      <c r="G13" s="485">
        <v>0</v>
      </c>
    </row>
    <row r="14" spans="1:7" ht="21" customHeight="1">
      <c r="A14" s="423" t="s">
        <v>672</v>
      </c>
      <c r="B14" s="479"/>
      <c r="C14" s="479"/>
      <c r="D14" s="479"/>
      <c r="E14" s="479"/>
      <c r="F14" s="479"/>
      <c r="G14" s="485">
        <v>0</v>
      </c>
    </row>
    <row r="15" spans="1:7" ht="21" customHeight="1" thickBot="1">
      <c r="A15" s="486" t="s">
        <v>82</v>
      </c>
      <c r="B15" s="487">
        <v>65</v>
      </c>
      <c r="C15" s="487">
        <v>4</v>
      </c>
      <c r="D15" s="487">
        <v>0</v>
      </c>
      <c r="E15" s="487">
        <v>1</v>
      </c>
      <c r="F15" s="487">
        <v>2</v>
      </c>
      <c r="G15" s="488">
        <v>72</v>
      </c>
    </row>
    <row r="16" spans="1:7" ht="21" customHeight="1" thickTop="1">
      <c r="A16" s="2567" t="s">
        <v>553</v>
      </c>
      <c r="B16" s="2567"/>
      <c r="C16" s="2567"/>
      <c r="D16" s="2567"/>
      <c r="E16" s="2567"/>
      <c r="F16" s="2567"/>
      <c r="G16" s="2567"/>
    </row>
    <row r="17" spans="1:7" ht="20.100000000000001" customHeight="1">
      <c r="A17" s="2462" t="s">
        <v>539</v>
      </c>
      <c r="B17" s="2462"/>
      <c r="C17" s="2462"/>
      <c r="D17" s="2462"/>
      <c r="E17" s="2462"/>
      <c r="F17" s="2462"/>
      <c r="G17" s="2462"/>
    </row>
  </sheetData>
  <mergeCells count="5">
    <mergeCell ref="A1:G1"/>
    <mergeCell ref="A2:G2"/>
    <mergeCell ref="F4:G4"/>
    <mergeCell ref="A16:G16"/>
    <mergeCell ref="A17:G17"/>
  </mergeCells>
  <printOptions horizontalCentered="1"/>
  <pageMargins left="0.94488188976377963" right="0.39370078740157483" top="0.98425196850393704" bottom="0.23622047244094491" header="0" footer="0"/>
  <pageSetup paperSize="9" scale="9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F19"/>
  <sheetViews>
    <sheetView view="pageBreakPreview" zoomScaleSheetLayoutView="100" workbookViewId="0">
      <selection activeCell="A5" sqref="A5:F17"/>
    </sheetView>
  </sheetViews>
  <sheetFormatPr defaultColWidth="9.140625" defaultRowHeight="15"/>
  <cols>
    <col min="1" max="1" width="13.42578125" style="451" customWidth="1"/>
    <col min="2" max="6" width="14.28515625" style="451" customWidth="1"/>
    <col min="7" max="16384" width="9.140625" style="451"/>
  </cols>
  <sheetData>
    <row r="1" spans="1:6" ht="18" customHeight="1">
      <c r="A1" s="2558" t="s">
        <v>540</v>
      </c>
      <c r="B1" s="2558"/>
      <c r="C1" s="2558"/>
      <c r="D1" s="2558"/>
      <c r="E1" s="2558"/>
      <c r="F1" s="2558"/>
    </row>
    <row r="2" spans="1:6" s="1927" customFormat="1" ht="21">
      <c r="A2" s="2677" t="s">
        <v>541</v>
      </c>
      <c r="B2" s="2677"/>
      <c r="C2" s="2677"/>
      <c r="D2" s="2677"/>
      <c r="E2" s="2677"/>
      <c r="F2" s="2677"/>
    </row>
    <row r="3" spans="1:6" ht="18">
      <c r="A3" s="2225"/>
      <c r="B3" s="2225"/>
      <c r="C3" s="2225"/>
      <c r="D3" s="2225"/>
      <c r="E3" s="2225"/>
      <c r="F3" s="2225"/>
    </row>
    <row r="4" spans="1:6" ht="17.25" thickBot="1">
      <c r="A4" s="489"/>
      <c r="B4" s="489"/>
      <c r="C4" s="489"/>
      <c r="D4" s="489"/>
      <c r="E4" s="2568" t="s">
        <v>470</v>
      </c>
      <c r="F4" s="2569"/>
    </row>
    <row r="5" spans="1:6" s="1209" customFormat="1" ht="18.75" customHeight="1" thickTop="1">
      <c r="A5" s="2518" t="s">
        <v>534</v>
      </c>
      <c r="B5" s="2570" t="s">
        <v>462</v>
      </c>
      <c r="C5" s="2570"/>
      <c r="D5" s="2571" t="s">
        <v>461</v>
      </c>
      <c r="E5" s="2571"/>
      <c r="F5" s="2572" t="s">
        <v>222</v>
      </c>
    </row>
    <row r="6" spans="1:6" s="1209" customFormat="1" ht="18.75" customHeight="1">
      <c r="A6" s="2519"/>
      <c r="B6" s="1224" t="s">
        <v>90</v>
      </c>
      <c r="C6" s="1224" t="s">
        <v>91</v>
      </c>
      <c r="D6" s="1225" t="s">
        <v>90</v>
      </c>
      <c r="E6" s="1225" t="s">
        <v>91</v>
      </c>
      <c r="F6" s="2573"/>
    </row>
    <row r="7" spans="1:6" s="1209" customFormat="1" ht="33" customHeight="1">
      <c r="A7" s="2519"/>
      <c r="B7" s="2214" t="s">
        <v>725</v>
      </c>
      <c r="C7" s="2214" t="s">
        <v>737</v>
      </c>
      <c r="D7" s="2214" t="str">
        <f>B7</f>
        <v xml:space="preserve">cf=j= @)&amp;$÷&amp;%
-;fpg–c;f/_                </v>
      </c>
      <c r="E7" s="2214" t="str">
        <f>C7</f>
        <v xml:space="preserve">cf=j= @)&amp;%÷&amp;^
-;fpg–c;f/_                </v>
      </c>
      <c r="F7" s="2573"/>
    </row>
    <row r="8" spans="1:6" ht="19.5" customHeight="1">
      <c r="A8" s="2705" t="s">
        <v>670</v>
      </c>
      <c r="B8" s="1971">
        <v>35</v>
      </c>
      <c r="C8" s="1971">
        <v>40</v>
      </c>
      <c r="D8" s="1972">
        <v>115</v>
      </c>
      <c r="E8" s="1972">
        <v>65</v>
      </c>
      <c r="F8" s="2706">
        <v>-43.478260869565219</v>
      </c>
    </row>
    <row r="9" spans="1:6" ht="19.5" customHeight="1">
      <c r="A9" s="2705" t="s">
        <v>789</v>
      </c>
      <c r="B9" s="1971">
        <v>40</v>
      </c>
      <c r="C9" s="1971">
        <v>40</v>
      </c>
      <c r="D9" s="1972">
        <v>205</v>
      </c>
      <c r="E9" s="1972">
        <v>200</v>
      </c>
      <c r="F9" s="2706">
        <v>-2.4390243902439024</v>
      </c>
    </row>
    <row r="10" spans="1:6" ht="19.5" customHeight="1">
      <c r="A10" s="2705" t="s">
        <v>237</v>
      </c>
      <c r="B10" s="1971">
        <v>40</v>
      </c>
      <c r="C10" s="1971">
        <v>50</v>
      </c>
      <c r="D10" s="1972">
        <v>280</v>
      </c>
      <c r="E10" s="1972">
        <v>235</v>
      </c>
      <c r="F10" s="2706">
        <v>-16.071428571428573</v>
      </c>
    </row>
    <row r="11" spans="1:6" ht="19.5" customHeight="1">
      <c r="A11" s="2705" t="s">
        <v>239</v>
      </c>
      <c r="B11" s="1971">
        <v>75</v>
      </c>
      <c r="C11" s="1971">
        <v>100</v>
      </c>
      <c r="D11" s="1972">
        <v>660</v>
      </c>
      <c r="E11" s="1972">
        <v>768</v>
      </c>
      <c r="F11" s="2706">
        <v>16.363636363636363</v>
      </c>
    </row>
    <row r="12" spans="1:6" ht="19.5" customHeight="1">
      <c r="A12" s="2705" t="s">
        <v>672</v>
      </c>
      <c r="B12" s="1971">
        <v>40</v>
      </c>
      <c r="C12" s="1971">
        <v>40</v>
      </c>
      <c r="D12" s="1972">
        <v>160</v>
      </c>
      <c r="E12" s="1972">
        <v>185</v>
      </c>
      <c r="F12" s="2706">
        <v>15.625</v>
      </c>
    </row>
    <row r="13" spans="1:6" ht="19.5" customHeight="1">
      <c r="A13" s="2705" t="s">
        <v>238</v>
      </c>
      <c r="B13" s="1971">
        <v>40</v>
      </c>
      <c r="C13" s="1971">
        <v>40</v>
      </c>
      <c r="D13" s="1972">
        <v>350</v>
      </c>
      <c r="E13" s="1972">
        <v>290</v>
      </c>
      <c r="F13" s="2706">
        <v>-17.142857142857142</v>
      </c>
    </row>
    <row r="14" spans="1:6" ht="19.5" customHeight="1">
      <c r="A14" s="2705" t="s">
        <v>240</v>
      </c>
      <c r="B14" s="1971">
        <v>75</v>
      </c>
      <c r="C14" s="1971">
        <v>100</v>
      </c>
      <c r="D14" s="1972">
        <v>768</v>
      </c>
      <c r="E14" s="1972">
        <v>590</v>
      </c>
      <c r="F14" s="2706">
        <v>-23.177083333333332</v>
      </c>
    </row>
    <row r="15" spans="1:6" ht="19.5" customHeight="1">
      <c r="A15" s="2705" t="s">
        <v>241</v>
      </c>
      <c r="B15" s="1971"/>
      <c r="C15" s="1971"/>
      <c r="D15" s="1972"/>
      <c r="E15" s="1972"/>
      <c r="F15" s="2706"/>
    </row>
    <row r="16" spans="1:6" ht="19.5" customHeight="1">
      <c r="A16" s="2705" t="s">
        <v>242</v>
      </c>
      <c r="B16" s="1971">
        <v>50</v>
      </c>
      <c r="C16" s="1971">
        <v>50</v>
      </c>
      <c r="D16" s="1972">
        <v>525</v>
      </c>
      <c r="E16" s="1972">
        <v>325</v>
      </c>
      <c r="F16" s="2706">
        <v>-38.095238095238095</v>
      </c>
    </row>
    <row r="17" spans="1:6" ht="19.5" customHeight="1" thickBot="1">
      <c r="A17" s="486" t="s">
        <v>82</v>
      </c>
      <c r="B17" s="1973">
        <v>395</v>
      </c>
      <c r="C17" s="1973">
        <v>460</v>
      </c>
      <c r="D17" s="1973">
        <v>3063</v>
      </c>
      <c r="E17" s="1973">
        <v>2658</v>
      </c>
      <c r="F17" s="1970">
        <v>-13.222331047992171</v>
      </c>
    </row>
    <row r="18" spans="1:6" ht="21.75" customHeight="1" thickTop="1">
      <c r="A18" s="2567" t="str">
        <f>'[1]T 14'!A12:G12</f>
        <v>&gt;f]t M g]kfn /fi6« a}+s, lj/f6gu/ sfof{no .</v>
      </c>
      <c r="B18" s="2567"/>
      <c r="C18" s="2567"/>
      <c r="D18" s="2567"/>
      <c r="E18" s="2567"/>
      <c r="F18" s="2567"/>
    </row>
    <row r="19" spans="1:6" ht="15.75" customHeight="1">
      <c r="A19" s="2545" t="s">
        <v>554</v>
      </c>
      <c r="B19" s="2545"/>
      <c r="C19" s="2545"/>
      <c r="D19" s="2545"/>
      <c r="E19" s="2545"/>
      <c r="F19" s="2545"/>
    </row>
  </sheetData>
  <mergeCells count="9">
    <mergeCell ref="A18:F18"/>
    <mergeCell ref="A19:F19"/>
    <mergeCell ref="A1:F1"/>
    <mergeCell ref="A2:F2"/>
    <mergeCell ref="E4:F4"/>
    <mergeCell ref="A5:A7"/>
    <mergeCell ref="B5:C5"/>
    <mergeCell ref="D5:E5"/>
    <mergeCell ref="F5:F7"/>
  </mergeCells>
  <printOptions horizontalCentered="1"/>
  <pageMargins left="0.62992125984251968" right="0.31496062992125984" top="0.98425196850393704" bottom="0" header="0" footer="0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N13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2" style="451" customWidth="1"/>
    <col min="2" max="6" width="14.42578125" style="451" customWidth="1"/>
    <col min="7" max="16384" width="9.140625" style="451"/>
  </cols>
  <sheetData>
    <row r="1" spans="1:14" ht="18">
      <c r="A1" s="2575" t="s">
        <v>474</v>
      </c>
      <c r="B1" s="2575"/>
      <c r="C1" s="2575"/>
      <c r="D1" s="2575"/>
      <c r="E1" s="2575"/>
      <c r="F1" s="2575"/>
    </row>
    <row r="2" spans="1:14" s="1927" customFormat="1" ht="21">
      <c r="A2" s="2607" t="s">
        <v>471</v>
      </c>
      <c r="B2" s="2607"/>
      <c r="C2" s="2607"/>
      <c r="D2" s="2607"/>
      <c r="E2" s="2607"/>
      <c r="F2" s="2607"/>
    </row>
    <row r="3" spans="1:14" ht="18">
      <c r="A3" s="2226"/>
      <c r="B3" s="2226"/>
      <c r="C3" s="2226"/>
      <c r="D3" s="2226"/>
      <c r="E3" s="2226"/>
      <c r="F3" s="2226"/>
    </row>
    <row r="4" spans="1:14" ht="18.75" thickBot="1">
      <c r="A4" s="492"/>
      <c r="B4" s="492"/>
      <c r="C4" s="492"/>
      <c r="D4" s="492"/>
      <c r="E4" s="492"/>
      <c r="F4" s="493" t="s">
        <v>470</v>
      </c>
    </row>
    <row r="5" spans="1:14" s="1209" customFormat="1" ht="18.75" customHeight="1" thickTop="1">
      <c r="A5" s="2518" t="s">
        <v>81</v>
      </c>
      <c r="B5" s="2506" t="s">
        <v>123</v>
      </c>
      <c r="C5" s="2506"/>
      <c r="D5" s="2506"/>
      <c r="E5" s="2506"/>
      <c r="F5" s="2507"/>
    </row>
    <row r="6" spans="1:14" s="1209" customFormat="1" ht="20.25" customHeight="1">
      <c r="A6" s="2519"/>
      <c r="B6" s="1304" t="s">
        <v>87</v>
      </c>
      <c r="C6" s="1304" t="s">
        <v>90</v>
      </c>
      <c r="D6" s="1304" t="s">
        <v>91</v>
      </c>
      <c r="E6" s="2508" t="s">
        <v>469</v>
      </c>
      <c r="F6" s="2509" t="s">
        <v>468</v>
      </c>
    </row>
    <row r="7" spans="1:14" s="1209" customFormat="1" ht="28.5">
      <c r="A7" s="2519"/>
      <c r="B7" s="1359" t="s">
        <v>669</v>
      </c>
      <c r="C7" s="1359" t="s">
        <v>725</v>
      </c>
      <c r="D7" s="1301" t="s">
        <v>737</v>
      </c>
      <c r="E7" s="2508"/>
      <c r="F7" s="2509"/>
    </row>
    <row r="8" spans="1:14" ht="20.25" customHeight="1">
      <c r="A8" s="494" t="s">
        <v>555</v>
      </c>
      <c r="B8" s="1974">
        <v>1.1399999999999999</v>
      </c>
      <c r="C8" s="1974">
        <v>4.16</v>
      </c>
      <c r="D8" s="1974">
        <v>13.76</v>
      </c>
      <c r="E8" s="1974">
        <f>C8/B8*100-100</f>
        <v>264.91228070175441</v>
      </c>
      <c r="F8" s="1976">
        <f>D8/C8*100-100</f>
        <v>230.76923076923077</v>
      </c>
    </row>
    <row r="9" spans="1:14" ht="20.25" customHeight="1">
      <c r="A9" s="494" t="s">
        <v>466</v>
      </c>
      <c r="B9" s="1974">
        <v>0.81</v>
      </c>
      <c r="C9" s="1974">
        <v>2.54</v>
      </c>
      <c r="D9" s="1974">
        <v>2.5</v>
      </c>
      <c r="E9" s="1974">
        <f t="shared" ref="E9:F11" si="0">C9/B9*100-100</f>
        <v>213.5802469135802</v>
      </c>
      <c r="F9" s="1976">
        <f t="shared" si="0"/>
        <v>-1.5748031496062964</v>
      </c>
    </row>
    <row r="10" spans="1:14" ht="20.25" customHeight="1">
      <c r="A10" s="496" t="s">
        <v>158</v>
      </c>
      <c r="B10" s="1974">
        <v>10.99</v>
      </c>
      <c r="C10" s="1974">
        <v>19.61</v>
      </c>
      <c r="D10" s="1974">
        <v>19.850000000000001</v>
      </c>
      <c r="E10" s="1974">
        <f t="shared" si="0"/>
        <v>78.434940855323021</v>
      </c>
      <c r="F10" s="1976">
        <f t="shared" si="0"/>
        <v>1.2238653748087813</v>
      </c>
    </row>
    <row r="11" spans="1:14" s="460" customFormat="1" ht="20.25" customHeight="1" thickBot="1">
      <c r="A11" s="481" t="s">
        <v>82</v>
      </c>
      <c r="B11" s="1975">
        <f>SUM(B8:B10)</f>
        <v>12.94</v>
      </c>
      <c r="C11" s="1975">
        <f>SUM(C8:C10)</f>
        <v>26.31</v>
      </c>
      <c r="D11" s="1975">
        <f>SUM(D8:D10)</f>
        <v>36.11</v>
      </c>
      <c r="E11" s="1975">
        <f t="shared" si="0"/>
        <v>103.32302936630603</v>
      </c>
      <c r="F11" s="1970">
        <f t="shared" si="0"/>
        <v>37.248194602812646</v>
      </c>
    </row>
    <row r="12" spans="1:14" ht="20.25" customHeight="1" thickTop="1">
      <c r="A12" s="2574" t="str">
        <f>'[1]T 14'!A12:G12</f>
        <v>&gt;f]t M g]kfn /fi6« a}+s, lj/f6gu/ sfof{no .</v>
      </c>
      <c r="B12" s="2574"/>
      <c r="C12" s="2574"/>
      <c r="D12" s="2574"/>
    </row>
    <row r="13" spans="1:14">
      <c r="N13" s="497"/>
    </row>
  </sheetData>
  <mergeCells count="7">
    <mergeCell ref="A12:D12"/>
    <mergeCell ref="A1:F1"/>
    <mergeCell ref="A2:F2"/>
    <mergeCell ref="A5:A7"/>
    <mergeCell ref="B5:F5"/>
    <mergeCell ref="E6:E7"/>
    <mergeCell ref="F6:F7"/>
  </mergeCells>
  <printOptions horizontalCentered="1"/>
  <pageMargins left="0.95" right="0" top="1" bottom="0" header="0" footer="0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M12"/>
  <sheetViews>
    <sheetView view="pageBreakPreview" zoomScaleSheetLayoutView="100" workbookViewId="0">
      <selection activeCell="A2" sqref="A2:XFD2"/>
    </sheetView>
  </sheetViews>
  <sheetFormatPr defaultColWidth="8.7109375" defaultRowHeight="15"/>
  <cols>
    <col min="1" max="1" width="19.42578125" style="451" customWidth="1"/>
    <col min="2" max="4" width="13.7109375" style="451" customWidth="1"/>
    <col min="5" max="6" width="12.7109375" style="451" customWidth="1"/>
    <col min="7" max="16384" width="8.7109375" style="451"/>
  </cols>
  <sheetData>
    <row r="1" spans="1:13" ht="18">
      <c r="A1" s="2558" t="s">
        <v>483</v>
      </c>
      <c r="B1" s="2558"/>
      <c r="C1" s="2558"/>
      <c r="D1" s="2558"/>
      <c r="E1" s="2558"/>
      <c r="F1" s="2558"/>
    </row>
    <row r="2" spans="1:13" s="1927" customFormat="1" ht="21">
      <c r="A2" s="2602" t="s">
        <v>481</v>
      </c>
      <c r="B2" s="2602"/>
      <c r="C2" s="2602"/>
      <c r="D2" s="2602"/>
      <c r="E2" s="2602"/>
      <c r="F2" s="2602"/>
    </row>
    <row r="3" spans="1:13" ht="18">
      <c r="A3" s="2224"/>
      <c r="B3" s="2224"/>
      <c r="C3" s="2224"/>
      <c r="D3" s="2224"/>
      <c r="E3" s="2224"/>
      <c r="F3" s="2224"/>
    </row>
    <row r="4" spans="1:13" ht="18.75" thickBot="1">
      <c r="A4" s="475"/>
      <c r="B4" s="475"/>
      <c r="C4" s="475"/>
      <c r="D4" s="475"/>
      <c r="E4" s="475"/>
      <c r="F4" s="443" t="s">
        <v>470</v>
      </c>
    </row>
    <row r="5" spans="1:13" s="1209" customFormat="1" ht="16.5" thickTop="1">
      <c r="A5" s="2578" t="s">
        <v>81</v>
      </c>
      <c r="B5" s="2580" t="s">
        <v>123</v>
      </c>
      <c r="C5" s="2580"/>
      <c r="D5" s="2580"/>
      <c r="E5" s="2581" t="s">
        <v>469</v>
      </c>
      <c r="F5" s="2582" t="s">
        <v>468</v>
      </c>
    </row>
    <row r="6" spans="1:13" s="1209" customFormat="1" ht="28.5">
      <c r="A6" s="2579"/>
      <c r="B6" s="1301" t="str">
        <f>'tab6 (2)'!B7</f>
        <v xml:space="preserve">cf=j= @)&amp;#÷&amp;$
-;fpg–c;f/_                </v>
      </c>
      <c r="C6" s="1359" t="str">
        <f>'tab6 (2)'!C7</f>
        <v xml:space="preserve">cf=j= @)&amp;$÷&amp;%
-;fpg–c;f/_                </v>
      </c>
      <c r="D6" s="1359" t="str">
        <f>'tab6 (2)'!D7</f>
        <v xml:space="preserve">cf=j= @)&amp;%÷&amp;^
-;fpg–c;f/_                </v>
      </c>
      <c r="E6" s="2508"/>
      <c r="F6" s="2509"/>
    </row>
    <row r="7" spans="1:13" s="500" customFormat="1" ht="18">
      <c r="A7" s="498" t="s">
        <v>479</v>
      </c>
      <c r="B7" s="986"/>
      <c r="C7" s="986"/>
      <c r="D7" s="986"/>
      <c r="E7" s="499"/>
      <c r="F7" s="983"/>
    </row>
    <row r="8" spans="1:13" s="500" customFormat="1" ht="18">
      <c r="A8" s="498" t="s">
        <v>478</v>
      </c>
      <c r="B8" s="986">
        <v>48.160000000000004</v>
      </c>
      <c r="C8" s="986">
        <v>58.56</v>
      </c>
      <c r="D8" s="986">
        <v>59.7</v>
      </c>
      <c r="E8" s="499">
        <v>21.594684385382052</v>
      </c>
      <c r="F8" s="983">
        <v>1.9467213114754145</v>
      </c>
      <c r="L8" s="500">
        <f>30.1*1.6</f>
        <v>48.160000000000004</v>
      </c>
      <c r="M8" s="500">
        <f>36.6*1.6</f>
        <v>58.56</v>
      </c>
    </row>
    <row r="9" spans="1:13" s="500" customFormat="1" ht="30">
      <c r="A9" s="498" t="s">
        <v>477</v>
      </c>
      <c r="B9" s="986">
        <v>76.800000000000011</v>
      </c>
      <c r="C9" s="986">
        <v>112</v>
      </c>
      <c r="D9" s="986">
        <v>80</v>
      </c>
      <c r="E9" s="499"/>
      <c r="F9" s="983">
        <v>-28.571428571428569</v>
      </c>
      <c r="L9" s="500">
        <f>48*1.6</f>
        <v>76.800000000000011</v>
      </c>
      <c r="M9" s="500">
        <f>70*1.6</f>
        <v>112</v>
      </c>
    </row>
    <row r="10" spans="1:13" s="500" customFormat="1" ht="30.75" thickBot="1">
      <c r="A10" s="501" t="s">
        <v>476</v>
      </c>
      <c r="B10" s="988">
        <v>60.48</v>
      </c>
      <c r="C10" s="988">
        <v>30.24</v>
      </c>
      <c r="D10" s="988">
        <v>28.2</v>
      </c>
      <c r="E10" s="989">
        <v>-50</v>
      </c>
      <c r="F10" s="990">
        <v>-6.7460317460317469</v>
      </c>
      <c r="L10" s="500">
        <f>37.8*1.6</f>
        <v>60.48</v>
      </c>
      <c r="M10" s="500">
        <f>18.9*1.6</f>
        <v>30.24</v>
      </c>
    </row>
    <row r="11" spans="1:13" ht="21" customHeight="1" thickTop="1">
      <c r="A11" s="2577" t="s">
        <v>556</v>
      </c>
      <c r="B11" s="2577"/>
      <c r="C11" s="2577"/>
      <c r="D11" s="2577"/>
      <c r="E11" s="2577"/>
      <c r="F11" s="2577"/>
    </row>
    <row r="12" spans="1:13" ht="15.75">
      <c r="A12" s="504" t="s">
        <v>223</v>
      </c>
    </row>
  </sheetData>
  <mergeCells count="7">
    <mergeCell ref="A11:F11"/>
    <mergeCell ref="A1:F1"/>
    <mergeCell ref="A2:F2"/>
    <mergeCell ref="A5:A6"/>
    <mergeCell ref="B5:D5"/>
    <mergeCell ref="E5:E6"/>
    <mergeCell ref="F5:F6"/>
  </mergeCells>
  <printOptions horizontalCentered="1"/>
  <pageMargins left="0.39370078740157483" right="0.31496062992125984" top="0.98425196850393704" bottom="0" header="0" footer="0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view="pageBreakPreview" zoomScale="70" zoomScaleSheetLayoutView="70" workbookViewId="0">
      <selection activeCell="A8" sqref="A8:P11"/>
    </sheetView>
  </sheetViews>
  <sheetFormatPr defaultColWidth="9.140625" defaultRowHeight="15"/>
  <cols>
    <col min="1" max="1" width="21.5703125" style="451" customWidth="1"/>
    <col min="2" max="3" width="14.28515625" style="451" customWidth="1"/>
    <col min="4" max="4" width="14.28515625" style="993" customWidth="1"/>
    <col min="5" max="6" width="14.28515625" style="451" customWidth="1"/>
    <col min="7" max="7" width="14.28515625" style="993" customWidth="1"/>
    <col min="8" max="9" width="14.28515625" style="451" customWidth="1"/>
    <col min="10" max="10" width="14.28515625" style="993" customWidth="1"/>
    <col min="11" max="12" width="14.28515625" style="451" customWidth="1"/>
    <col min="13" max="13" width="14.28515625" style="993" customWidth="1"/>
    <col min="14" max="15" width="14.28515625" style="451" customWidth="1"/>
    <col min="16" max="16" width="14.28515625" style="993" customWidth="1"/>
    <col min="17" max="16384" width="9.140625" style="451"/>
  </cols>
  <sheetData>
    <row r="1" spans="1:16" s="1930" customFormat="1" ht="31.5">
      <c r="A1" s="1981" t="s">
        <v>545</v>
      </c>
      <c r="B1" s="1981"/>
      <c r="C1" s="1981"/>
      <c r="D1" s="1981"/>
      <c r="E1" s="1981"/>
      <c r="F1" s="1981"/>
      <c r="G1" s="1981"/>
      <c r="H1" s="1981"/>
      <c r="I1" s="1981"/>
      <c r="J1" s="1981"/>
      <c r="K1" s="1981"/>
      <c r="L1" s="1981"/>
      <c r="M1" s="1981"/>
      <c r="N1" s="1982"/>
      <c r="O1" s="1982"/>
      <c r="P1" s="1982"/>
    </row>
    <row r="2" spans="1:16" s="1979" customFormat="1" ht="34.5" thickBot="1">
      <c r="A2" s="1980" t="s">
        <v>488</v>
      </c>
      <c r="B2" s="1980"/>
      <c r="C2" s="1980"/>
      <c r="D2" s="1980"/>
      <c r="E2" s="1980"/>
      <c r="F2" s="1980"/>
      <c r="G2" s="1980"/>
      <c r="H2" s="1980"/>
      <c r="I2" s="1980"/>
      <c r="J2" s="1980"/>
      <c r="K2" s="1980"/>
      <c r="L2" s="1980"/>
      <c r="M2" s="1980"/>
      <c r="N2" s="1978"/>
      <c r="O2" s="1978"/>
      <c r="P2" s="1978"/>
    </row>
    <row r="3" spans="1:16" s="1209" customFormat="1" ht="18.75" customHeight="1" thickTop="1">
      <c r="A3" s="2518" t="s">
        <v>81</v>
      </c>
      <c r="B3" s="2520" t="s">
        <v>237</v>
      </c>
      <c r="C3" s="2520"/>
      <c r="D3" s="2520"/>
      <c r="E3" s="2520" t="s">
        <v>239</v>
      </c>
      <c r="F3" s="2520"/>
      <c r="G3" s="2520"/>
      <c r="H3" s="2520" t="s">
        <v>238</v>
      </c>
      <c r="I3" s="2520"/>
      <c r="J3" s="2520"/>
      <c r="K3" s="2520" t="s">
        <v>240</v>
      </c>
      <c r="L3" s="2520"/>
      <c r="M3" s="2520"/>
      <c r="N3" s="2520" t="s">
        <v>241</v>
      </c>
      <c r="O3" s="2520"/>
      <c r="P3" s="2521"/>
    </row>
    <row r="4" spans="1:16" s="1209" customFormat="1" ht="18.75" customHeight="1">
      <c r="A4" s="2519"/>
      <c r="B4" s="1211" t="s">
        <v>727</v>
      </c>
      <c r="C4" s="1211" t="s">
        <v>742</v>
      </c>
      <c r="D4" s="1222" t="s">
        <v>222</v>
      </c>
      <c r="E4" s="1211" t="str">
        <f>B4</f>
        <v>@)&amp;% c;f/ d;fGt</v>
      </c>
      <c r="F4" s="1211" t="str">
        <f>C4</f>
        <v>@)&amp;^ c;f/ d;fGt</v>
      </c>
      <c r="G4" s="1222" t="s">
        <v>222</v>
      </c>
      <c r="H4" s="1211" t="str">
        <f>B4</f>
        <v>@)&amp;% c;f/ d;fGt</v>
      </c>
      <c r="I4" s="1211" t="str">
        <f>C4</f>
        <v>@)&amp;^ c;f/ d;fGt</v>
      </c>
      <c r="J4" s="1222" t="s">
        <v>222</v>
      </c>
      <c r="K4" s="1211" t="str">
        <f>B4</f>
        <v>@)&amp;% c;f/ d;fGt</v>
      </c>
      <c r="L4" s="1211" t="str">
        <f>C4</f>
        <v>@)&amp;^ c;f/ d;fGt</v>
      </c>
      <c r="M4" s="1222" t="s">
        <v>222</v>
      </c>
      <c r="N4" s="1211" t="str">
        <f>B4</f>
        <v>@)&amp;% c;f/ d;fGt</v>
      </c>
      <c r="O4" s="1211" t="str">
        <f>C4</f>
        <v>@)&amp;^ c;f/ d;fGt</v>
      </c>
      <c r="P4" s="1210" t="s">
        <v>222</v>
      </c>
    </row>
    <row r="5" spans="1:16" ht="18.75" customHeight="1">
      <c r="A5" s="452" t="s">
        <v>485</v>
      </c>
      <c r="B5" s="140">
        <v>123</v>
      </c>
      <c r="C5" s="140">
        <v>123</v>
      </c>
      <c r="D5" s="646">
        <v>0</v>
      </c>
      <c r="E5" s="140">
        <v>101.22</v>
      </c>
      <c r="F5" s="140">
        <v>136.66999999999999</v>
      </c>
      <c r="G5" s="646">
        <v>35.022722782058871</v>
      </c>
      <c r="H5" s="742">
        <v>325</v>
      </c>
      <c r="I5" s="742">
        <v>340.5</v>
      </c>
      <c r="J5" s="646">
        <v>4.7692307692307692</v>
      </c>
      <c r="K5" s="923">
        <v>78.8</v>
      </c>
      <c r="L5" s="923">
        <v>78.8</v>
      </c>
      <c r="M5" s="646">
        <v>0</v>
      </c>
      <c r="N5" s="1498">
        <v>292.63</v>
      </c>
      <c r="O5" s="1498">
        <v>292.63</v>
      </c>
      <c r="P5" s="933">
        <v>0</v>
      </c>
    </row>
    <row r="6" spans="1:16" ht="18.75" customHeight="1" thickBot="1">
      <c r="A6" s="453" t="s">
        <v>484</v>
      </c>
      <c r="B6" s="141">
        <v>210</v>
      </c>
      <c r="C6" s="141">
        <v>210</v>
      </c>
      <c r="D6" s="647">
        <v>0</v>
      </c>
      <c r="E6" s="141">
        <v>141.88</v>
      </c>
      <c r="F6" s="141">
        <v>147.88</v>
      </c>
      <c r="G6" s="647">
        <v>4.2289258528333802</v>
      </c>
      <c r="H6" s="1817">
        <v>85</v>
      </c>
      <c r="I6" s="1817">
        <v>87</v>
      </c>
      <c r="J6" s="647">
        <v>2.3529411764705883</v>
      </c>
      <c r="K6" s="924">
        <v>115.03</v>
      </c>
      <c r="L6" s="924">
        <v>127</v>
      </c>
      <c r="M6" s="647">
        <v>10.40598104842215</v>
      </c>
      <c r="N6" s="1816">
        <v>272.70999999999998</v>
      </c>
      <c r="O6" s="1816">
        <v>272.70999999999998</v>
      </c>
      <c r="P6" s="934">
        <v>0</v>
      </c>
    </row>
    <row r="7" spans="1:16" ht="13.5" customHeight="1" thickTop="1" thickBot="1">
      <c r="J7" s="996"/>
    </row>
    <row r="8" spans="1:16" s="1209" customFormat="1" ht="18.75" customHeight="1" thickTop="1">
      <c r="A8" s="2518" t="s">
        <v>81</v>
      </c>
      <c r="B8" s="2520" t="s">
        <v>242</v>
      </c>
      <c r="C8" s="2520"/>
      <c r="D8" s="2520"/>
      <c r="E8" s="2520" t="s">
        <v>670</v>
      </c>
      <c r="F8" s="2520"/>
      <c r="G8" s="2520"/>
      <c r="H8" s="2520" t="s">
        <v>671</v>
      </c>
      <c r="I8" s="2520"/>
      <c r="J8" s="2520"/>
      <c r="K8" s="2520" t="s">
        <v>672</v>
      </c>
      <c r="L8" s="2520"/>
      <c r="M8" s="2520"/>
      <c r="N8" s="2520" t="s">
        <v>212</v>
      </c>
      <c r="O8" s="2520"/>
      <c r="P8" s="2521"/>
    </row>
    <row r="9" spans="1:16" s="1209" customFormat="1" ht="18.75" customHeight="1">
      <c r="A9" s="2519"/>
      <c r="B9" s="1211" t="str">
        <f>B4</f>
        <v>@)&amp;% c;f/ d;fGt</v>
      </c>
      <c r="C9" s="1211" t="str">
        <f>C4</f>
        <v>@)&amp;^ c;f/ d;fGt</v>
      </c>
      <c r="D9" s="1222" t="s">
        <v>222</v>
      </c>
      <c r="E9" s="1211" t="str">
        <f>B4</f>
        <v>@)&amp;% c;f/ d;fGt</v>
      </c>
      <c r="F9" s="1211" t="str">
        <f>C4</f>
        <v>@)&amp;^ c;f/ d;fGt</v>
      </c>
      <c r="G9" s="1222" t="s">
        <v>222</v>
      </c>
      <c r="H9" s="1211" t="str">
        <f>B4</f>
        <v>@)&amp;% c;f/ d;fGt</v>
      </c>
      <c r="I9" s="1211" t="str">
        <f>C4</f>
        <v>@)&amp;^ c;f/ d;fGt</v>
      </c>
      <c r="J9" s="1222" t="s">
        <v>222</v>
      </c>
      <c r="K9" s="1211" t="str">
        <f>B4</f>
        <v>@)&amp;% c;f/ d;fGt</v>
      </c>
      <c r="L9" s="1211" t="str">
        <f>C4</f>
        <v>@)&amp;^ c;f/ d;fGt</v>
      </c>
      <c r="M9" s="1222" t="s">
        <v>222</v>
      </c>
      <c r="N9" s="1211" t="str">
        <f>B4</f>
        <v>@)&amp;% c;f/ d;fGt</v>
      </c>
      <c r="O9" s="1211" t="str">
        <f>C4</f>
        <v>@)&amp;^ c;f/ d;fGt</v>
      </c>
      <c r="P9" s="1210" t="s">
        <v>222</v>
      </c>
    </row>
    <row r="10" spans="1:16" ht="18.75" customHeight="1">
      <c r="A10" s="452" t="s">
        <v>485</v>
      </c>
      <c r="B10" s="1498">
        <v>163</v>
      </c>
      <c r="C10" s="1498">
        <v>163</v>
      </c>
      <c r="D10" s="646">
        <v>0</v>
      </c>
      <c r="E10" s="923"/>
      <c r="F10" s="923"/>
      <c r="G10" s="646"/>
      <c r="H10" s="923"/>
      <c r="I10" s="923"/>
      <c r="J10" s="923"/>
      <c r="K10" s="742">
        <v>50</v>
      </c>
      <c r="L10" s="742">
        <v>50</v>
      </c>
      <c r="M10" s="919">
        <v>0</v>
      </c>
      <c r="N10" s="920">
        <v>1133.6500000000001</v>
      </c>
      <c r="O10" s="920">
        <v>1184.5999999999999</v>
      </c>
      <c r="P10" s="925">
        <v>4.4943324659286361</v>
      </c>
    </row>
    <row r="11" spans="1:16" ht="18.75" customHeight="1" thickBot="1">
      <c r="A11" s="453" t="s">
        <v>484</v>
      </c>
      <c r="B11" s="1816">
        <v>121</v>
      </c>
      <c r="C11" s="1816">
        <v>121</v>
      </c>
      <c r="D11" s="647">
        <v>0</v>
      </c>
      <c r="E11" s="924"/>
      <c r="F11" s="924"/>
      <c r="G11" s="647"/>
      <c r="H11" s="924"/>
      <c r="I11" s="924"/>
      <c r="J11" s="924"/>
      <c r="K11" s="1817">
        <v>89</v>
      </c>
      <c r="L11" s="1817">
        <v>89</v>
      </c>
      <c r="M11" s="926">
        <v>0</v>
      </c>
      <c r="N11" s="992">
        <v>1034.6199999999999</v>
      </c>
      <c r="O11" s="992">
        <v>1054.5899999999999</v>
      </c>
      <c r="P11" s="927">
        <v>1.9301772631497727</v>
      </c>
    </row>
    <row r="12" spans="1:16" ht="12.75" customHeight="1" thickTop="1" thickBot="1"/>
    <row r="13" spans="1:16" ht="16.5" thickTop="1">
      <c r="A13" s="2518" t="s">
        <v>81</v>
      </c>
      <c r="B13" s="2520" t="s">
        <v>123</v>
      </c>
      <c r="C13" s="2520"/>
      <c r="D13" s="2521"/>
    </row>
    <row r="14" spans="1:16" ht="15.75">
      <c r="A14" s="2519"/>
      <c r="B14" s="1211" t="str">
        <f>B4</f>
        <v>@)&amp;% c;f/ d;fGt</v>
      </c>
      <c r="C14" s="1211" t="str">
        <f>C4</f>
        <v>@)&amp;^ c;f/ d;fGt</v>
      </c>
      <c r="D14" s="1210" t="s">
        <v>222</v>
      </c>
    </row>
    <row r="15" spans="1:16" s="460" customFormat="1" ht="18.75" customHeight="1">
      <c r="A15" s="458" t="s">
        <v>487</v>
      </c>
      <c r="B15" s="991">
        <v>436817</v>
      </c>
      <c r="C15" s="991">
        <v>499128</v>
      </c>
      <c r="D15" s="998">
        <v>14.264783650819453</v>
      </c>
      <c r="E15" s="459"/>
      <c r="F15" s="459"/>
      <c r="G15" s="994"/>
      <c r="J15" s="997"/>
      <c r="M15" s="997"/>
      <c r="P15" s="997"/>
    </row>
    <row r="16" spans="1:16" ht="18.75" customHeight="1">
      <c r="A16" s="461" t="s">
        <v>486</v>
      </c>
      <c r="B16" s="587">
        <v>374506</v>
      </c>
      <c r="C16" s="587">
        <v>421644</v>
      </c>
      <c r="D16" s="941">
        <v>12.586714231547688</v>
      </c>
      <c r="E16" s="462"/>
      <c r="F16" s="462"/>
      <c r="G16" s="995"/>
    </row>
    <row r="17" spans="1:9" ht="18.75" customHeight="1" thickBot="1">
      <c r="A17" s="529" t="s">
        <v>158</v>
      </c>
      <c r="B17" s="938">
        <v>62311</v>
      </c>
      <c r="C17" s="938">
        <v>77484</v>
      </c>
      <c r="D17" s="945">
        <v>24.350435717610068</v>
      </c>
    </row>
    <row r="18" spans="1:9" ht="20.25" customHeight="1" thickTop="1">
      <c r="A18" s="459" t="s">
        <v>546</v>
      </c>
      <c r="H18" s="459"/>
      <c r="I18" s="459"/>
    </row>
    <row r="19" spans="1:9">
      <c r="A19" s="462" t="s">
        <v>599</v>
      </c>
      <c r="H19" s="462"/>
      <c r="I19" s="462"/>
    </row>
    <row r="20" spans="1:9">
      <c r="A20" s="530" t="s">
        <v>597</v>
      </c>
    </row>
  </sheetData>
  <mergeCells count="14">
    <mergeCell ref="A13:A14"/>
    <mergeCell ref="B13:D13"/>
    <mergeCell ref="N3:P3"/>
    <mergeCell ref="K8:M8"/>
    <mergeCell ref="N8:P8"/>
    <mergeCell ref="A8:A9"/>
    <mergeCell ref="B8:D8"/>
    <mergeCell ref="E8:G8"/>
    <mergeCell ref="H8:J8"/>
    <mergeCell ref="A3:A4"/>
    <mergeCell ref="B3:D3"/>
    <mergeCell ref="E3:G3"/>
    <mergeCell ref="H3:J3"/>
    <mergeCell ref="K3:M3"/>
  </mergeCells>
  <printOptions horizontalCentered="1"/>
  <pageMargins left="0.39370078740157483" right="0.39370078740157483" top="0.78740157480314965" bottom="0.19685039370078741" header="0" footer="0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9"/>
  <sheetViews>
    <sheetView view="pageBreakPreview" zoomScale="84" zoomScaleSheetLayoutView="84" workbookViewId="0">
      <selection activeCell="A27" sqref="A27:G27"/>
    </sheetView>
  </sheetViews>
  <sheetFormatPr defaultRowHeight="12.75"/>
  <cols>
    <col min="1" max="1" width="14.7109375" customWidth="1"/>
    <col min="2" max="2" width="11" customWidth="1"/>
    <col min="3" max="3" width="13.7109375" customWidth="1"/>
    <col min="4" max="4" width="13.140625" bestFit="1" customWidth="1"/>
    <col min="5" max="5" width="11.7109375" bestFit="1" customWidth="1"/>
    <col min="6" max="7" width="12.7109375" customWidth="1"/>
  </cols>
  <sheetData>
    <row r="1" spans="1:7" ht="18">
      <c r="A1" s="2314" t="s">
        <v>285</v>
      </c>
      <c r="B1" s="2314"/>
      <c r="C1" s="2314"/>
      <c r="D1" s="2314"/>
      <c r="E1" s="2314"/>
      <c r="F1" s="2314"/>
      <c r="G1" s="2314"/>
    </row>
    <row r="2" spans="1:7" ht="18">
      <c r="A2" s="2334" t="s">
        <v>44</v>
      </c>
      <c r="B2" s="2334"/>
      <c r="C2" s="2334"/>
      <c r="D2" s="2334"/>
      <c r="E2" s="2334"/>
      <c r="F2" s="2334"/>
      <c r="G2" s="2334"/>
    </row>
    <row r="3" spans="1:7" ht="13.5" customHeight="1" thickBot="1">
      <c r="A3" s="9"/>
      <c r="B3" s="9"/>
    </row>
    <row r="4" spans="1:7" s="1054" customFormat="1" ht="18.75" thickTop="1">
      <c r="A4" s="2315" t="s">
        <v>98</v>
      </c>
      <c r="B4" s="2335" t="s">
        <v>26</v>
      </c>
      <c r="C4" s="2327" t="s">
        <v>82</v>
      </c>
      <c r="D4" s="2327"/>
      <c r="E4" s="2327"/>
      <c r="F4" s="2327"/>
      <c r="G4" s="2328"/>
    </row>
    <row r="5" spans="1:7" s="1054" customFormat="1" ht="15" customHeight="1">
      <c r="A5" s="2316"/>
      <c r="B5" s="2336"/>
      <c r="C5" s="1057" t="s">
        <v>87</v>
      </c>
      <c r="D5" s="1057" t="s">
        <v>90</v>
      </c>
      <c r="E5" s="1057" t="s">
        <v>91</v>
      </c>
      <c r="F5" s="2322" t="s">
        <v>88</v>
      </c>
      <c r="G5" s="2331" t="s">
        <v>89</v>
      </c>
    </row>
    <row r="6" spans="1:7" s="1054" customFormat="1" ht="33.75" customHeight="1">
      <c r="A6" s="2316"/>
      <c r="B6" s="2336"/>
      <c r="C6" s="1355" t="s">
        <v>669</v>
      </c>
      <c r="D6" s="1355" t="s">
        <v>725</v>
      </c>
      <c r="E6" s="1286" t="s">
        <v>737</v>
      </c>
      <c r="F6" s="2322"/>
      <c r="G6" s="2331"/>
    </row>
    <row r="7" spans="1:7" ht="17.25" customHeight="1">
      <c r="A7" s="20" t="s">
        <v>236</v>
      </c>
      <c r="B7" s="574"/>
      <c r="C7" s="569"/>
      <c r="D7" s="569"/>
      <c r="E7" s="569"/>
      <c r="F7" s="569"/>
      <c r="G7" s="21"/>
    </row>
    <row r="8" spans="1:7" s="73" customFormat="1" ht="17.25" customHeight="1">
      <c r="A8" s="20" t="s">
        <v>27</v>
      </c>
      <c r="B8" s="575" t="s">
        <v>99</v>
      </c>
      <c r="C8" s="144">
        <v>2255385.0299999998</v>
      </c>
      <c r="D8" s="144">
        <v>2315580.6500000004</v>
      </c>
      <c r="E8" s="144">
        <v>2391620.42</v>
      </c>
      <c r="F8" s="695">
        <v>2.6689731109903079</v>
      </c>
      <c r="G8" s="696">
        <v>3.2838316385136181</v>
      </c>
    </row>
    <row r="9" spans="1:7" s="73" customFormat="1" ht="17.25" customHeight="1">
      <c r="A9" s="2790" t="s">
        <v>28</v>
      </c>
      <c r="B9" s="2738" t="s">
        <v>40</v>
      </c>
      <c r="C9" s="750">
        <v>424652</v>
      </c>
      <c r="D9" s="750">
        <v>421477.54499999998</v>
      </c>
      <c r="E9" s="750">
        <v>428254.53600000002</v>
      </c>
      <c r="F9" s="956">
        <v>-0.74754269378220783</v>
      </c>
      <c r="G9" s="2739">
        <v>1.6079127062391905</v>
      </c>
    </row>
    <row r="10" spans="1:7" ht="17.25" customHeight="1">
      <c r="A10" s="2787" t="s">
        <v>336</v>
      </c>
      <c r="B10" s="2736" t="s">
        <v>40</v>
      </c>
      <c r="C10" s="593">
        <v>162784.15000000002</v>
      </c>
      <c r="D10" s="593">
        <v>163228.26962892484</v>
      </c>
      <c r="E10" s="593">
        <v>163574.75599999999</v>
      </c>
      <c r="F10" s="786">
        <v>0.27282731698683449</v>
      </c>
      <c r="G10" s="787">
        <v>0.21227105565895954</v>
      </c>
    </row>
    <row r="11" spans="1:7" ht="17.25" customHeight="1">
      <c r="A11" s="2783" t="s">
        <v>134</v>
      </c>
      <c r="B11" s="2736" t="s">
        <v>40</v>
      </c>
      <c r="C11" s="593">
        <v>123329.66</v>
      </c>
      <c r="D11" s="593">
        <v>118690.11712297812</v>
      </c>
      <c r="E11" s="593">
        <v>122617.13600000001</v>
      </c>
      <c r="F11" s="786">
        <v>-3.7619035656320534</v>
      </c>
      <c r="G11" s="787">
        <v>3.3086317312780267</v>
      </c>
    </row>
    <row r="12" spans="1:7" ht="17.25" customHeight="1">
      <c r="A12" s="2783" t="s">
        <v>230</v>
      </c>
      <c r="B12" s="2736" t="s">
        <v>40</v>
      </c>
      <c r="C12" s="593">
        <v>49137.02</v>
      </c>
      <c r="D12" s="593">
        <v>48293.554584919126</v>
      </c>
      <c r="E12" s="593">
        <v>49908.425000000003</v>
      </c>
      <c r="F12" s="786">
        <v>-1.7165579334702699</v>
      </c>
      <c r="G12" s="787">
        <v>3.3438632317720476</v>
      </c>
    </row>
    <row r="13" spans="1:7" ht="17.25" customHeight="1">
      <c r="A13" s="2783" t="s">
        <v>231</v>
      </c>
      <c r="B13" s="2736" t="s">
        <v>40</v>
      </c>
      <c r="C13" s="593">
        <v>89401.17</v>
      </c>
      <c r="D13" s="593">
        <v>91265.603663177928</v>
      </c>
      <c r="E13" s="593">
        <v>92154.218999999997</v>
      </c>
      <c r="F13" s="786">
        <v>2.0854689744864885</v>
      </c>
      <c r="G13" s="787">
        <v>0.97365853197177898</v>
      </c>
    </row>
    <row r="14" spans="1:7" s="73" customFormat="1" ht="17.25" customHeight="1">
      <c r="A14" s="2784" t="s">
        <v>135</v>
      </c>
      <c r="B14" s="2738" t="s">
        <v>41</v>
      </c>
      <c r="C14" s="750">
        <v>1134816.67</v>
      </c>
      <c r="D14" s="750">
        <v>1150716.541</v>
      </c>
      <c r="E14" s="750">
        <v>1206216.17</v>
      </c>
      <c r="F14" s="956">
        <v>1.401096002581653</v>
      </c>
      <c r="G14" s="2739">
        <v>4.8230495541299376</v>
      </c>
    </row>
    <row r="15" spans="1:7" ht="17.25" customHeight="1">
      <c r="A15" s="96" t="s">
        <v>136</v>
      </c>
      <c r="B15" s="2736" t="s">
        <v>41</v>
      </c>
      <c r="C15" s="593">
        <v>1110863.3399999999</v>
      </c>
      <c r="D15" s="593">
        <v>1126841.19</v>
      </c>
      <c r="E15" s="593">
        <v>1186304.02</v>
      </c>
      <c r="F15" s="786">
        <v>1.4383272383442005</v>
      </c>
      <c r="G15" s="787">
        <v>5.2769485645089134</v>
      </c>
    </row>
    <row r="16" spans="1:7" ht="17.25" customHeight="1">
      <c r="A16" s="2785" t="s">
        <v>29</v>
      </c>
      <c r="B16" s="2736" t="s">
        <v>41</v>
      </c>
      <c r="C16" s="593">
        <v>23933.129999999997</v>
      </c>
      <c r="D16" s="593">
        <v>23856.250999999997</v>
      </c>
      <c r="E16" s="593">
        <v>24351.86</v>
      </c>
      <c r="F16" s="786">
        <v>-0.32122417753132027</v>
      </c>
      <c r="G16" s="787">
        <v>2.0774806569565385</v>
      </c>
    </row>
    <row r="17" spans="1:7" ht="17.25" customHeight="1">
      <c r="A17" s="96" t="s">
        <v>30</v>
      </c>
      <c r="B17" s="2736" t="s">
        <v>337</v>
      </c>
      <c r="C17" s="593">
        <v>126892.95000000001</v>
      </c>
      <c r="D17" s="593">
        <v>130444.39</v>
      </c>
      <c r="E17" s="593">
        <v>126641.93</v>
      </c>
      <c r="F17" s="786">
        <v>2.7987685683089438</v>
      </c>
      <c r="G17" s="787">
        <v>-2.9150046238094234</v>
      </c>
    </row>
    <row r="18" spans="1:7" ht="17.25" customHeight="1">
      <c r="A18" s="96" t="s">
        <v>31</v>
      </c>
      <c r="B18" s="2736" t="s">
        <v>337</v>
      </c>
      <c r="C18" s="593">
        <v>1442516.02</v>
      </c>
      <c r="D18" s="593">
        <v>1682902.02</v>
      </c>
      <c r="E18" s="593">
        <v>1662825.12</v>
      </c>
      <c r="F18" s="786">
        <v>16.664355658247729</v>
      </c>
      <c r="G18" s="787">
        <v>-1.1929928041800082</v>
      </c>
    </row>
    <row r="19" spans="1:7" s="1847" customFormat="1" ht="17.25" customHeight="1">
      <c r="A19" s="96" t="s">
        <v>32</v>
      </c>
      <c r="B19" s="2736" t="s">
        <v>40</v>
      </c>
      <c r="C19" s="682">
        <v>12.8</v>
      </c>
      <c r="D19" s="682">
        <v>13.5</v>
      </c>
      <c r="E19" s="682">
        <v>15.63</v>
      </c>
      <c r="F19" s="786">
        <v>5.46875</v>
      </c>
      <c r="G19" s="786">
        <v>15.777777777777786</v>
      </c>
    </row>
    <row r="20" spans="1:7" ht="17.25" customHeight="1">
      <c r="A20" s="96" t="s">
        <v>33</v>
      </c>
      <c r="B20" s="2736" t="s">
        <v>42</v>
      </c>
      <c r="C20" s="593">
        <v>52868.677999999993</v>
      </c>
      <c r="D20" s="593">
        <v>52948.229999999996</v>
      </c>
      <c r="E20" s="593">
        <v>54230.397999999994</v>
      </c>
      <c r="F20" s="786">
        <v>0.15047094614320145</v>
      </c>
      <c r="G20" s="787">
        <v>2.4215502576762304</v>
      </c>
    </row>
    <row r="21" spans="1:7" ht="17.25" customHeight="1">
      <c r="A21" s="2786" t="s">
        <v>34</v>
      </c>
      <c r="B21" s="2737" t="s">
        <v>40</v>
      </c>
      <c r="C21" s="593">
        <v>0</v>
      </c>
      <c r="D21" s="593"/>
      <c r="E21" s="593"/>
      <c r="F21" s="786"/>
      <c r="G21" s="787"/>
    </row>
    <row r="22" spans="1:7" ht="17.25" customHeight="1">
      <c r="A22" s="96" t="s">
        <v>249</v>
      </c>
      <c r="B22" s="2736" t="s">
        <v>40</v>
      </c>
      <c r="C22" s="593">
        <v>50144.560000000005</v>
      </c>
      <c r="D22" s="593">
        <v>54357.97</v>
      </c>
      <c r="E22" s="593">
        <v>53754.95</v>
      </c>
      <c r="F22" s="786">
        <v>8.4025266150505615</v>
      </c>
      <c r="G22" s="787">
        <v>-1.1093497420893499</v>
      </c>
    </row>
    <row r="23" spans="1:7" ht="17.25" customHeight="1">
      <c r="A23" s="2786" t="s">
        <v>35</v>
      </c>
      <c r="B23" s="2737"/>
      <c r="C23" s="593"/>
      <c r="D23" s="593"/>
      <c r="E23" s="593"/>
      <c r="F23" s="786"/>
      <c r="G23" s="787"/>
    </row>
    <row r="24" spans="1:7" ht="17.25" customHeight="1">
      <c r="A24" s="166" t="s">
        <v>36</v>
      </c>
      <c r="B24" s="574" t="s">
        <v>43</v>
      </c>
      <c r="C24" s="559">
        <v>13993682.514999999</v>
      </c>
      <c r="D24" s="559">
        <v>15437623.880000001</v>
      </c>
      <c r="E24" s="559">
        <v>17891724.41</v>
      </c>
      <c r="F24" s="697">
        <v>10.318523115357408</v>
      </c>
      <c r="G24" s="698">
        <v>15.896879915434226</v>
      </c>
    </row>
    <row r="25" spans="1:7" ht="17.25" customHeight="1">
      <c r="A25" s="166" t="s">
        <v>37</v>
      </c>
      <c r="B25" s="574" t="s">
        <v>338</v>
      </c>
      <c r="C25" s="559">
        <v>19935.84</v>
      </c>
      <c r="D25" s="559">
        <v>22841.5</v>
      </c>
      <c r="E25" s="559">
        <v>65501.447</v>
      </c>
      <c r="F25" s="697">
        <v>14.575056782157162</v>
      </c>
      <c r="G25" s="698">
        <v>186.76508548037566</v>
      </c>
    </row>
    <row r="26" spans="1:7" ht="17.25" customHeight="1">
      <c r="A26" s="166" t="s">
        <v>38</v>
      </c>
      <c r="B26" s="574" t="s">
        <v>40</v>
      </c>
      <c r="C26" s="559">
        <v>8093.3630000000003</v>
      </c>
      <c r="D26" s="559">
        <v>13780.442000000003</v>
      </c>
      <c r="E26" s="559">
        <v>3794.7750000000001</v>
      </c>
      <c r="F26" s="697">
        <v>70.268428587720592</v>
      </c>
      <c r="G26" s="698">
        <v>-72.462603158882715</v>
      </c>
    </row>
    <row r="27" spans="1:7" ht="17.25" customHeight="1" thickBot="1">
      <c r="A27" s="2788" t="s">
        <v>39</v>
      </c>
      <c r="B27" s="2789" t="s">
        <v>40</v>
      </c>
      <c r="C27" s="1467">
        <v>12769.669099999999</v>
      </c>
      <c r="D27" s="1467">
        <v>11509.471000000001</v>
      </c>
      <c r="E27" s="1467">
        <v>7951.0523000000003</v>
      </c>
      <c r="F27" s="785">
        <v>-9.8686825017258855</v>
      </c>
      <c r="G27" s="788">
        <v>-30.917308884135522</v>
      </c>
    </row>
    <row r="28" spans="1:7" ht="15.75" thickTop="1">
      <c r="A28" s="213" t="s">
        <v>409</v>
      </c>
      <c r="B28" s="213"/>
      <c r="C28" s="213"/>
      <c r="D28" s="213"/>
      <c r="E28" s="213"/>
    </row>
    <row r="29" spans="1:7" ht="14.25">
      <c r="A29" s="2312" t="s">
        <v>815</v>
      </c>
      <c r="B29" s="2312"/>
      <c r="C29" s="2312"/>
      <c r="D29" s="2312"/>
      <c r="E29" s="2312"/>
    </row>
  </sheetData>
  <mergeCells count="8">
    <mergeCell ref="A29:E29"/>
    <mergeCell ref="A1:G1"/>
    <mergeCell ref="A2:G2"/>
    <mergeCell ref="A4:A6"/>
    <mergeCell ref="B4:B6"/>
    <mergeCell ref="C4:G4"/>
    <mergeCell ref="F5:F6"/>
    <mergeCell ref="G5:G6"/>
  </mergeCells>
  <printOptions horizontalCentered="1"/>
  <pageMargins left="0.78740157480314965" right="0.39370078740157483" top="0.98425196850393704" bottom="0" header="0" footer="0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view="pageBreakPreview" zoomScale="55" zoomScaleSheetLayoutView="55" workbookViewId="0">
      <selection activeCell="T22" sqref="T22"/>
    </sheetView>
  </sheetViews>
  <sheetFormatPr defaultColWidth="9.140625" defaultRowHeight="15"/>
  <cols>
    <col min="1" max="1" width="33.7109375" style="451" customWidth="1"/>
    <col min="2" max="2" width="15.42578125" style="451" bestFit="1" customWidth="1"/>
    <col min="3" max="3" width="15.7109375" style="451" bestFit="1" customWidth="1"/>
    <col min="4" max="4" width="15.42578125" style="451" bestFit="1" customWidth="1"/>
    <col min="5" max="5" width="15.7109375" style="451" bestFit="1" customWidth="1"/>
    <col min="6" max="6" width="15.42578125" style="451" bestFit="1" customWidth="1"/>
    <col min="7" max="7" width="15.7109375" style="451" bestFit="1" customWidth="1"/>
    <col min="8" max="8" width="15.42578125" style="451" bestFit="1" customWidth="1"/>
    <col min="9" max="9" width="15.7109375" style="451" bestFit="1" customWidth="1"/>
    <col min="10" max="10" width="15.42578125" style="451" bestFit="1" customWidth="1"/>
    <col min="11" max="11" width="14.28515625" style="451" customWidth="1"/>
    <col min="12" max="12" width="14.7109375" style="451" customWidth="1"/>
    <col min="13" max="13" width="15.42578125" style="451" customWidth="1"/>
    <col min="14" max="249" width="9.140625" style="451"/>
    <col min="250" max="250" width="33.7109375" style="451" customWidth="1"/>
    <col min="251" max="253" width="16.7109375" style="451" customWidth="1"/>
    <col min="254" max="16384" width="9.140625" style="451"/>
  </cols>
  <sheetData>
    <row r="1" spans="1:13" s="1930" customFormat="1" ht="31.5">
      <c r="A1" s="1981" t="s">
        <v>547</v>
      </c>
      <c r="B1" s="1981"/>
      <c r="C1" s="1981"/>
      <c r="D1" s="1981"/>
      <c r="E1" s="1981"/>
      <c r="F1" s="1981"/>
      <c r="G1" s="1981"/>
      <c r="H1" s="1981"/>
      <c r="I1" s="1981"/>
      <c r="J1" s="1982"/>
      <c r="K1" s="1982"/>
      <c r="L1" s="1982"/>
      <c r="M1" s="1982"/>
    </row>
    <row r="2" spans="1:13" s="1979" customFormat="1" ht="34.5" thickBot="1">
      <c r="A2" s="1977" t="s">
        <v>501</v>
      </c>
      <c r="B2" s="1977"/>
      <c r="C2" s="1977"/>
      <c r="D2" s="1977"/>
      <c r="E2" s="1977"/>
      <c r="F2" s="1977"/>
      <c r="G2" s="1977"/>
      <c r="H2" s="1977"/>
      <c r="I2" s="1977"/>
      <c r="J2" s="1978"/>
      <c r="K2" s="1978"/>
      <c r="L2" s="1978"/>
      <c r="M2" s="1978"/>
    </row>
    <row r="3" spans="1:13" s="1209" customFormat="1" ht="16.5" thickTop="1">
      <c r="A3" s="2523" t="s">
        <v>81</v>
      </c>
      <c r="B3" s="2520" t="s">
        <v>237</v>
      </c>
      <c r="C3" s="2520"/>
      <c r="D3" s="2520" t="s">
        <v>239</v>
      </c>
      <c r="E3" s="2520"/>
      <c r="F3" s="2520" t="s">
        <v>238</v>
      </c>
      <c r="G3" s="2520"/>
      <c r="H3" s="2520" t="s">
        <v>240</v>
      </c>
      <c r="I3" s="2520"/>
      <c r="J3" s="2520" t="s">
        <v>241</v>
      </c>
      <c r="K3" s="2520"/>
      <c r="L3" s="2520" t="s">
        <v>242</v>
      </c>
      <c r="M3" s="2521"/>
    </row>
    <row r="4" spans="1:13" s="1209" customFormat="1" ht="15.75">
      <c r="A4" s="2524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211" t="str">
        <f>C4</f>
        <v>@)&amp;^ c;f/ d;fGt</v>
      </c>
      <c r="J4" s="1211" t="str">
        <f>B4</f>
        <v>@)&amp;% c;f/ d;fGt</v>
      </c>
      <c r="K4" s="1211" t="str">
        <f>C4</f>
        <v>@)&amp;^ c;f/ d;fGt</v>
      </c>
      <c r="L4" s="1211" t="str">
        <f>B4</f>
        <v>@)&amp;% c;f/ d;fGt</v>
      </c>
      <c r="M4" s="1932" t="str">
        <f>C4</f>
        <v>@)&amp;^ c;f/ d;fGt</v>
      </c>
    </row>
    <row r="5" spans="1:13" ht="15.75">
      <c r="A5" s="463" t="s">
        <v>500</v>
      </c>
      <c r="B5" s="1596"/>
      <c r="C5" s="1596"/>
      <c r="D5" s="1596"/>
      <c r="E5" s="1596"/>
      <c r="F5" s="1596"/>
      <c r="G5" s="1596"/>
      <c r="H5" s="1596"/>
      <c r="I5" s="1596"/>
      <c r="J5" s="1596"/>
      <c r="K5" s="1596"/>
      <c r="L5" s="1596"/>
      <c r="M5" s="1983"/>
    </row>
    <row r="6" spans="1:13" ht="15.75">
      <c r="A6" s="464" t="s">
        <v>498</v>
      </c>
      <c r="B6" s="1596">
        <v>407</v>
      </c>
      <c r="C6" s="1596">
        <v>407</v>
      </c>
      <c r="D6" s="1596">
        <v>363</v>
      </c>
      <c r="E6" s="1596">
        <v>366</v>
      </c>
      <c r="F6" s="1596">
        <v>294</v>
      </c>
      <c r="G6" s="1596">
        <v>284</v>
      </c>
      <c r="H6" s="1596">
        <v>379</v>
      </c>
      <c r="I6" s="1596">
        <v>345</v>
      </c>
      <c r="J6" s="1596">
        <v>537</v>
      </c>
      <c r="K6" s="1596">
        <v>537</v>
      </c>
      <c r="L6" s="1596">
        <v>412</v>
      </c>
      <c r="M6" s="1983">
        <v>412</v>
      </c>
    </row>
    <row r="7" spans="1:13" ht="15.75">
      <c r="A7" s="464" t="s">
        <v>492</v>
      </c>
      <c r="B7" s="1596">
        <v>43263</v>
      </c>
      <c r="C7" s="1596">
        <v>32546</v>
      </c>
      <c r="D7" s="1596">
        <v>150753</v>
      </c>
      <c r="E7" s="1596">
        <v>75958</v>
      </c>
      <c r="F7" s="1596">
        <v>32300</v>
      </c>
      <c r="G7" s="1596">
        <v>28851</v>
      </c>
      <c r="H7" s="1596">
        <v>113461</v>
      </c>
      <c r="I7" s="1596">
        <v>71897</v>
      </c>
      <c r="J7" s="1596">
        <v>116605</v>
      </c>
      <c r="K7" s="1596">
        <v>142823</v>
      </c>
      <c r="L7" s="1596">
        <v>104420</v>
      </c>
      <c r="M7" s="1983">
        <v>104420</v>
      </c>
    </row>
    <row r="8" spans="1:13" ht="15.75">
      <c r="A8" s="464" t="s">
        <v>491</v>
      </c>
      <c r="B8" s="1596">
        <v>2340</v>
      </c>
      <c r="C8" s="1596">
        <v>2340</v>
      </c>
      <c r="D8" s="1596">
        <v>3686</v>
      </c>
      <c r="E8" s="1596">
        <v>3686</v>
      </c>
      <c r="F8" s="1596">
        <v>1538</v>
      </c>
      <c r="G8" s="1596">
        <v>1621</v>
      </c>
      <c r="H8" s="1596">
        <v>2651</v>
      </c>
      <c r="I8" s="1596">
        <v>2720</v>
      </c>
      <c r="J8" s="1596">
        <v>4008</v>
      </c>
      <c r="K8" s="1596">
        <v>4008</v>
      </c>
      <c r="L8" s="1596">
        <v>2597</v>
      </c>
      <c r="M8" s="1983">
        <v>2597</v>
      </c>
    </row>
    <row r="9" spans="1:13" ht="15.75">
      <c r="A9" s="465" t="s">
        <v>499</v>
      </c>
      <c r="B9" s="1596"/>
      <c r="C9" s="1596"/>
      <c r="D9" s="1596"/>
      <c r="E9" s="1596"/>
      <c r="F9" s="1596"/>
      <c r="G9" s="1596"/>
      <c r="H9" s="1596"/>
      <c r="I9" s="1596"/>
      <c r="J9" s="1596"/>
      <c r="K9" s="1596"/>
      <c r="L9" s="1596"/>
      <c r="M9" s="1983"/>
    </row>
    <row r="10" spans="1:13" ht="15.75">
      <c r="A10" s="464" t="s">
        <v>498</v>
      </c>
      <c r="B10" s="1596">
        <v>118</v>
      </c>
      <c r="C10" s="1596">
        <v>118</v>
      </c>
      <c r="D10" s="1596">
        <v>449</v>
      </c>
      <c r="E10" s="1596">
        <v>449</v>
      </c>
      <c r="F10" s="1596">
        <v>50</v>
      </c>
      <c r="G10" s="1596">
        <v>50</v>
      </c>
      <c r="H10" s="1596">
        <v>347</v>
      </c>
      <c r="I10" s="1596">
        <v>358</v>
      </c>
      <c r="J10" s="1596">
        <v>405</v>
      </c>
      <c r="K10" s="1596">
        <v>405</v>
      </c>
      <c r="L10" s="1596">
        <v>154</v>
      </c>
      <c r="M10" s="1983">
        <v>154</v>
      </c>
    </row>
    <row r="11" spans="1:13" ht="15.75">
      <c r="A11" s="464" t="s">
        <v>492</v>
      </c>
      <c r="B11" s="1596">
        <v>9360</v>
      </c>
      <c r="C11" s="1596">
        <v>13546</v>
      </c>
      <c r="D11" s="1596">
        <v>104357</v>
      </c>
      <c r="E11" s="1596">
        <v>31224</v>
      </c>
      <c r="F11" s="1596">
        <v>6786</v>
      </c>
      <c r="G11" s="1596">
        <v>6210</v>
      </c>
      <c r="H11" s="1596">
        <v>82531</v>
      </c>
      <c r="I11" s="1596">
        <v>98292</v>
      </c>
      <c r="J11" s="1596">
        <v>55000</v>
      </c>
      <c r="K11" s="1596">
        <v>64833</v>
      </c>
      <c r="L11" s="1596">
        <v>26431</v>
      </c>
      <c r="M11" s="1983">
        <v>26431</v>
      </c>
    </row>
    <row r="12" spans="1:13" ht="15.75">
      <c r="A12" s="464" t="s">
        <v>491</v>
      </c>
      <c r="B12" s="1596"/>
      <c r="C12" s="1596"/>
      <c r="D12" s="1596">
        <v>4228</v>
      </c>
      <c r="E12" s="1596">
        <v>4228</v>
      </c>
      <c r="F12" s="1596">
        <v>496</v>
      </c>
      <c r="G12" s="1596">
        <v>496</v>
      </c>
      <c r="H12" s="1596">
        <v>2503</v>
      </c>
      <c r="I12" s="1596">
        <v>4203</v>
      </c>
      <c r="J12" s="1596">
        <v>3600</v>
      </c>
      <c r="K12" s="1596">
        <v>3600</v>
      </c>
      <c r="L12" s="1596">
        <v>299</v>
      </c>
      <c r="M12" s="1983">
        <v>299</v>
      </c>
    </row>
    <row r="13" spans="1:13" ht="15.75">
      <c r="A13" s="466" t="s">
        <v>497</v>
      </c>
      <c r="B13" s="617"/>
      <c r="C13" s="617"/>
      <c r="D13" s="617"/>
      <c r="E13" s="617"/>
      <c r="F13" s="617"/>
      <c r="G13" s="617"/>
      <c r="H13" s="617"/>
      <c r="I13" s="617"/>
      <c r="J13" s="617"/>
      <c r="K13" s="617"/>
      <c r="L13" s="617"/>
      <c r="M13" s="1984"/>
    </row>
    <row r="14" spans="1:13" ht="15.75">
      <c r="A14" s="464" t="s">
        <v>496</v>
      </c>
      <c r="B14" s="617">
        <v>4</v>
      </c>
      <c r="C14" s="617">
        <v>4</v>
      </c>
      <c r="D14" s="617">
        <v>8</v>
      </c>
      <c r="E14" s="617">
        <v>8</v>
      </c>
      <c r="F14" s="617">
        <v>4</v>
      </c>
      <c r="G14" s="617">
        <v>4</v>
      </c>
      <c r="H14" s="617"/>
      <c r="I14" s="617"/>
      <c r="J14" s="617">
        <v>12</v>
      </c>
      <c r="K14" s="617">
        <v>12</v>
      </c>
      <c r="L14" s="617">
        <v>6</v>
      </c>
      <c r="M14" s="1984">
        <v>6</v>
      </c>
    </row>
    <row r="15" spans="1:13" ht="15.75">
      <c r="A15" s="464" t="s">
        <v>495</v>
      </c>
      <c r="B15" s="617">
        <v>96</v>
      </c>
      <c r="C15" s="617">
        <v>96</v>
      </c>
      <c r="D15" s="617">
        <v>752</v>
      </c>
      <c r="E15" s="617">
        <v>752</v>
      </c>
      <c r="F15" s="617">
        <v>679</v>
      </c>
      <c r="G15" s="617">
        <v>379</v>
      </c>
      <c r="H15" s="617"/>
      <c r="I15" s="617"/>
      <c r="J15" s="617">
        <v>1168</v>
      </c>
      <c r="K15" s="617">
        <v>1786</v>
      </c>
      <c r="L15" s="617">
        <v>375</v>
      </c>
      <c r="M15" s="1984">
        <v>375</v>
      </c>
    </row>
    <row r="16" spans="1:13" ht="15.75">
      <c r="A16" s="464" t="s">
        <v>491</v>
      </c>
      <c r="B16" s="617">
        <v>9</v>
      </c>
      <c r="C16" s="617">
        <v>9</v>
      </c>
      <c r="D16" s="617">
        <v>38</v>
      </c>
      <c r="E16" s="617">
        <v>38</v>
      </c>
      <c r="F16" s="617">
        <v>47</v>
      </c>
      <c r="G16" s="617">
        <v>47</v>
      </c>
      <c r="H16" s="617"/>
      <c r="I16" s="617"/>
      <c r="J16" s="617">
        <v>48</v>
      </c>
      <c r="K16" s="617">
        <v>48</v>
      </c>
      <c r="L16" s="617">
        <v>36</v>
      </c>
      <c r="M16" s="1984">
        <v>36</v>
      </c>
    </row>
    <row r="17" spans="1:13" ht="15.75">
      <c r="A17" s="466" t="s">
        <v>494</v>
      </c>
      <c r="B17" s="617"/>
      <c r="C17" s="617"/>
      <c r="D17" s="617"/>
      <c r="E17" s="617"/>
      <c r="F17" s="617"/>
      <c r="G17" s="617"/>
      <c r="H17" s="617"/>
      <c r="I17" s="617"/>
      <c r="J17" s="617"/>
      <c r="K17" s="617"/>
      <c r="L17" s="617"/>
      <c r="M17" s="1984"/>
    </row>
    <row r="18" spans="1:13" ht="15.75">
      <c r="A18" s="464" t="s">
        <v>493</v>
      </c>
      <c r="B18" s="617">
        <v>6</v>
      </c>
      <c r="C18" s="617">
        <v>6</v>
      </c>
      <c r="D18" s="617">
        <v>17</v>
      </c>
      <c r="E18" s="617">
        <v>17</v>
      </c>
      <c r="F18" s="617">
        <v>10</v>
      </c>
      <c r="G18" s="617">
        <v>10</v>
      </c>
      <c r="H18" s="617">
        <v>6</v>
      </c>
      <c r="I18" s="617">
        <v>6</v>
      </c>
      <c r="J18" s="617">
        <v>38</v>
      </c>
      <c r="K18" s="617">
        <v>38</v>
      </c>
      <c r="L18" s="617">
        <v>5</v>
      </c>
      <c r="M18" s="1984">
        <v>5</v>
      </c>
    </row>
    <row r="19" spans="1:13" ht="15.75">
      <c r="A19" s="464" t="s">
        <v>492</v>
      </c>
      <c r="B19" s="617"/>
      <c r="C19" s="617"/>
      <c r="D19" s="617"/>
      <c r="E19" s="617"/>
      <c r="F19" s="617">
        <v>3604</v>
      </c>
      <c r="G19" s="617">
        <v>3205</v>
      </c>
      <c r="H19" s="617"/>
      <c r="I19" s="617"/>
      <c r="J19" s="617"/>
      <c r="K19" s="617"/>
      <c r="L19" s="617"/>
      <c r="M19" s="1984"/>
    </row>
    <row r="20" spans="1:13" ht="16.5" thickBot="1">
      <c r="A20" s="468" t="s">
        <v>491</v>
      </c>
      <c r="B20" s="106"/>
      <c r="C20" s="106"/>
      <c r="D20" s="106"/>
      <c r="E20" s="106"/>
      <c r="F20" s="106">
        <v>140</v>
      </c>
      <c r="G20" s="106">
        <v>140</v>
      </c>
      <c r="H20" s="106"/>
      <c r="I20" s="106"/>
      <c r="J20" s="106"/>
      <c r="K20" s="106"/>
      <c r="L20" s="106"/>
      <c r="M20" s="1985"/>
    </row>
    <row r="21" spans="1:13" ht="17.25" thickTop="1" thickBot="1">
      <c r="A21" s="470"/>
      <c r="B21" s="454"/>
      <c r="C21" s="454"/>
    </row>
    <row r="22" spans="1:13" s="922" customFormat="1" ht="16.5" thickTop="1">
      <c r="A22" s="2523" t="s">
        <v>81</v>
      </c>
      <c r="B22" s="2520" t="s">
        <v>670</v>
      </c>
      <c r="C22" s="2520"/>
      <c r="D22" s="2520" t="s">
        <v>671</v>
      </c>
      <c r="E22" s="2520"/>
      <c r="F22" s="2520" t="s">
        <v>672</v>
      </c>
      <c r="G22" s="2520"/>
      <c r="H22" s="2520" t="s">
        <v>82</v>
      </c>
      <c r="I22" s="2520"/>
      <c r="J22" s="2521"/>
      <c r="K22" s="506"/>
      <c r="L22" s="946"/>
      <c r="M22" s="946"/>
    </row>
    <row r="23" spans="1:13" s="922" customFormat="1" ht="15.75">
      <c r="A23" s="2524"/>
      <c r="B23" s="1211" t="str">
        <f>B4</f>
        <v>@)&amp;% c;f/ d;fGt</v>
      </c>
      <c r="C23" s="1211" t="str">
        <f>C4</f>
        <v>@)&amp;^ c;f/ d;fGt</v>
      </c>
      <c r="D23" s="1211" t="str">
        <f>B23</f>
        <v>@)&amp;% c;f/ d;fGt</v>
      </c>
      <c r="E23" s="1211" t="str">
        <f>C23</f>
        <v>@)&amp;^ c;f/ d;fGt</v>
      </c>
      <c r="F23" s="1211" t="str">
        <f>B4</f>
        <v>@)&amp;% c;f/ d;fGt</v>
      </c>
      <c r="G23" s="1211" t="str">
        <f>C4</f>
        <v>@)&amp;^ c;f/ d;fGt</v>
      </c>
      <c r="H23" s="1211" t="str">
        <f>B4</f>
        <v>@)&amp;% c;f/ d;fGt</v>
      </c>
      <c r="I23" s="1211" t="str">
        <f>C4</f>
        <v>@)&amp;^ c;f/ d;fGt</v>
      </c>
      <c r="J23" s="1210" t="s">
        <v>222</v>
      </c>
      <c r="K23" s="507"/>
      <c r="L23" s="946"/>
      <c r="M23" s="946"/>
    </row>
    <row r="24" spans="1:13" ht="16.5">
      <c r="A24" s="463" t="s">
        <v>500</v>
      </c>
      <c r="B24" s="1596"/>
      <c r="C24" s="1596"/>
      <c r="D24" s="1596"/>
      <c r="E24" s="1596"/>
      <c r="F24" s="1596"/>
      <c r="G24" s="1596"/>
      <c r="H24" s="999"/>
      <c r="I24" s="999"/>
      <c r="J24" s="505"/>
      <c r="K24" s="508"/>
    </row>
    <row r="25" spans="1:13" ht="16.5">
      <c r="A25" s="471" t="s">
        <v>498</v>
      </c>
      <c r="B25" s="1596">
        <v>335</v>
      </c>
      <c r="C25" s="1596">
        <v>331</v>
      </c>
      <c r="D25" s="1596">
        <v>427</v>
      </c>
      <c r="E25" s="1596">
        <v>385</v>
      </c>
      <c r="F25" s="1596">
        <v>379</v>
      </c>
      <c r="G25" s="1596">
        <v>373</v>
      </c>
      <c r="H25" s="637">
        <v>3533</v>
      </c>
      <c r="I25" s="637">
        <v>3440</v>
      </c>
      <c r="J25" s="941">
        <v>-2.6323238041324686</v>
      </c>
      <c r="K25" s="508"/>
    </row>
    <row r="26" spans="1:13" ht="16.5">
      <c r="A26" s="471" t="s">
        <v>492</v>
      </c>
      <c r="B26" s="1596">
        <v>36000</v>
      </c>
      <c r="C26" s="1596">
        <v>31956</v>
      </c>
      <c r="D26" s="1596">
        <v>56985</v>
      </c>
      <c r="E26" s="1596">
        <v>41387</v>
      </c>
      <c r="F26" s="1596">
        <v>38184</v>
      </c>
      <c r="G26" s="1596">
        <v>39144</v>
      </c>
      <c r="H26" s="637">
        <v>691971</v>
      </c>
      <c r="I26" s="637">
        <v>568982</v>
      </c>
      <c r="J26" s="941">
        <v>-17.773721731113014</v>
      </c>
      <c r="K26" s="508"/>
    </row>
    <row r="27" spans="1:13" ht="16.5">
      <c r="A27" s="471" t="s">
        <v>491</v>
      </c>
      <c r="B27" s="1596">
        <v>1642</v>
      </c>
      <c r="C27" s="1596">
        <v>1760</v>
      </c>
      <c r="D27" s="1596">
        <v>1951</v>
      </c>
      <c r="E27" s="1596">
        <v>1932</v>
      </c>
      <c r="F27" s="1596">
        <v>43</v>
      </c>
      <c r="G27" s="1596">
        <v>1683</v>
      </c>
      <c r="H27" s="637">
        <v>20456</v>
      </c>
      <c r="I27" s="637">
        <v>22347</v>
      </c>
      <c r="J27" s="941">
        <v>9.2442315213140347</v>
      </c>
      <c r="K27" s="508"/>
    </row>
    <row r="28" spans="1:13" ht="16.5">
      <c r="A28" s="465" t="s">
        <v>499</v>
      </c>
      <c r="B28" s="1596"/>
      <c r="C28" s="1596"/>
      <c r="D28" s="1596"/>
      <c r="E28" s="1596"/>
      <c r="F28" s="1596"/>
      <c r="G28" s="1596"/>
      <c r="H28" s="637"/>
      <c r="I28" s="637"/>
      <c r="J28" s="941"/>
      <c r="K28" s="508"/>
    </row>
    <row r="29" spans="1:13" ht="16.5">
      <c r="A29" s="471" t="s">
        <v>498</v>
      </c>
      <c r="B29" s="1596">
        <v>19</v>
      </c>
      <c r="C29" s="1596">
        <v>21</v>
      </c>
      <c r="D29" s="1596">
        <v>58</v>
      </c>
      <c r="E29" s="1596">
        <v>60</v>
      </c>
      <c r="F29" s="1596">
        <v>34</v>
      </c>
      <c r="G29" s="1596">
        <v>34</v>
      </c>
      <c r="H29" s="637">
        <v>1634</v>
      </c>
      <c r="I29" s="637">
        <v>1649</v>
      </c>
      <c r="J29" s="941">
        <v>0.91799265605874325</v>
      </c>
      <c r="K29" s="508"/>
    </row>
    <row r="30" spans="1:13" ht="16.5">
      <c r="A30" s="471" t="s">
        <v>492</v>
      </c>
      <c r="B30" s="1596">
        <v>5000</v>
      </c>
      <c r="C30" s="1596">
        <v>6978</v>
      </c>
      <c r="D30" s="1596">
        <v>55027</v>
      </c>
      <c r="E30" s="1596">
        <v>48485</v>
      </c>
      <c r="F30" s="1596">
        <v>4698</v>
      </c>
      <c r="G30" s="1596">
        <v>4715</v>
      </c>
      <c r="H30" s="637">
        <v>349190</v>
      </c>
      <c r="I30" s="637">
        <v>300714</v>
      </c>
      <c r="J30" s="941">
        <v>-13.882413585726965</v>
      </c>
      <c r="K30" s="508"/>
    </row>
    <row r="31" spans="1:13" ht="16.5">
      <c r="A31" s="471" t="s">
        <v>491</v>
      </c>
      <c r="B31" s="1596"/>
      <c r="C31" s="1596"/>
      <c r="D31" s="1596">
        <v>1105</v>
      </c>
      <c r="E31" s="1596"/>
      <c r="F31" s="1596"/>
      <c r="G31" s="1596"/>
      <c r="H31" s="637">
        <v>12231</v>
      </c>
      <c r="I31" s="637">
        <v>12826</v>
      </c>
      <c r="J31" s="941">
        <v>4.864688087646158</v>
      </c>
      <c r="K31" s="508"/>
    </row>
    <row r="32" spans="1:13" ht="16.5">
      <c r="A32" s="466" t="s">
        <v>497</v>
      </c>
      <c r="B32" s="617"/>
      <c r="C32" s="617"/>
      <c r="D32" s="617"/>
      <c r="E32" s="617"/>
      <c r="F32" s="617"/>
      <c r="G32" s="617"/>
      <c r="H32" s="637"/>
      <c r="I32" s="637"/>
      <c r="J32" s="941"/>
      <c r="K32" s="508"/>
    </row>
    <row r="33" spans="1:11" ht="16.5">
      <c r="A33" s="471" t="s">
        <v>496</v>
      </c>
      <c r="B33" s="617">
        <v>3</v>
      </c>
      <c r="C33" s="617">
        <v>3</v>
      </c>
      <c r="D33" s="617"/>
      <c r="E33" s="617"/>
      <c r="F33" s="617">
        <v>2</v>
      </c>
      <c r="G33" s="617">
        <v>7</v>
      </c>
      <c r="H33" s="637">
        <v>39</v>
      </c>
      <c r="I33" s="637">
        <v>44</v>
      </c>
      <c r="J33" s="941">
        <v>12.820512820512818</v>
      </c>
      <c r="K33" s="509"/>
    </row>
    <row r="34" spans="1:11" ht="16.5">
      <c r="A34" s="471" t="s">
        <v>495</v>
      </c>
      <c r="B34" s="617">
        <v>300</v>
      </c>
      <c r="C34" s="617">
        <v>651</v>
      </c>
      <c r="D34" s="617"/>
      <c r="E34" s="617"/>
      <c r="F34" s="617">
        <v>160</v>
      </c>
      <c r="G34" s="617">
        <v>394</v>
      </c>
      <c r="H34" s="637">
        <v>3530</v>
      </c>
      <c r="I34" s="637">
        <v>4433</v>
      </c>
      <c r="J34" s="941">
        <v>25.580736543909353</v>
      </c>
      <c r="K34" s="509"/>
    </row>
    <row r="35" spans="1:11" ht="16.5">
      <c r="A35" s="471" t="s">
        <v>491</v>
      </c>
      <c r="B35" s="617">
        <v>8</v>
      </c>
      <c r="C35" s="617">
        <v>22</v>
      </c>
      <c r="D35" s="617"/>
      <c r="E35" s="617"/>
      <c r="F35" s="617"/>
      <c r="G35" s="617"/>
      <c r="H35" s="637">
        <v>186</v>
      </c>
      <c r="I35" s="637">
        <v>200</v>
      </c>
      <c r="J35" s="941">
        <v>7.5268817204300973</v>
      </c>
      <c r="K35" s="509"/>
    </row>
    <row r="36" spans="1:11" ht="16.5">
      <c r="A36" s="466" t="s">
        <v>494</v>
      </c>
      <c r="B36" s="617"/>
      <c r="C36" s="617"/>
      <c r="D36" s="617"/>
      <c r="E36" s="617"/>
      <c r="F36" s="617"/>
      <c r="G36" s="617"/>
      <c r="H36" s="637">
        <v>0</v>
      </c>
      <c r="I36" s="637">
        <v>0</v>
      </c>
      <c r="J36" s="941"/>
      <c r="K36" s="509"/>
    </row>
    <row r="37" spans="1:11" ht="16.5">
      <c r="A37" s="471" t="s">
        <v>493</v>
      </c>
      <c r="B37" s="617">
        <v>2</v>
      </c>
      <c r="C37" s="617">
        <v>3</v>
      </c>
      <c r="D37" s="617">
        <v>4</v>
      </c>
      <c r="E37" s="617">
        <v>4</v>
      </c>
      <c r="F37" s="617">
        <v>5</v>
      </c>
      <c r="G37" s="617">
        <v>5</v>
      </c>
      <c r="H37" s="637">
        <v>93</v>
      </c>
      <c r="I37" s="637">
        <v>94</v>
      </c>
      <c r="J37" s="941">
        <v>1.0752688172043037</v>
      </c>
      <c r="K37" s="509"/>
    </row>
    <row r="38" spans="1:11" ht="16.5">
      <c r="A38" s="471" t="s">
        <v>492</v>
      </c>
      <c r="B38" s="617"/>
      <c r="C38" s="617"/>
      <c r="D38" s="617"/>
      <c r="E38" s="617"/>
      <c r="F38" s="617"/>
      <c r="G38" s="617"/>
      <c r="H38" s="637">
        <v>3604</v>
      </c>
      <c r="I38" s="637">
        <v>3205</v>
      </c>
      <c r="J38" s="941">
        <v>-11.07103218645949</v>
      </c>
      <c r="K38" s="509"/>
    </row>
    <row r="39" spans="1:11" ht="17.25" thickBot="1">
      <c r="A39" s="472" t="s">
        <v>491</v>
      </c>
      <c r="B39" s="106"/>
      <c r="C39" s="106"/>
      <c r="D39" s="106"/>
      <c r="E39" s="106"/>
      <c r="F39" s="106"/>
      <c r="G39" s="106"/>
      <c r="H39" s="929">
        <v>140</v>
      </c>
      <c r="I39" s="929">
        <v>140</v>
      </c>
      <c r="J39" s="945">
        <v>0</v>
      </c>
      <c r="K39" s="509"/>
    </row>
    <row r="40" spans="1:11" ht="16.5" thickTop="1">
      <c r="A40" s="473" t="s">
        <v>710</v>
      </c>
      <c r="I40" s="511"/>
      <c r="K40" s="511"/>
    </row>
    <row r="41" spans="1:11">
      <c r="A41" s="474" t="s">
        <v>503</v>
      </c>
      <c r="I41" s="511"/>
      <c r="K41" s="511"/>
    </row>
  </sheetData>
  <mergeCells count="12">
    <mergeCell ref="J3:K3"/>
    <mergeCell ref="L3:M3"/>
    <mergeCell ref="H22:J22"/>
    <mergeCell ref="A22:A23"/>
    <mergeCell ref="B22:C22"/>
    <mergeCell ref="D22:E22"/>
    <mergeCell ref="F22:G22"/>
    <mergeCell ref="A3:A4"/>
    <mergeCell ref="B3:C3"/>
    <mergeCell ref="D3:E3"/>
    <mergeCell ref="F3:G3"/>
    <mergeCell ref="H3:I3"/>
  </mergeCells>
  <printOptions horizontalCentered="1"/>
  <pageMargins left="0.39370078740157483" right="0.39370078740157483" top="0.78740157480314965" bottom="0.19685039370078741" header="0" footer="0"/>
  <pageSetup paperSize="9" scale="65" orientation="landscape" r:id="rId1"/>
  <colBreaks count="1" manualBreakCount="1">
    <brk id="13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view="pageBreakPreview" zoomScale="70" zoomScaleSheetLayoutView="70" workbookViewId="0">
      <selection activeCell="U18" sqref="U18"/>
    </sheetView>
  </sheetViews>
  <sheetFormatPr defaultColWidth="9.140625" defaultRowHeight="15"/>
  <cols>
    <col min="1" max="1" width="26.7109375" style="451" customWidth="1"/>
    <col min="2" max="13" width="14.28515625" style="451" customWidth="1"/>
    <col min="14" max="249" width="9.140625" style="451"/>
    <col min="250" max="250" width="33.7109375" style="451" customWidth="1"/>
    <col min="251" max="253" width="16.7109375" style="451" customWidth="1"/>
    <col min="254" max="16384" width="9.140625" style="451"/>
  </cols>
  <sheetData>
    <row r="1" spans="1:13" s="1926" customFormat="1" ht="28.5">
      <c r="A1" s="1986" t="s">
        <v>550</v>
      </c>
      <c r="B1" s="1986"/>
      <c r="C1" s="1986"/>
      <c r="D1" s="1986"/>
      <c r="E1" s="1986"/>
      <c r="F1" s="1986"/>
      <c r="G1" s="1986"/>
      <c r="H1" s="1986"/>
      <c r="I1" s="1986"/>
      <c r="J1" s="1987"/>
      <c r="K1" s="1987"/>
      <c r="L1" s="1987"/>
      <c r="M1" s="1987"/>
    </row>
    <row r="2" spans="1:13" s="1930" customFormat="1" ht="32.25" thickBot="1">
      <c r="A2" s="1981" t="s">
        <v>512</v>
      </c>
      <c r="B2" s="1981"/>
      <c r="C2" s="1981"/>
      <c r="D2" s="1981"/>
      <c r="E2" s="1981"/>
      <c r="F2" s="1981"/>
      <c r="G2" s="1981"/>
      <c r="H2" s="1981"/>
      <c r="I2" s="1981"/>
      <c r="J2" s="1982"/>
      <c r="K2" s="1982"/>
      <c r="L2" s="1982"/>
      <c r="M2" s="1982"/>
    </row>
    <row r="3" spans="1:13" s="1209" customFormat="1" ht="16.5" thickTop="1">
      <c r="A3" s="2518" t="s">
        <v>81</v>
      </c>
      <c r="B3" s="2520" t="s">
        <v>237</v>
      </c>
      <c r="C3" s="2520"/>
      <c r="D3" s="2520" t="s">
        <v>239</v>
      </c>
      <c r="E3" s="2520"/>
      <c r="F3" s="2520" t="s">
        <v>238</v>
      </c>
      <c r="G3" s="2520"/>
      <c r="H3" s="2520" t="s">
        <v>240</v>
      </c>
      <c r="I3" s="2520"/>
      <c r="J3" s="2520" t="s">
        <v>241</v>
      </c>
      <c r="K3" s="2520"/>
      <c r="L3" s="2520" t="s">
        <v>242</v>
      </c>
      <c r="M3" s="2521"/>
    </row>
    <row r="4" spans="1:13" s="1209" customFormat="1" ht="15.75">
      <c r="A4" s="2519"/>
      <c r="B4" s="1211" t="s">
        <v>727</v>
      </c>
      <c r="C4" s="1211" t="s">
        <v>742</v>
      </c>
      <c r="D4" s="1211" t="str">
        <f>B4</f>
        <v>@)&amp;% c;f/ d;fGt</v>
      </c>
      <c r="E4" s="1211" t="str">
        <f>C4</f>
        <v>@)&amp;^ c;f/ d;fGt</v>
      </c>
      <c r="F4" s="1211" t="str">
        <f>B4</f>
        <v>@)&amp;% c;f/ d;fGt</v>
      </c>
      <c r="G4" s="1211" t="str">
        <f>C4</f>
        <v>@)&amp;^ c;f/ d;fGt</v>
      </c>
      <c r="H4" s="1211" t="str">
        <f>B4</f>
        <v>@)&amp;% c;f/ d;fGt</v>
      </c>
      <c r="I4" s="1211" t="str">
        <f>C4</f>
        <v>@)&amp;^ c;f/ d;fGt</v>
      </c>
      <c r="J4" s="1211" t="str">
        <f>B4</f>
        <v>@)&amp;% c;f/ d;fGt</v>
      </c>
      <c r="K4" s="1211" t="str">
        <f>C4</f>
        <v>@)&amp;^ c;f/ d;fGt</v>
      </c>
      <c r="L4" s="1211" t="str">
        <f>B4</f>
        <v>@)&amp;% c;f/ d;fGt</v>
      </c>
      <c r="M4" s="1932" t="str">
        <f>C4</f>
        <v>@)&amp;^ c;f/ d;fGt</v>
      </c>
    </row>
    <row r="5" spans="1:13" ht="15.75">
      <c r="A5" s="463" t="s">
        <v>511</v>
      </c>
      <c r="B5" s="1988"/>
      <c r="C5" s="1988"/>
      <c r="D5" s="1988"/>
      <c r="E5" s="1988"/>
      <c r="F5" s="1988"/>
      <c r="G5" s="1988"/>
      <c r="H5" s="1988"/>
      <c r="I5" s="1988"/>
      <c r="J5" s="1988"/>
      <c r="K5" s="1988"/>
      <c r="L5" s="1988"/>
      <c r="M5" s="1989"/>
    </row>
    <row r="6" spans="1:13" ht="15.75">
      <c r="A6" s="464" t="s">
        <v>509</v>
      </c>
      <c r="B6" s="1990">
        <v>1</v>
      </c>
      <c r="C6" s="1990">
        <v>1</v>
      </c>
      <c r="D6" s="1990">
        <v>5</v>
      </c>
      <c r="E6" s="1990">
        <v>5</v>
      </c>
      <c r="F6" s="1990">
        <v>1</v>
      </c>
      <c r="G6" s="1990">
        <v>1</v>
      </c>
      <c r="H6" s="1990">
        <v>5</v>
      </c>
      <c r="I6" s="1990">
        <v>5</v>
      </c>
      <c r="J6" s="1990">
        <v>10</v>
      </c>
      <c r="K6" s="1990">
        <v>10</v>
      </c>
      <c r="L6" s="1990">
        <v>2</v>
      </c>
      <c r="M6" s="1991">
        <v>2</v>
      </c>
    </row>
    <row r="7" spans="1:13" ht="15.75">
      <c r="A7" s="464" t="s">
        <v>508</v>
      </c>
      <c r="B7" s="1990">
        <v>4</v>
      </c>
      <c r="C7" s="1990">
        <v>4</v>
      </c>
      <c r="D7" s="1990">
        <v>23</v>
      </c>
      <c r="E7" s="1990">
        <v>38</v>
      </c>
      <c r="F7" s="1990">
        <v>5</v>
      </c>
      <c r="G7" s="1990">
        <v>5</v>
      </c>
      <c r="H7" s="1990">
        <v>264</v>
      </c>
      <c r="I7" s="1990">
        <v>292</v>
      </c>
      <c r="J7" s="1990">
        <v>227</v>
      </c>
      <c r="K7" s="1990">
        <v>227</v>
      </c>
      <c r="L7" s="1990">
        <v>17</v>
      </c>
      <c r="M7" s="1991">
        <v>21</v>
      </c>
    </row>
    <row r="8" spans="1:13" ht="15.75">
      <c r="A8" s="464" t="s">
        <v>507</v>
      </c>
      <c r="B8" s="1990">
        <v>50</v>
      </c>
      <c r="C8" s="1990">
        <v>50</v>
      </c>
      <c r="D8" s="1990">
        <v>85</v>
      </c>
      <c r="E8" s="1990">
        <v>139</v>
      </c>
      <c r="F8" s="1990">
        <v>50</v>
      </c>
      <c r="G8" s="1990">
        <v>15</v>
      </c>
      <c r="H8" s="1990">
        <v>758</v>
      </c>
      <c r="I8" s="1990">
        <v>765</v>
      </c>
      <c r="J8" s="1990">
        <v>825</v>
      </c>
      <c r="K8" s="1990">
        <v>825</v>
      </c>
      <c r="L8" s="1990">
        <v>65</v>
      </c>
      <c r="M8" s="1991">
        <v>65</v>
      </c>
    </row>
    <row r="9" spans="1:13" ht="15.75">
      <c r="A9" s="465" t="s">
        <v>510</v>
      </c>
      <c r="B9" s="1990"/>
      <c r="C9" s="1990"/>
      <c r="D9" s="1990"/>
      <c r="E9" s="1990"/>
      <c r="F9" s="1990"/>
      <c r="G9" s="1990"/>
      <c r="H9" s="1990"/>
      <c r="I9" s="1990"/>
      <c r="J9" s="1990"/>
      <c r="K9" s="1990"/>
      <c r="L9" s="1990"/>
      <c r="M9" s="1991"/>
    </row>
    <row r="10" spans="1:13" ht="15.75">
      <c r="A10" s="464" t="s">
        <v>509</v>
      </c>
      <c r="B10" s="1990">
        <v>1</v>
      </c>
      <c r="C10" s="1990">
        <v>1</v>
      </c>
      <c r="D10" s="1990">
        <v>17</v>
      </c>
      <c r="E10" s="1990">
        <v>22</v>
      </c>
      <c r="F10" s="1990">
        <v>3</v>
      </c>
      <c r="G10" s="1990">
        <v>1</v>
      </c>
      <c r="H10" s="1990">
        <v>9</v>
      </c>
      <c r="I10" s="1990">
        <v>7</v>
      </c>
      <c r="J10" s="1990">
        <v>26</v>
      </c>
      <c r="K10" s="1990">
        <v>27</v>
      </c>
      <c r="L10" s="1990">
        <v>2</v>
      </c>
      <c r="M10" s="1991">
        <v>5</v>
      </c>
    </row>
    <row r="11" spans="1:13" ht="15.75">
      <c r="A11" s="464" t="s">
        <v>508</v>
      </c>
      <c r="B11" s="1990">
        <v>1</v>
      </c>
      <c r="C11" s="1990">
        <v>1</v>
      </c>
      <c r="D11" s="1990">
        <v>122</v>
      </c>
      <c r="E11" s="1990">
        <v>154</v>
      </c>
      <c r="F11" s="1990">
        <v>3</v>
      </c>
      <c r="G11" s="1990">
        <v>3</v>
      </c>
      <c r="H11" s="1990">
        <v>15</v>
      </c>
      <c r="I11" s="1990">
        <v>22</v>
      </c>
      <c r="J11" s="1990">
        <v>213</v>
      </c>
      <c r="K11" s="1990">
        <v>220</v>
      </c>
      <c r="L11" s="1990">
        <v>2</v>
      </c>
      <c r="M11" s="1991">
        <v>10</v>
      </c>
    </row>
    <row r="12" spans="1:13" ht="16.5" thickBot="1">
      <c r="A12" s="468" t="s">
        <v>507</v>
      </c>
      <c r="B12" s="1992">
        <v>15</v>
      </c>
      <c r="C12" s="1992">
        <v>15</v>
      </c>
      <c r="D12" s="1992">
        <v>595</v>
      </c>
      <c r="E12" s="1992">
        <v>705</v>
      </c>
      <c r="F12" s="1992">
        <v>15</v>
      </c>
      <c r="G12" s="1992">
        <v>15</v>
      </c>
      <c r="H12" s="1992">
        <v>105</v>
      </c>
      <c r="I12" s="1992">
        <v>165</v>
      </c>
      <c r="J12" s="1992">
        <v>1610</v>
      </c>
      <c r="K12" s="1992">
        <v>1625</v>
      </c>
      <c r="L12" s="1992">
        <v>30</v>
      </c>
      <c r="M12" s="1993">
        <v>75</v>
      </c>
    </row>
    <row r="13" spans="1:13" ht="17.25" thickTop="1" thickBot="1">
      <c r="A13" s="470"/>
      <c r="B13" s="454"/>
      <c r="C13" s="454"/>
    </row>
    <row r="14" spans="1:13" ht="16.5" thickTop="1">
      <c r="A14" s="2518" t="s">
        <v>81</v>
      </c>
      <c r="B14" s="2520" t="s">
        <v>670</v>
      </c>
      <c r="C14" s="2520"/>
      <c r="D14" s="2520" t="s">
        <v>671</v>
      </c>
      <c r="E14" s="2520"/>
      <c r="F14" s="2520" t="s">
        <v>672</v>
      </c>
      <c r="G14" s="2520"/>
      <c r="H14" s="2520" t="s">
        <v>82</v>
      </c>
      <c r="I14" s="2520"/>
      <c r="J14" s="2521"/>
      <c r="K14" s="506"/>
      <c r="L14" s="506"/>
    </row>
    <row r="15" spans="1:13" ht="15.75">
      <c r="A15" s="2519"/>
      <c r="B15" s="1211" t="str">
        <f>B4</f>
        <v>@)&amp;% c;f/ d;fGt</v>
      </c>
      <c r="C15" s="1211" t="str">
        <f>C4</f>
        <v>@)&amp;^ c;f/ d;fGt</v>
      </c>
      <c r="D15" s="1211" t="str">
        <f>B4</f>
        <v>@)&amp;% c;f/ d;fGt</v>
      </c>
      <c r="E15" s="1211" t="str">
        <f>C4</f>
        <v>@)&amp;^ c;f/ d;fGt</v>
      </c>
      <c r="F15" s="1211" t="str">
        <f>B4</f>
        <v>@)&amp;% c;f/ d;fGt</v>
      </c>
      <c r="G15" s="1211" t="str">
        <f>C4</f>
        <v>@)&amp;^ c;f/ d;fGt</v>
      </c>
      <c r="H15" s="1211" t="str">
        <f>B4</f>
        <v>@)&amp;% c;f/ d;fGt</v>
      </c>
      <c r="I15" s="1211" t="str">
        <f>C4</f>
        <v>@)&amp;^ c;f/ d;fGt</v>
      </c>
      <c r="J15" s="1210" t="s">
        <v>222</v>
      </c>
      <c r="K15" s="507"/>
      <c r="L15" s="507"/>
    </row>
    <row r="16" spans="1:13" ht="16.5">
      <c r="A16" s="463" t="s">
        <v>511</v>
      </c>
      <c r="B16" s="1988"/>
      <c r="C16" s="1988"/>
      <c r="D16" s="1988"/>
      <c r="E16" s="1988"/>
      <c r="F16" s="1988"/>
      <c r="G16" s="1988"/>
      <c r="H16" s="1988"/>
      <c r="I16" s="1988"/>
      <c r="J16" s="1994"/>
      <c r="K16" s="508"/>
      <c r="L16" s="508"/>
    </row>
    <row r="17" spans="1:12" ht="16.5">
      <c r="A17" s="464" t="s">
        <v>509</v>
      </c>
      <c r="B17" s="1990">
        <v>1</v>
      </c>
      <c r="C17" s="1990">
        <v>1</v>
      </c>
      <c r="D17" s="1990">
        <v>1</v>
      </c>
      <c r="E17" s="1990">
        <v>1</v>
      </c>
      <c r="F17" s="1990">
        <v>1</v>
      </c>
      <c r="G17" s="1990">
        <v>1</v>
      </c>
      <c r="H17" s="1990">
        <v>27</v>
      </c>
      <c r="I17" s="1990">
        <v>27</v>
      </c>
      <c r="J17" s="1995">
        <v>0</v>
      </c>
      <c r="K17" s="508"/>
      <c r="L17" s="508"/>
    </row>
    <row r="18" spans="1:12" ht="16.5">
      <c r="A18" s="464" t="s">
        <v>508</v>
      </c>
      <c r="B18" s="1990">
        <v>4</v>
      </c>
      <c r="C18" s="1990">
        <v>4</v>
      </c>
      <c r="D18" s="1990">
        <v>5</v>
      </c>
      <c r="E18" s="1990">
        <v>3</v>
      </c>
      <c r="F18" s="1990">
        <v>7</v>
      </c>
      <c r="G18" s="1990">
        <v>5</v>
      </c>
      <c r="H18" s="1990">
        <v>556</v>
      </c>
      <c r="I18" s="1990">
        <v>599</v>
      </c>
      <c r="J18" s="1995">
        <v>7.7338129496402814</v>
      </c>
      <c r="K18" s="508"/>
      <c r="L18" s="508"/>
    </row>
    <row r="19" spans="1:12" ht="16.5">
      <c r="A19" s="464" t="s">
        <v>507</v>
      </c>
      <c r="B19" s="1990">
        <v>15</v>
      </c>
      <c r="C19" s="1990">
        <v>15</v>
      </c>
      <c r="D19" s="1990">
        <v>15</v>
      </c>
      <c r="E19" s="1990">
        <v>15</v>
      </c>
      <c r="F19" s="1990">
        <v>50</v>
      </c>
      <c r="G19" s="1990">
        <v>50</v>
      </c>
      <c r="H19" s="1990">
        <v>1913</v>
      </c>
      <c r="I19" s="1990">
        <v>1939</v>
      </c>
      <c r="J19" s="1995">
        <v>1.359121798222688</v>
      </c>
      <c r="K19" s="508"/>
      <c r="L19" s="508"/>
    </row>
    <row r="20" spans="1:12" ht="16.5">
      <c r="A20" s="465" t="s">
        <v>510</v>
      </c>
      <c r="B20" s="1990"/>
      <c r="C20" s="1990"/>
      <c r="D20" s="1990"/>
      <c r="E20" s="1990"/>
      <c r="F20" s="1990"/>
      <c r="G20" s="1990"/>
      <c r="H20" s="1990"/>
      <c r="I20" s="1990"/>
      <c r="J20" s="1995"/>
      <c r="K20" s="508"/>
      <c r="L20" s="508"/>
    </row>
    <row r="21" spans="1:12" ht="16.5">
      <c r="A21" s="464" t="s">
        <v>509</v>
      </c>
      <c r="B21" s="1990">
        <v>2</v>
      </c>
      <c r="C21" s="1990">
        <v>1</v>
      </c>
      <c r="D21" s="1990">
        <v>1</v>
      </c>
      <c r="E21" s="1990">
        <v>1</v>
      </c>
      <c r="F21" s="1990">
        <v>3</v>
      </c>
      <c r="G21" s="1990">
        <v>3</v>
      </c>
      <c r="H21" s="1990">
        <v>64</v>
      </c>
      <c r="I21" s="1990">
        <v>68</v>
      </c>
      <c r="J21" s="1995">
        <v>6.25</v>
      </c>
      <c r="K21" s="508"/>
      <c r="L21" s="508"/>
    </row>
    <row r="22" spans="1:12" ht="16.5">
      <c r="A22" s="464" t="s">
        <v>508</v>
      </c>
      <c r="B22" s="1990">
        <v>1</v>
      </c>
      <c r="C22" s="1990">
        <v>1</v>
      </c>
      <c r="D22" s="1990">
        <v>1</v>
      </c>
      <c r="E22" s="1990">
        <v>1</v>
      </c>
      <c r="F22" s="1990">
        <v>3</v>
      </c>
      <c r="G22" s="1990">
        <v>3</v>
      </c>
      <c r="H22" s="1990">
        <v>361</v>
      </c>
      <c r="I22" s="1990">
        <v>415</v>
      </c>
      <c r="J22" s="1995">
        <v>14.958448753462591</v>
      </c>
      <c r="K22" s="508"/>
      <c r="L22" s="508"/>
    </row>
    <row r="23" spans="1:12" ht="17.25" thickBot="1">
      <c r="A23" s="468" t="s">
        <v>507</v>
      </c>
      <c r="B23" s="1992">
        <v>10</v>
      </c>
      <c r="C23" s="1992">
        <v>10</v>
      </c>
      <c r="D23" s="1992">
        <v>15</v>
      </c>
      <c r="E23" s="1992">
        <v>15</v>
      </c>
      <c r="F23" s="1992">
        <v>45</v>
      </c>
      <c r="G23" s="1992">
        <v>45</v>
      </c>
      <c r="H23" s="1992">
        <v>2440</v>
      </c>
      <c r="I23" s="1992">
        <v>2670</v>
      </c>
      <c r="J23" s="1996">
        <v>9.4262295081967125</v>
      </c>
      <c r="K23" s="508"/>
      <c r="L23" s="508"/>
    </row>
    <row r="24" spans="1:12" ht="19.5" customHeight="1" thickTop="1">
      <c r="A24" s="473" t="s">
        <v>709</v>
      </c>
    </row>
  </sheetData>
  <mergeCells count="12">
    <mergeCell ref="J3:K3"/>
    <mergeCell ref="L3:M3"/>
    <mergeCell ref="H14:J14"/>
    <mergeCell ref="A14:A15"/>
    <mergeCell ref="B14:C14"/>
    <mergeCell ref="D14:E14"/>
    <mergeCell ref="F14:G14"/>
    <mergeCell ref="A3:A4"/>
    <mergeCell ref="B3:C3"/>
    <mergeCell ref="D3:E3"/>
    <mergeCell ref="F3:G3"/>
    <mergeCell ref="H3:I3"/>
  </mergeCells>
  <printOptions horizontalCentered="1"/>
  <pageMargins left="0.39370078740157483" right="0.39370078740157483" top="0.78740157480314965" bottom="0" header="0" footer="0"/>
  <pageSetup paperSize="9" scale="71" orientation="landscape" horizontalDpi="300" verticalDpi="300" r:id="rId1"/>
</worksheet>
</file>

<file path=xl/worksheets/sheet82.xml><?xml version="1.0" encoding="utf-8"?>
<worksheet xmlns="http://schemas.openxmlformats.org/spreadsheetml/2006/main" xmlns:r="http://schemas.openxmlformats.org/officeDocument/2006/relationships">
  <sheetPr>
    <tabColor rgb="FF00B050"/>
  </sheetPr>
  <dimension ref="A8:J23"/>
  <sheetViews>
    <sheetView view="pageBreakPreview" zoomScaleSheetLayoutView="100" workbookViewId="0">
      <selection activeCell="A11" sqref="A11:XFD12"/>
    </sheetView>
  </sheetViews>
  <sheetFormatPr defaultColWidth="9.140625" defaultRowHeight="12.75"/>
  <cols>
    <col min="1" max="16384" width="9.140625" style="51"/>
  </cols>
  <sheetData>
    <row r="8" spans="7:9">
      <c r="G8" s="71"/>
      <c r="H8" s="71"/>
      <c r="I8" s="71"/>
    </row>
    <row r="9" spans="7:9">
      <c r="G9" s="71"/>
      <c r="H9" s="71"/>
      <c r="I9" s="71"/>
    </row>
    <row r="10" spans="7:9">
      <c r="G10" s="71"/>
      <c r="H10" s="71"/>
      <c r="I10" s="71"/>
    </row>
    <row r="11" spans="7:9">
      <c r="G11" s="71"/>
      <c r="H11" s="71"/>
      <c r="I11" s="71"/>
    </row>
    <row r="12" spans="7:9">
      <c r="G12" s="71"/>
      <c r="H12" s="71"/>
      <c r="I12" s="71"/>
    </row>
    <row r="13" spans="7:9">
      <c r="G13" s="71"/>
      <c r="H13" s="71"/>
      <c r="I13" s="71"/>
    </row>
    <row r="14" spans="7:9">
      <c r="G14" s="71"/>
      <c r="H14" s="71"/>
      <c r="I14" s="71"/>
    </row>
    <row r="23" spans="1:10" ht="39.75">
      <c r="A23" s="2453" t="s">
        <v>124</v>
      </c>
      <c r="B23" s="2453"/>
      <c r="C23" s="2453"/>
      <c r="D23" s="2453"/>
      <c r="E23" s="2453"/>
      <c r="F23" s="2453"/>
      <c r="G23" s="2453"/>
      <c r="H23" s="2453"/>
      <c r="I23" s="2453"/>
      <c r="J23" s="2453"/>
    </row>
  </sheetData>
  <mergeCells count="1">
    <mergeCell ref="A23:J23"/>
  </mergeCells>
  <pageMargins left="0.7" right="0.7" top="0.75" bottom="0.75" header="0.3" footer="0.3"/>
  <pageSetup orientation="portrait" horizontalDpi="300" verticalDpi="300" r:id="rId1"/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F62"/>
  <sheetViews>
    <sheetView view="pageBreakPreview" zoomScale="55" zoomScaleSheetLayoutView="55" workbookViewId="0">
      <pane xSplit="1" topLeftCell="B1" activePane="topRight" state="frozen"/>
      <selection pane="topRight" activeCell="A2" sqref="A2:XFD2"/>
    </sheetView>
  </sheetViews>
  <sheetFormatPr defaultColWidth="13.140625" defaultRowHeight="12.75"/>
  <cols>
    <col min="1" max="1" width="18.28515625" customWidth="1"/>
    <col min="2" max="3" width="13.28515625" style="74" customWidth="1"/>
    <col min="4" max="4" width="13" style="74" bestFit="1" customWidth="1"/>
    <col min="5" max="6" width="13.28515625" style="841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19" width="13.28515625" customWidth="1"/>
    <col min="20" max="21" width="13.28515625" style="838" customWidth="1"/>
    <col min="22" max="251" width="8.7109375" customWidth="1"/>
    <col min="252" max="252" width="23.85546875" customWidth="1"/>
    <col min="253" max="253" width="13.28515625" customWidth="1"/>
    <col min="254" max="254" width="13.140625" customWidth="1"/>
    <col min="255" max="255" width="13" customWidth="1"/>
  </cols>
  <sheetData>
    <row r="1" spans="1:214" s="1913" customFormat="1" ht="33">
      <c r="A1" s="2394" t="s">
        <v>301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1912"/>
      <c r="W1" s="1912"/>
      <c r="X1" s="1912"/>
      <c r="Y1" s="1912"/>
      <c r="Z1" s="1912"/>
      <c r="AA1" s="1912"/>
      <c r="AB1" s="1912"/>
      <c r="AC1" s="1912"/>
      <c r="AD1" s="1912"/>
      <c r="AE1" s="1912"/>
      <c r="AF1" s="1912"/>
      <c r="AG1" s="1912"/>
      <c r="AH1" s="1912"/>
      <c r="AI1" s="1912"/>
      <c r="AJ1" s="1912"/>
      <c r="AK1" s="1912"/>
      <c r="AL1" s="1912"/>
      <c r="AM1" s="1912"/>
      <c r="AN1" s="1912"/>
      <c r="AO1" s="1912"/>
      <c r="AP1" s="1912"/>
      <c r="AQ1" s="1912"/>
      <c r="AR1" s="1912"/>
      <c r="AS1" s="1912"/>
      <c r="AT1" s="1912"/>
      <c r="AU1" s="1912"/>
      <c r="AV1" s="1912"/>
      <c r="AW1" s="1912"/>
      <c r="AX1" s="1912"/>
      <c r="AY1" s="1912"/>
      <c r="AZ1" s="1912"/>
      <c r="BA1" s="1912"/>
      <c r="BB1" s="1912"/>
      <c r="BC1" s="1912"/>
      <c r="BD1" s="1912"/>
      <c r="BE1" s="1912"/>
      <c r="BF1" s="1912"/>
      <c r="BG1" s="1912"/>
      <c r="BH1" s="1912"/>
      <c r="BI1" s="1912"/>
      <c r="BJ1" s="1912"/>
      <c r="BK1" s="1912"/>
      <c r="BL1" s="1912"/>
      <c r="BM1" s="1912"/>
      <c r="BN1" s="1912"/>
      <c r="BO1" s="1912"/>
      <c r="BP1" s="1912"/>
      <c r="BQ1" s="1912"/>
      <c r="BR1" s="1912"/>
      <c r="BS1" s="1912"/>
      <c r="BT1" s="1912"/>
      <c r="BU1" s="1912"/>
      <c r="BV1" s="1912"/>
      <c r="BW1" s="1912"/>
      <c r="BX1" s="1912"/>
      <c r="BY1" s="1912"/>
      <c r="BZ1" s="1912"/>
      <c r="CA1" s="1912"/>
      <c r="CB1" s="1912"/>
      <c r="CC1" s="1912"/>
      <c r="CD1" s="1912"/>
      <c r="CE1" s="1912"/>
      <c r="CF1" s="1912"/>
      <c r="CG1" s="1912"/>
      <c r="CH1" s="1912"/>
      <c r="CI1" s="1912"/>
      <c r="CJ1" s="1912"/>
      <c r="CK1" s="1912"/>
      <c r="CL1" s="1912"/>
      <c r="CM1" s="1912"/>
      <c r="CN1" s="1912"/>
      <c r="CO1" s="1912"/>
      <c r="CP1" s="1912"/>
      <c r="CQ1" s="1912"/>
      <c r="CR1" s="1912"/>
      <c r="CS1" s="1912"/>
      <c r="CT1" s="1912"/>
      <c r="CU1" s="1912"/>
      <c r="CV1" s="1912"/>
      <c r="CW1" s="1912"/>
      <c r="CX1" s="1912"/>
      <c r="CY1" s="1912"/>
      <c r="CZ1" s="1912"/>
      <c r="DA1" s="1912"/>
      <c r="DB1" s="1912"/>
      <c r="DC1" s="1912"/>
      <c r="DD1" s="1912"/>
      <c r="DE1" s="1912"/>
      <c r="DF1" s="1912"/>
      <c r="DG1" s="1912"/>
      <c r="DH1" s="1912"/>
      <c r="DI1" s="1912"/>
      <c r="DJ1" s="1912"/>
      <c r="DK1" s="1912"/>
      <c r="DL1" s="1912"/>
      <c r="DM1" s="1912"/>
      <c r="DN1" s="1912"/>
      <c r="DO1" s="1912"/>
      <c r="DP1" s="1912"/>
      <c r="DQ1" s="1912"/>
      <c r="DR1" s="1912"/>
      <c r="DS1" s="1912"/>
      <c r="DT1" s="1912"/>
      <c r="DU1" s="1912"/>
      <c r="DV1" s="1912"/>
      <c r="DW1" s="1912"/>
      <c r="DX1" s="1912"/>
      <c r="DY1" s="1912"/>
      <c r="DZ1" s="1912"/>
      <c r="EA1" s="1912"/>
      <c r="EB1" s="1912"/>
      <c r="EC1" s="1912"/>
      <c r="ED1" s="1912"/>
      <c r="EE1" s="1912"/>
      <c r="EF1" s="1912"/>
      <c r="EG1" s="1912"/>
      <c r="EH1" s="1912"/>
      <c r="EI1" s="1912"/>
      <c r="EJ1" s="1912"/>
      <c r="EK1" s="1912"/>
      <c r="EL1" s="1912"/>
      <c r="EM1" s="1912"/>
      <c r="EN1" s="1912"/>
      <c r="EO1" s="1912"/>
      <c r="EP1" s="1912"/>
      <c r="EQ1" s="1912"/>
      <c r="ER1" s="1912"/>
      <c r="ES1" s="1912"/>
      <c r="ET1" s="1912"/>
      <c r="EU1" s="1912"/>
      <c r="EV1" s="1912"/>
      <c r="EW1" s="1912"/>
      <c r="EX1" s="1912"/>
      <c r="EY1" s="1912"/>
      <c r="EZ1" s="1912"/>
      <c r="FA1" s="1912"/>
      <c r="FB1" s="1912"/>
      <c r="FC1" s="1912"/>
      <c r="FD1" s="1912"/>
      <c r="FE1" s="1912"/>
      <c r="FF1" s="1912"/>
      <c r="FG1" s="1912"/>
      <c r="FH1" s="1912"/>
      <c r="FI1" s="1912"/>
      <c r="FJ1" s="1912"/>
      <c r="FK1" s="1912"/>
      <c r="FL1" s="1912"/>
      <c r="FM1" s="1912"/>
      <c r="FN1" s="1912"/>
      <c r="FO1" s="1912"/>
      <c r="FP1" s="1912"/>
      <c r="FQ1" s="1912"/>
      <c r="FR1" s="1912"/>
      <c r="FS1" s="1912"/>
      <c r="FT1" s="1912"/>
      <c r="FU1" s="1912"/>
      <c r="FV1" s="1912"/>
      <c r="FW1" s="1912"/>
      <c r="FX1" s="1912"/>
      <c r="FY1" s="1912"/>
      <c r="FZ1" s="1912"/>
      <c r="GA1" s="1912"/>
      <c r="GB1" s="1912"/>
      <c r="GC1" s="1912"/>
      <c r="GD1" s="1912"/>
      <c r="GE1" s="1912"/>
      <c r="GF1" s="1912"/>
      <c r="GG1" s="1912"/>
      <c r="GH1" s="1912"/>
      <c r="GI1" s="1912"/>
      <c r="GJ1" s="1912"/>
      <c r="GK1" s="1912"/>
    </row>
    <row r="2" spans="1:214" s="1917" customFormat="1" ht="34.5">
      <c r="A2" s="2456" t="s">
        <v>255</v>
      </c>
      <c r="B2" s="2456"/>
      <c r="C2" s="2456"/>
      <c r="D2" s="2456"/>
      <c r="E2" s="2456"/>
      <c r="F2" s="2456"/>
      <c r="G2" s="2456"/>
      <c r="H2" s="2456"/>
      <c r="I2" s="2456"/>
      <c r="J2" s="2456"/>
      <c r="K2" s="2456"/>
      <c r="L2" s="2456"/>
      <c r="M2" s="2456"/>
      <c r="N2" s="2456"/>
      <c r="O2" s="2456"/>
      <c r="P2" s="2456"/>
      <c r="Q2" s="2456"/>
      <c r="R2" s="2456"/>
      <c r="S2" s="2456"/>
      <c r="T2" s="2456"/>
      <c r="U2" s="2456"/>
      <c r="V2" s="1916"/>
      <c r="W2" s="1916"/>
      <c r="X2" s="1916"/>
      <c r="Y2" s="1916"/>
      <c r="Z2" s="1916"/>
      <c r="AA2" s="1916"/>
      <c r="AB2" s="1916"/>
      <c r="AC2" s="1916"/>
      <c r="AD2" s="1916"/>
      <c r="AE2" s="1916"/>
      <c r="AF2" s="1916"/>
      <c r="AG2" s="1916"/>
      <c r="AH2" s="1916"/>
      <c r="AI2" s="1916"/>
      <c r="AJ2" s="1916"/>
      <c r="AK2" s="1916"/>
      <c r="AL2" s="1916"/>
      <c r="AM2" s="1916"/>
      <c r="AN2" s="1916"/>
      <c r="AO2" s="1916"/>
      <c r="AP2" s="1916"/>
      <c r="AQ2" s="1916"/>
      <c r="AR2" s="1916"/>
      <c r="AS2" s="1916"/>
      <c r="AT2" s="1916"/>
      <c r="AU2" s="1916"/>
      <c r="AV2" s="1916"/>
      <c r="AW2" s="1916"/>
      <c r="AX2" s="1916"/>
      <c r="AY2" s="1916"/>
      <c r="AZ2" s="1916"/>
      <c r="BA2" s="1916"/>
      <c r="BB2" s="1916"/>
      <c r="BC2" s="1916"/>
      <c r="BD2" s="1916"/>
      <c r="BE2" s="1916"/>
      <c r="BF2" s="1916"/>
      <c r="BG2" s="1916"/>
      <c r="BH2" s="1916"/>
      <c r="BI2" s="1916"/>
      <c r="BJ2" s="1916"/>
      <c r="BK2" s="1916"/>
      <c r="BL2" s="1916"/>
      <c r="BM2" s="1916"/>
      <c r="BN2" s="1916"/>
      <c r="BO2" s="1916"/>
      <c r="BP2" s="1916"/>
      <c r="BQ2" s="1916"/>
      <c r="BR2" s="1916"/>
      <c r="BS2" s="1916"/>
      <c r="BT2" s="1916"/>
      <c r="BU2" s="1916"/>
      <c r="BV2" s="1916"/>
      <c r="BW2" s="1916"/>
      <c r="BX2" s="1916"/>
      <c r="BY2" s="1916"/>
      <c r="BZ2" s="1916"/>
      <c r="CA2" s="1916"/>
      <c r="CB2" s="1916"/>
      <c r="CC2" s="1916"/>
      <c r="CD2" s="1916"/>
      <c r="CE2" s="1916"/>
      <c r="CF2" s="1916"/>
      <c r="CG2" s="1916"/>
      <c r="CH2" s="1916"/>
      <c r="CI2" s="1916"/>
      <c r="CJ2" s="1916"/>
      <c r="CK2" s="1916"/>
      <c r="CL2" s="1916"/>
      <c r="CM2" s="1916"/>
      <c r="CN2" s="1916"/>
      <c r="CO2" s="1916"/>
      <c r="CP2" s="1916"/>
      <c r="CQ2" s="1916"/>
      <c r="CR2" s="1916"/>
      <c r="CS2" s="1916"/>
      <c r="CT2" s="1916"/>
      <c r="CU2" s="1916"/>
      <c r="CV2" s="1916"/>
      <c r="CW2" s="1916"/>
      <c r="CX2" s="1916"/>
      <c r="CY2" s="1916"/>
      <c r="CZ2" s="1916"/>
      <c r="DA2" s="1916"/>
      <c r="DB2" s="1916"/>
      <c r="DC2" s="1916"/>
      <c r="DD2" s="1916"/>
      <c r="DE2" s="1916"/>
      <c r="DF2" s="1916"/>
      <c r="DG2" s="1916"/>
      <c r="DH2" s="1916"/>
      <c r="DI2" s="1916"/>
      <c r="DJ2" s="1916"/>
      <c r="DK2" s="1916"/>
      <c r="DL2" s="1916"/>
      <c r="DM2" s="1916"/>
      <c r="DN2" s="1916"/>
      <c r="DO2" s="1916"/>
      <c r="DP2" s="1916"/>
      <c r="DQ2" s="1916"/>
      <c r="DR2" s="1916"/>
      <c r="DS2" s="1916"/>
      <c r="DT2" s="1916"/>
      <c r="DU2" s="1916"/>
      <c r="DV2" s="1916"/>
      <c r="DW2" s="1916"/>
      <c r="DX2" s="1916"/>
      <c r="DY2" s="1916"/>
      <c r="DZ2" s="1916"/>
      <c r="EA2" s="1916"/>
      <c r="EB2" s="1916"/>
      <c r="EC2" s="1916"/>
      <c r="ED2" s="1916"/>
      <c r="EE2" s="1916"/>
      <c r="EF2" s="1916"/>
      <c r="EG2" s="1916"/>
      <c r="EH2" s="1916"/>
      <c r="EI2" s="1916"/>
      <c r="EJ2" s="1916"/>
      <c r="EK2" s="1916"/>
      <c r="EL2" s="1916"/>
      <c r="EM2" s="1916"/>
      <c r="EN2" s="1916"/>
      <c r="EO2" s="1916"/>
      <c r="EP2" s="1916"/>
      <c r="EQ2" s="1916"/>
      <c r="ER2" s="1916"/>
      <c r="ES2" s="1916"/>
      <c r="ET2" s="1916"/>
      <c r="EU2" s="1916"/>
      <c r="EV2" s="1916"/>
      <c r="EW2" s="1916"/>
      <c r="EX2" s="1916"/>
      <c r="EY2" s="1916"/>
      <c r="EZ2" s="1916"/>
      <c r="FA2" s="1916"/>
      <c r="FB2" s="1916"/>
      <c r="FC2" s="1916"/>
      <c r="FD2" s="1916"/>
      <c r="FE2" s="1916"/>
      <c r="FF2" s="1916"/>
      <c r="FG2" s="1916"/>
      <c r="FH2" s="1916"/>
      <c r="FI2" s="1916"/>
      <c r="FJ2" s="1916"/>
      <c r="FK2" s="1916"/>
      <c r="FL2" s="1916"/>
      <c r="FM2" s="1916"/>
      <c r="FN2" s="1916"/>
      <c r="FO2" s="1916"/>
      <c r="FP2" s="1916"/>
      <c r="FQ2" s="1916"/>
      <c r="FR2" s="1916"/>
      <c r="FS2" s="1916"/>
      <c r="FT2" s="1916"/>
      <c r="FU2" s="1916"/>
      <c r="FV2" s="1916"/>
      <c r="FW2" s="1916"/>
      <c r="FX2" s="1916"/>
      <c r="FY2" s="1916"/>
      <c r="FZ2" s="1916"/>
      <c r="GA2" s="1916"/>
      <c r="GB2" s="1916"/>
      <c r="GC2" s="1916"/>
      <c r="GD2" s="1916"/>
      <c r="GE2" s="1916"/>
      <c r="GF2" s="1916"/>
      <c r="GG2" s="1916"/>
      <c r="GH2" s="1916"/>
      <c r="GI2" s="1916"/>
      <c r="GJ2" s="1916"/>
      <c r="GK2" s="1916"/>
    </row>
    <row r="3" spans="1:214" s="104" customFormat="1" ht="16.5" customHeight="1" thickBot="1">
      <c r="A3" s="32"/>
      <c r="B3" s="146"/>
      <c r="C3" s="146"/>
      <c r="D3" s="146"/>
      <c r="E3" s="839"/>
      <c r="F3" s="839"/>
      <c r="G3" s="32"/>
      <c r="H3" s="32"/>
      <c r="I3" s="32"/>
      <c r="J3" s="836"/>
      <c r="K3" s="836"/>
      <c r="L3" s="32"/>
      <c r="M3" s="32"/>
      <c r="N3" s="2457"/>
      <c r="O3" s="2457"/>
      <c r="P3" s="2457"/>
      <c r="Q3" s="32"/>
      <c r="R3" s="32"/>
      <c r="S3" s="2583" t="s">
        <v>256</v>
      </c>
      <c r="T3" s="2583"/>
      <c r="U3" s="2583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</row>
    <row r="4" spans="1:214" s="1054" customFormat="1" ht="18" customHeight="1" thickTop="1">
      <c r="A4" s="2315" t="s">
        <v>263</v>
      </c>
      <c r="B4" s="2584" t="s">
        <v>243</v>
      </c>
      <c r="C4" s="2584"/>
      <c r="D4" s="2584"/>
      <c r="E4" s="2584"/>
      <c r="F4" s="2584"/>
      <c r="G4" s="2584" t="s">
        <v>244</v>
      </c>
      <c r="H4" s="2584"/>
      <c r="I4" s="2584"/>
      <c r="J4" s="2584"/>
      <c r="K4" s="2584"/>
      <c r="L4" s="2584" t="s">
        <v>245</v>
      </c>
      <c r="M4" s="2584"/>
      <c r="N4" s="2584"/>
      <c r="O4" s="2584"/>
      <c r="P4" s="2584"/>
      <c r="Q4" s="2584" t="s">
        <v>246</v>
      </c>
      <c r="R4" s="2584"/>
      <c r="S4" s="2584"/>
      <c r="T4" s="2584"/>
      <c r="U4" s="2585"/>
      <c r="V4" s="1056"/>
      <c r="W4" s="1056"/>
      <c r="X4" s="1056"/>
      <c r="Y4" s="1056"/>
      <c r="Z4" s="1056"/>
      <c r="AA4" s="1056"/>
      <c r="AB4" s="1056"/>
      <c r="AC4" s="1056"/>
      <c r="AD4" s="1056"/>
      <c r="AE4" s="1056"/>
      <c r="AF4" s="1056"/>
      <c r="AG4" s="1056"/>
      <c r="AH4" s="1056"/>
      <c r="AI4" s="1056"/>
      <c r="AJ4" s="1056"/>
      <c r="AK4" s="1056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  <c r="GQ4" s="1056"/>
      <c r="GR4" s="1056"/>
      <c r="GS4" s="1056"/>
      <c r="GT4" s="1056"/>
      <c r="GU4" s="1056"/>
      <c r="GV4" s="1056"/>
      <c r="GW4" s="1056"/>
      <c r="GX4" s="1056"/>
      <c r="GY4" s="1056"/>
      <c r="GZ4" s="1056"/>
      <c r="HA4" s="1056"/>
      <c r="HB4" s="1056"/>
      <c r="HC4" s="1056"/>
      <c r="HD4" s="1056"/>
      <c r="HE4" s="1056"/>
      <c r="HF4" s="1056"/>
    </row>
    <row r="5" spans="1:214" s="1054" customFormat="1" ht="18" customHeight="1">
      <c r="A5" s="2316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42" t="s">
        <v>88</v>
      </c>
      <c r="U5" s="2345" t="s">
        <v>89</v>
      </c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5"/>
      <c r="AH5" s="1055"/>
      <c r="AI5" s="1055"/>
      <c r="AJ5" s="1055"/>
      <c r="AK5" s="1055"/>
      <c r="AL5" s="1055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  <c r="GG5" s="1056"/>
      <c r="GH5" s="1056"/>
      <c r="GI5" s="1056"/>
      <c r="GJ5" s="1056"/>
      <c r="GK5" s="1056"/>
    </row>
    <row r="6" spans="1:214" s="1054" customFormat="1" ht="30" customHeight="1">
      <c r="A6" s="2316"/>
      <c r="B6" s="1361" t="s">
        <v>669</v>
      </c>
      <c r="C6" s="1361" t="s">
        <v>725</v>
      </c>
      <c r="D6" s="1346" t="s">
        <v>737</v>
      </c>
      <c r="E6" s="2322"/>
      <c r="F6" s="2322"/>
      <c r="G6" s="1346" t="str">
        <f>B6</f>
        <v xml:space="preserve">cf=j= @)&amp;#÷&amp;$
-;fpg–c;f/_                </v>
      </c>
      <c r="H6" s="1361" t="str">
        <f t="shared" ref="H6:I6" si="0">C6</f>
        <v xml:space="preserve">cf=j= @)&amp;$÷&amp;%
-;fpg–c;f/_                </v>
      </c>
      <c r="I6" s="1361" t="str">
        <f t="shared" si="0"/>
        <v xml:space="preserve">cf=j= @)&amp;%÷&amp;^
-;fpg–c;f/_                </v>
      </c>
      <c r="J6" s="2322"/>
      <c r="K6" s="2322"/>
      <c r="L6" s="1346" t="str">
        <f>B6</f>
        <v xml:space="preserve">cf=j= @)&amp;#÷&amp;$
-;fpg–c;f/_                </v>
      </c>
      <c r="M6" s="1361" t="str">
        <f t="shared" ref="M6:N6" si="1">C6</f>
        <v xml:space="preserve">cf=j= @)&amp;$÷&amp;%
-;fpg–c;f/_                </v>
      </c>
      <c r="N6" s="1361" t="str">
        <f t="shared" si="1"/>
        <v xml:space="preserve">cf=j= @)&amp;%÷&amp;^
-;fpg–c;f/_                </v>
      </c>
      <c r="O6" s="2322"/>
      <c r="P6" s="2322"/>
      <c r="Q6" s="1346" t="str">
        <f>B6</f>
        <v xml:space="preserve">cf=j= @)&amp;#÷&amp;$
-;fpg–c;f/_                </v>
      </c>
      <c r="R6" s="1361" t="str">
        <f t="shared" ref="R6:S6" si="2">C6</f>
        <v xml:space="preserve">cf=j= @)&amp;$÷&amp;%
-;fpg–c;f/_                </v>
      </c>
      <c r="S6" s="1361" t="str">
        <f t="shared" si="2"/>
        <v xml:space="preserve">cf=j= @)&amp;%÷&amp;^
-;fpg–c;f/_                </v>
      </c>
      <c r="T6" s="2342"/>
      <c r="U6" s="2345"/>
      <c r="V6" s="1055"/>
      <c r="W6" s="1055"/>
      <c r="X6" s="1055"/>
      <c r="Y6" s="1055"/>
      <c r="Z6" s="1055"/>
      <c r="AA6" s="1055"/>
      <c r="AB6" s="1055"/>
      <c r="AC6" s="1055"/>
      <c r="AD6" s="1055"/>
      <c r="AE6" s="1055"/>
      <c r="AF6" s="1055"/>
      <c r="AG6" s="1055"/>
      <c r="AH6" s="1055"/>
      <c r="AI6" s="1055"/>
      <c r="AJ6" s="1055"/>
      <c r="AK6" s="1055"/>
      <c r="AL6" s="1055"/>
      <c r="AM6" s="1056"/>
      <c r="AN6" s="1056"/>
      <c r="AO6" s="1056"/>
      <c r="AP6" s="1056"/>
      <c r="AQ6" s="1056"/>
      <c r="AR6" s="1056"/>
      <c r="AS6" s="1056"/>
      <c r="AT6" s="1056"/>
      <c r="AU6" s="1056"/>
      <c r="AV6" s="1056"/>
      <c r="AW6" s="1056"/>
      <c r="AX6" s="1056"/>
      <c r="AY6" s="1056"/>
      <c r="AZ6" s="1056"/>
      <c r="BA6" s="1056"/>
      <c r="BB6" s="1056"/>
      <c r="BC6" s="1056"/>
      <c r="BD6" s="1056"/>
      <c r="BE6" s="1056"/>
      <c r="BF6" s="1056"/>
      <c r="BG6" s="1056"/>
      <c r="BH6" s="1056"/>
      <c r="BI6" s="1056"/>
      <c r="BJ6" s="1056"/>
      <c r="BK6" s="1056"/>
      <c r="BL6" s="1056"/>
      <c r="BM6" s="1056"/>
      <c r="BN6" s="1056"/>
      <c r="BO6" s="1056"/>
      <c r="BP6" s="1056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  <c r="GG6" s="1056"/>
      <c r="GH6" s="1056"/>
      <c r="GI6" s="1056"/>
      <c r="GJ6" s="1056"/>
      <c r="GK6" s="1056"/>
    </row>
    <row r="7" spans="1:214" s="73" customFormat="1" ht="15" customHeight="1">
      <c r="A7" s="128" t="s">
        <v>265</v>
      </c>
      <c r="B7" s="26">
        <v>121459</v>
      </c>
      <c r="C7" s="26">
        <v>119089</v>
      </c>
      <c r="D7" s="26">
        <v>118662</v>
      </c>
      <c r="E7" s="1002">
        <v>-1.9512757391383102</v>
      </c>
      <c r="F7" s="1002">
        <v>-0.35855536615472461</v>
      </c>
      <c r="G7" s="26">
        <v>85977</v>
      </c>
      <c r="H7" s="26">
        <v>87187</v>
      </c>
      <c r="I7" s="26">
        <v>95244</v>
      </c>
      <c r="J7" s="1002">
        <v>1.4073531293252846</v>
      </c>
      <c r="K7" s="1002">
        <v>9.2410565795359396</v>
      </c>
      <c r="L7" s="26">
        <v>153132</v>
      </c>
      <c r="M7" s="26">
        <v>148051</v>
      </c>
      <c r="N7" s="26">
        <v>149919</v>
      </c>
      <c r="O7" s="1002">
        <v>-3.318052399237259</v>
      </c>
      <c r="P7" s="1002">
        <v>1.2617273777279452</v>
      </c>
      <c r="Q7" s="26">
        <v>68818</v>
      </c>
      <c r="R7" s="142">
        <v>72174</v>
      </c>
      <c r="S7" s="142">
        <v>70712</v>
      </c>
      <c r="T7" s="1002">
        <v>4.8766311139527456</v>
      </c>
      <c r="U7" s="1007">
        <v>-2.0256602100479397</v>
      </c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</row>
    <row r="8" spans="1:214" ht="15" customHeight="1">
      <c r="A8" s="129" t="s">
        <v>3</v>
      </c>
      <c r="B8" s="553">
        <v>65540</v>
      </c>
      <c r="C8" s="553">
        <v>62039</v>
      </c>
      <c r="D8" s="553">
        <v>63112</v>
      </c>
      <c r="E8" s="1632">
        <v>-5.3417760146475439</v>
      </c>
      <c r="F8" s="1632">
        <v>1.729557214010542</v>
      </c>
      <c r="G8" s="553">
        <v>34500</v>
      </c>
      <c r="H8" s="553">
        <v>32657</v>
      </c>
      <c r="I8" s="553">
        <v>40124</v>
      </c>
      <c r="J8" s="1625">
        <v>-5.3420289855072465</v>
      </c>
      <c r="K8" s="1625">
        <v>22.86492941788897</v>
      </c>
      <c r="L8" s="553">
        <v>49650</v>
      </c>
      <c r="M8" s="553">
        <v>46998</v>
      </c>
      <c r="N8" s="553">
        <v>48769</v>
      </c>
      <c r="O8" s="1625">
        <v>-5.3413897280966767</v>
      </c>
      <c r="P8" s="1625">
        <v>3.7682454572535002</v>
      </c>
      <c r="Q8" s="553">
        <v>14900</v>
      </c>
      <c r="R8" s="553">
        <v>14104</v>
      </c>
      <c r="S8" s="553">
        <v>14287</v>
      </c>
      <c r="T8" s="1625">
        <v>-5.3422818791946307</v>
      </c>
      <c r="U8" s="1626">
        <v>1.2975042541123087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</row>
    <row r="9" spans="1:214" ht="15" customHeight="1">
      <c r="A9" s="129" t="s">
        <v>4</v>
      </c>
      <c r="B9" s="553">
        <v>2465</v>
      </c>
      <c r="C9" s="553">
        <v>2396</v>
      </c>
      <c r="D9" s="553">
        <v>2396</v>
      </c>
      <c r="E9" s="1632">
        <v>-2.7991886409736306</v>
      </c>
      <c r="F9" s="1632">
        <v>0</v>
      </c>
      <c r="G9" s="553">
        <v>854</v>
      </c>
      <c r="H9" s="553">
        <v>1000</v>
      </c>
      <c r="I9" s="553">
        <v>1050</v>
      </c>
      <c r="J9" s="1625">
        <v>17.096018735362996</v>
      </c>
      <c r="K9" s="1625">
        <v>5</v>
      </c>
      <c r="L9" s="553">
        <v>11200</v>
      </c>
      <c r="M9" s="553">
        <v>11300</v>
      </c>
      <c r="N9" s="553">
        <v>11400</v>
      </c>
      <c r="O9" s="1625">
        <v>0.89285714285714279</v>
      </c>
      <c r="P9" s="1625">
        <v>0.88495575221238942</v>
      </c>
      <c r="Q9" s="553">
        <v>25315</v>
      </c>
      <c r="R9" s="553">
        <v>28024</v>
      </c>
      <c r="S9" s="553">
        <v>26670</v>
      </c>
      <c r="T9" s="1625">
        <v>10.701165317005728</v>
      </c>
      <c r="U9" s="1626">
        <v>-4.8315729374821581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</row>
    <row r="10" spans="1:214" ht="15" customHeight="1">
      <c r="A10" s="16" t="s">
        <v>5</v>
      </c>
      <c r="B10" s="553">
        <v>40000</v>
      </c>
      <c r="C10" s="553">
        <v>41500</v>
      </c>
      <c r="D10" s="553">
        <v>40000</v>
      </c>
      <c r="E10" s="1632">
        <v>3.75</v>
      </c>
      <c r="F10" s="1632">
        <v>-3.6144578313253009</v>
      </c>
      <c r="G10" s="553">
        <v>29824</v>
      </c>
      <c r="H10" s="553">
        <v>29900</v>
      </c>
      <c r="I10" s="553">
        <v>30000</v>
      </c>
      <c r="J10" s="1625">
        <v>0.25482832618025753</v>
      </c>
      <c r="K10" s="1625">
        <v>0.33444816053511706</v>
      </c>
      <c r="L10" s="553">
        <v>25910</v>
      </c>
      <c r="M10" s="553">
        <v>25900</v>
      </c>
      <c r="N10" s="553">
        <v>25905</v>
      </c>
      <c r="O10" s="1625">
        <v>-3.8595137012736397E-2</v>
      </c>
      <c r="P10" s="1625">
        <v>1.9305019305019305E-2</v>
      </c>
      <c r="Q10" s="553">
        <v>5995</v>
      </c>
      <c r="R10" s="553">
        <v>7120</v>
      </c>
      <c r="S10" s="553">
        <v>7022</v>
      </c>
      <c r="T10" s="1625">
        <v>18.765638031693076</v>
      </c>
      <c r="U10" s="1626">
        <v>-1.3764044943820224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</row>
    <row r="11" spans="1:214" ht="15" customHeight="1">
      <c r="A11" s="129" t="s">
        <v>6</v>
      </c>
      <c r="B11" s="553">
        <v>300</v>
      </c>
      <c r="C11" s="553">
        <v>300</v>
      </c>
      <c r="D11" s="553">
        <v>300</v>
      </c>
      <c r="E11" s="1632">
        <v>0</v>
      </c>
      <c r="F11" s="1632">
        <v>0</v>
      </c>
      <c r="G11" s="553">
        <v>349</v>
      </c>
      <c r="H11" s="553">
        <v>320</v>
      </c>
      <c r="I11" s="553">
        <v>300</v>
      </c>
      <c r="J11" s="1625">
        <v>-8.3094555873925504</v>
      </c>
      <c r="K11" s="1625">
        <v>-6.25</v>
      </c>
      <c r="L11" s="553">
        <v>800</v>
      </c>
      <c r="M11" s="553">
        <v>850</v>
      </c>
      <c r="N11" s="553">
        <v>835</v>
      </c>
      <c r="O11" s="1625">
        <v>6.25</v>
      </c>
      <c r="P11" s="1625">
        <v>-1.7647058823529411</v>
      </c>
      <c r="Q11" s="553">
        <v>11850</v>
      </c>
      <c r="R11" s="553">
        <v>11909</v>
      </c>
      <c r="S11" s="553">
        <v>11700</v>
      </c>
      <c r="T11" s="1625">
        <v>0.49789029535864981</v>
      </c>
      <c r="U11" s="1626">
        <v>-1.7549752288185405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</row>
    <row r="12" spans="1:214" ht="15" customHeight="1">
      <c r="A12" s="129" t="s">
        <v>7</v>
      </c>
      <c r="B12" s="553"/>
      <c r="C12" s="553"/>
      <c r="D12" s="553"/>
      <c r="E12" s="1632"/>
      <c r="F12" s="1632"/>
      <c r="G12" s="553">
        <v>10</v>
      </c>
      <c r="H12" s="553">
        <v>10</v>
      </c>
      <c r="I12" s="553">
        <v>10</v>
      </c>
      <c r="J12" s="1625">
        <v>0</v>
      </c>
      <c r="K12" s="1625">
        <v>0</v>
      </c>
      <c r="L12" s="553">
        <v>250</v>
      </c>
      <c r="M12" s="553">
        <v>273</v>
      </c>
      <c r="N12" s="553">
        <v>270</v>
      </c>
      <c r="O12" s="1625"/>
      <c r="P12" s="1625">
        <v>-1.098901098901099</v>
      </c>
      <c r="Q12" s="553">
        <v>0</v>
      </c>
      <c r="R12" s="553">
        <v>0</v>
      </c>
      <c r="S12" s="553"/>
      <c r="T12" s="1625"/>
      <c r="U12" s="1626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</row>
    <row r="13" spans="1:214" ht="15" customHeight="1">
      <c r="A13" s="129" t="s">
        <v>8</v>
      </c>
      <c r="B13" s="553"/>
      <c r="C13" s="553"/>
      <c r="D13" s="553"/>
      <c r="E13" s="1632" t="s">
        <v>430</v>
      </c>
      <c r="F13" s="1632"/>
      <c r="G13" s="553"/>
      <c r="H13" s="553"/>
      <c r="I13" s="553"/>
      <c r="J13" s="1625"/>
      <c r="K13" s="1625"/>
      <c r="L13" s="553"/>
      <c r="M13" s="553"/>
      <c r="N13" s="553"/>
      <c r="O13" s="1625"/>
      <c r="P13" s="1625"/>
      <c r="Q13" s="553">
        <v>542</v>
      </c>
      <c r="R13" s="553">
        <v>548</v>
      </c>
      <c r="S13" s="553">
        <v>568</v>
      </c>
      <c r="T13" s="1625">
        <v>1.107011070110701</v>
      </c>
      <c r="U13" s="1626">
        <v>3.6496350364963499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</row>
    <row r="14" spans="1:214" ht="15" customHeight="1">
      <c r="A14" s="129" t="s">
        <v>9</v>
      </c>
      <c r="B14" s="553">
        <v>2325</v>
      </c>
      <c r="C14" s="553">
        <v>2325</v>
      </c>
      <c r="D14" s="553">
        <v>2325</v>
      </c>
      <c r="E14" s="1632">
        <v>0</v>
      </c>
      <c r="F14" s="1632">
        <v>0</v>
      </c>
      <c r="G14" s="553">
        <v>3630</v>
      </c>
      <c r="H14" s="553">
        <v>3650</v>
      </c>
      <c r="I14" s="553">
        <v>3660</v>
      </c>
      <c r="J14" s="1625">
        <v>0.55096418732782371</v>
      </c>
      <c r="K14" s="1625">
        <v>0.27397260273972601</v>
      </c>
      <c r="L14" s="553">
        <v>1470</v>
      </c>
      <c r="M14" s="553">
        <v>1475</v>
      </c>
      <c r="N14" s="553">
        <v>1480</v>
      </c>
      <c r="O14" s="1625">
        <v>0.3401360544217687</v>
      </c>
      <c r="P14" s="1625">
        <v>0.33898305084745761</v>
      </c>
      <c r="Q14" s="553">
        <v>1920</v>
      </c>
      <c r="R14" s="553">
        <v>2069</v>
      </c>
      <c r="S14" s="553">
        <v>2100</v>
      </c>
      <c r="T14" s="1625">
        <v>7.760416666666667</v>
      </c>
      <c r="U14" s="1626">
        <v>1.4983083615273078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</row>
    <row r="15" spans="1:214" ht="15" customHeight="1">
      <c r="A15" s="129" t="s">
        <v>10</v>
      </c>
      <c r="B15" s="553">
        <v>3605</v>
      </c>
      <c r="C15" s="553">
        <v>3605</v>
      </c>
      <c r="D15" s="553">
        <v>3605</v>
      </c>
      <c r="E15" s="1632">
        <v>0</v>
      </c>
      <c r="F15" s="1632">
        <v>0</v>
      </c>
      <c r="G15" s="553">
        <v>7650</v>
      </c>
      <c r="H15" s="553">
        <v>7650</v>
      </c>
      <c r="I15" s="553">
        <v>7500</v>
      </c>
      <c r="J15" s="1625">
        <v>0</v>
      </c>
      <c r="K15" s="1625">
        <v>-1.9607843137254901</v>
      </c>
      <c r="L15" s="553">
        <v>26000</v>
      </c>
      <c r="M15" s="553">
        <v>26500</v>
      </c>
      <c r="N15" s="553">
        <v>26000</v>
      </c>
      <c r="O15" s="1625">
        <v>1.9230769230769231</v>
      </c>
      <c r="P15" s="1625">
        <v>-1.8867924528301887</v>
      </c>
      <c r="Q15" s="553"/>
      <c r="R15" s="553"/>
      <c r="S15" s="553"/>
      <c r="T15" s="1625"/>
      <c r="U15" s="1626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</row>
    <row r="16" spans="1:214" ht="15" customHeight="1">
      <c r="A16" s="129" t="s">
        <v>11</v>
      </c>
      <c r="B16" s="553"/>
      <c r="C16" s="553"/>
      <c r="D16" s="553"/>
      <c r="E16" s="1632"/>
      <c r="F16" s="1632"/>
      <c r="G16" s="553"/>
      <c r="H16" s="553"/>
      <c r="I16" s="553"/>
      <c r="J16" s="1625"/>
      <c r="K16" s="1625"/>
      <c r="L16" s="553"/>
      <c r="M16" s="553"/>
      <c r="N16" s="553"/>
      <c r="O16" s="1625"/>
      <c r="P16" s="1625"/>
      <c r="Q16" s="553"/>
      <c r="R16" s="553"/>
      <c r="S16" s="553"/>
      <c r="T16" s="1625"/>
      <c r="U16" s="1626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</row>
    <row r="17" spans="1:193" ht="15" customHeight="1">
      <c r="A17" s="129" t="s">
        <v>12</v>
      </c>
      <c r="B17" s="553"/>
      <c r="C17" s="553"/>
      <c r="D17" s="553"/>
      <c r="E17" s="1632"/>
      <c r="F17" s="1632"/>
      <c r="G17" s="553">
        <v>0</v>
      </c>
      <c r="H17" s="553"/>
      <c r="I17" s="553"/>
      <c r="J17" s="1625"/>
      <c r="K17" s="1625"/>
      <c r="L17" s="553"/>
      <c r="M17" s="553"/>
      <c r="N17" s="553"/>
      <c r="O17" s="1625"/>
      <c r="P17" s="1625"/>
      <c r="Q17" s="553"/>
      <c r="R17" s="553"/>
      <c r="S17" s="553"/>
      <c r="T17" s="1625"/>
      <c r="U17" s="1626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</row>
    <row r="18" spans="1:193" ht="15" customHeight="1">
      <c r="A18" s="129" t="s">
        <v>13</v>
      </c>
      <c r="B18" s="553"/>
      <c r="C18" s="553"/>
      <c r="D18" s="553"/>
      <c r="E18" s="1632"/>
      <c r="F18" s="1632"/>
      <c r="G18" s="553">
        <v>0</v>
      </c>
      <c r="H18" s="553"/>
      <c r="I18" s="553"/>
      <c r="J18" s="1625"/>
      <c r="K18" s="1625"/>
      <c r="L18" s="553">
        <v>0</v>
      </c>
      <c r="M18" s="553">
        <v>0</v>
      </c>
      <c r="N18" s="553"/>
      <c r="O18" s="1625"/>
      <c r="P18" s="1625"/>
      <c r="Q18" s="553">
        <v>580</v>
      </c>
      <c r="R18" s="553">
        <v>580</v>
      </c>
      <c r="S18" s="553">
        <v>540</v>
      </c>
      <c r="T18" s="1625">
        <v>0</v>
      </c>
      <c r="U18" s="1626">
        <v>-6.8965517241379306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</row>
    <row r="19" spans="1:193" ht="15" customHeight="1">
      <c r="A19" s="129" t="s">
        <v>14</v>
      </c>
      <c r="B19" s="553">
        <v>5724</v>
      </c>
      <c r="C19" s="553">
        <v>5424</v>
      </c>
      <c r="D19" s="553">
        <v>5424</v>
      </c>
      <c r="E19" s="1632">
        <v>-5.2410901467505235</v>
      </c>
      <c r="F19" s="1632">
        <v>0</v>
      </c>
      <c r="G19" s="553">
        <v>5900</v>
      </c>
      <c r="H19" s="553">
        <v>8500</v>
      </c>
      <c r="I19" s="553">
        <v>9000</v>
      </c>
      <c r="J19" s="1625">
        <v>44.067796610169488</v>
      </c>
      <c r="K19" s="1625">
        <v>5.8823529411764701</v>
      </c>
      <c r="L19" s="553">
        <v>31252</v>
      </c>
      <c r="M19" s="553">
        <v>27000</v>
      </c>
      <c r="N19" s="553">
        <v>27500</v>
      </c>
      <c r="O19" s="1625">
        <v>-13.605529246128247</v>
      </c>
      <c r="P19" s="1625">
        <v>1.8518518518518516</v>
      </c>
      <c r="Q19" s="553">
        <v>2010</v>
      </c>
      <c r="R19" s="553">
        <v>2020</v>
      </c>
      <c r="S19" s="553">
        <v>2025</v>
      </c>
      <c r="T19" s="1625">
        <v>0.49751243781094528</v>
      </c>
      <c r="U19" s="1626">
        <v>0.24752475247524752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</row>
    <row r="20" spans="1:193" ht="15" customHeight="1">
      <c r="A20" s="129" t="s">
        <v>15</v>
      </c>
      <c r="B20" s="553">
        <v>1500</v>
      </c>
      <c r="C20" s="553">
        <v>1500</v>
      </c>
      <c r="D20" s="553">
        <v>1500</v>
      </c>
      <c r="E20" s="1632">
        <v>0</v>
      </c>
      <c r="F20" s="1632">
        <v>0</v>
      </c>
      <c r="G20" s="553">
        <v>3260</v>
      </c>
      <c r="H20" s="553">
        <v>3500</v>
      </c>
      <c r="I20" s="553">
        <v>3600</v>
      </c>
      <c r="J20" s="1625">
        <v>7.3619631901840492</v>
      </c>
      <c r="K20" s="1625">
        <v>2.8571428571428572</v>
      </c>
      <c r="L20" s="553">
        <v>6600</v>
      </c>
      <c r="M20" s="553">
        <v>7755</v>
      </c>
      <c r="N20" s="553">
        <v>7760</v>
      </c>
      <c r="O20" s="1625">
        <v>17.5</v>
      </c>
      <c r="P20" s="1625">
        <v>6.4474532559638947E-2</v>
      </c>
      <c r="Q20" s="553">
        <v>5706</v>
      </c>
      <c r="R20" s="553">
        <v>5800</v>
      </c>
      <c r="S20" s="553">
        <v>5800</v>
      </c>
      <c r="T20" s="1625">
        <v>1.6473887136347702</v>
      </c>
      <c r="U20" s="1626">
        <v>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</row>
    <row r="21" spans="1:193" s="73" customFormat="1" ht="15" customHeight="1">
      <c r="A21" s="128" t="s">
        <v>719</v>
      </c>
      <c r="B21" s="1627">
        <v>8147</v>
      </c>
      <c r="C21" s="1627">
        <v>8082</v>
      </c>
      <c r="D21" s="1627">
        <v>8082</v>
      </c>
      <c r="E21" s="1634">
        <v>-0.79783969559347001</v>
      </c>
      <c r="F21" s="1634">
        <v>0</v>
      </c>
      <c r="G21" s="1627">
        <v>8570</v>
      </c>
      <c r="H21" s="1627">
        <v>12650</v>
      </c>
      <c r="I21" s="1627">
        <v>12800</v>
      </c>
      <c r="J21" s="1628">
        <v>47.607934655775964</v>
      </c>
      <c r="K21" s="1628">
        <v>1.1857707509881421</v>
      </c>
      <c r="L21" s="1627">
        <v>10051</v>
      </c>
      <c r="M21" s="1627">
        <v>11005</v>
      </c>
      <c r="N21" s="1627">
        <v>11080</v>
      </c>
      <c r="O21" s="1628">
        <v>9.4915928763307136</v>
      </c>
      <c r="P21" s="1628">
        <v>0.68150840527033163</v>
      </c>
      <c r="Q21" s="1627">
        <v>2720</v>
      </c>
      <c r="R21" s="1627">
        <v>3021</v>
      </c>
      <c r="S21" s="1627">
        <v>3100</v>
      </c>
      <c r="T21" s="1628">
        <v>11.066176470588236</v>
      </c>
      <c r="U21" s="1629">
        <v>2.6150281363786823</v>
      </c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</row>
    <row r="22" spans="1:193" ht="15" customHeight="1">
      <c r="A22" s="129" t="s">
        <v>335</v>
      </c>
      <c r="B22" s="553">
        <v>8147</v>
      </c>
      <c r="C22" s="553">
        <v>8082</v>
      </c>
      <c r="D22" s="553">
        <v>8082</v>
      </c>
      <c r="E22" s="1632">
        <v>-0.79783969559347001</v>
      </c>
      <c r="F22" s="1632">
        <v>0</v>
      </c>
      <c r="G22" s="553">
        <v>8570</v>
      </c>
      <c r="H22" s="553">
        <v>12650</v>
      </c>
      <c r="I22" s="553">
        <v>12800</v>
      </c>
      <c r="J22" s="1625">
        <v>47.607934655775964</v>
      </c>
      <c r="K22" s="1625">
        <v>1.1857707509881421</v>
      </c>
      <c r="L22" s="553">
        <v>10051</v>
      </c>
      <c r="M22" s="553">
        <v>11005</v>
      </c>
      <c r="N22" s="553">
        <v>11080</v>
      </c>
      <c r="O22" s="1625">
        <v>9.4915928763307136</v>
      </c>
      <c r="P22" s="1625">
        <v>0.68150840527033163</v>
      </c>
      <c r="Q22" s="553">
        <v>2720</v>
      </c>
      <c r="R22" s="553">
        <v>3021</v>
      </c>
      <c r="S22" s="553">
        <v>3100</v>
      </c>
      <c r="T22" s="1625">
        <v>11.066176470588236</v>
      </c>
      <c r="U22" s="1626">
        <v>2.6150281363786823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</row>
    <row r="23" spans="1:193" s="73" customFormat="1" ht="15" customHeight="1">
      <c r="A23" s="128" t="s">
        <v>17</v>
      </c>
      <c r="B23" s="1627">
        <v>4236</v>
      </c>
      <c r="C23" s="1627">
        <v>3838</v>
      </c>
      <c r="D23" s="1627">
        <v>3838</v>
      </c>
      <c r="E23" s="1634">
        <v>-9.3956562795089713</v>
      </c>
      <c r="F23" s="1634">
        <v>0</v>
      </c>
      <c r="G23" s="1627">
        <v>4220</v>
      </c>
      <c r="H23" s="1627">
        <v>4320</v>
      </c>
      <c r="I23" s="1627">
        <v>4600</v>
      </c>
      <c r="J23" s="1628">
        <v>2.3696682464454977</v>
      </c>
      <c r="K23" s="1628">
        <v>6.481481481481481</v>
      </c>
      <c r="L23" s="1627">
        <v>2025</v>
      </c>
      <c r="M23" s="1627">
        <v>2624</v>
      </c>
      <c r="N23" s="1627">
        <v>2815</v>
      </c>
      <c r="O23" s="1628">
        <v>29.58024691358025</v>
      </c>
      <c r="P23" s="1628">
        <v>7.2789634146341458</v>
      </c>
      <c r="Q23" s="1627">
        <v>6688</v>
      </c>
      <c r="R23" s="1627">
        <v>6881</v>
      </c>
      <c r="S23" s="1627">
        <v>6960</v>
      </c>
      <c r="T23" s="1628">
        <v>2.8857655502392348</v>
      </c>
      <c r="U23" s="1629">
        <v>1.1480889405609649</v>
      </c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</row>
    <row r="24" spans="1:193" ht="15" customHeight="1">
      <c r="A24" s="129" t="s">
        <v>18</v>
      </c>
      <c r="B24" s="553"/>
      <c r="C24" s="553"/>
      <c r="D24" s="553"/>
      <c r="E24" s="1632"/>
      <c r="F24" s="1632"/>
      <c r="G24" s="553"/>
      <c r="H24" s="553"/>
      <c r="I24" s="553"/>
      <c r="J24" s="1625"/>
      <c r="K24" s="1625"/>
      <c r="L24" s="553"/>
      <c r="M24" s="553"/>
      <c r="N24" s="553"/>
      <c r="O24" s="1625"/>
      <c r="P24" s="1625"/>
      <c r="Q24" s="553">
        <v>1995</v>
      </c>
      <c r="R24" s="553">
        <v>1994</v>
      </c>
      <c r="S24" s="553">
        <v>2000</v>
      </c>
      <c r="T24" s="1625">
        <v>-5.0125313283208017E-2</v>
      </c>
      <c r="U24" s="1626">
        <v>0.30090270812437309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</row>
    <row r="25" spans="1:193" ht="15" customHeight="1">
      <c r="A25" s="129" t="s">
        <v>19</v>
      </c>
      <c r="B25" s="553">
        <v>2301</v>
      </c>
      <c r="C25" s="553">
        <v>2366</v>
      </c>
      <c r="D25" s="553">
        <v>2366</v>
      </c>
      <c r="E25" s="1632">
        <v>2.8248587570621471</v>
      </c>
      <c r="F25" s="1632">
        <v>0</v>
      </c>
      <c r="G25" s="553">
        <v>3500</v>
      </c>
      <c r="H25" s="553">
        <v>3600</v>
      </c>
      <c r="I25" s="553">
        <v>3800</v>
      </c>
      <c r="J25" s="1625">
        <v>2.8571428571428572</v>
      </c>
      <c r="K25" s="1625">
        <v>5.5555555555555554</v>
      </c>
      <c r="L25" s="553">
        <v>1420</v>
      </c>
      <c r="M25" s="553">
        <v>2021</v>
      </c>
      <c r="N25" s="553">
        <v>2180</v>
      </c>
      <c r="O25" s="1625">
        <v>42.323943661971832</v>
      </c>
      <c r="P25" s="1625">
        <v>7.8673923800098962</v>
      </c>
      <c r="Q25" s="553">
        <v>483</v>
      </c>
      <c r="R25" s="553">
        <v>492</v>
      </c>
      <c r="S25" s="553">
        <v>500</v>
      </c>
      <c r="T25" s="1625">
        <v>1.8633540372670807</v>
      </c>
      <c r="U25" s="1626">
        <v>1.6260162601626018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</row>
    <row r="26" spans="1:193" ht="15" customHeight="1">
      <c r="A26" s="129" t="s">
        <v>20</v>
      </c>
      <c r="B26" s="553">
        <v>275</v>
      </c>
      <c r="C26" s="553">
        <v>275</v>
      </c>
      <c r="D26" s="553">
        <v>275</v>
      </c>
      <c r="E26" s="1632">
        <v>0</v>
      </c>
      <c r="F26" s="1632">
        <v>0</v>
      </c>
      <c r="G26" s="553">
        <v>0</v>
      </c>
      <c r="H26" s="553"/>
      <c r="I26" s="553"/>
      <c r="J26" s="1625" t="e">
        <v>#DIV/0!</v>
      </c>
      <c r="K26" s="1625" t="e">
        <v>#DIV/0!</v>
      </c>
      <c r="L26" s="553">
        <v>215</v>
      </c>
      <c r="M26" s="553">
        <v>217</v>
      </c>
      <c r="N26" s="553">
        <v>240</v>
      </c>
      <c r="O26" s="1625">
        <v>0.93023255813953487</v>
      </c>
      <c r="P26" s="1625">
        <v>10.599078341013826</v>
      </c>
      <c r="Q26" s="553">
        <v>425</v>
      </c>
      <c r="R26" s="553">
        <v>550</v>
      </c>
      <c r="S26" s="553">
        <v>560</v>
      </c>
      <c r="T26" s="1625">
        <v>29.411764705882355</v>
      </c>
      <c r="U26" s="1626">
        <v>1.8181818181818181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</row>
    <row r="27" spans="1:193" ht="15" customHeight="1">
      <c r="A27" s="129" t="s">
        <v>21</v>
      </c>
      <c r="B27" s="553"/>
      <c r="C27" s="553"/>
      <c r="D27" s="553"/>
      <c r="E27" s="1632"/>
      <c r="F27" s="1632"/>
      <c r="G27" s="553"/>
      <c r="H27" s="553"/>
      <c r="I27" s="553"/>
      <c r="J27" s="1625"/>
      <c r="K27" s="1625"/>
      <c r="L27" s="553"/>
      <c r="M27" s="553"/>
      <c r="N27" s="553"/>
      <c r="O27" s="1625"/>
      <c r="P27" s="1625"/>
      <c r="Q27" s="553"/>
      <c r="R27" s="553"/>
      <c r="S27" s="553"/>
      <c r="T27" s="1625"/>
      <c r="U27" s="1626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</row>
    <row r="28" spans="1:193" ht="15" customHeight="1">
      <c r="A28" s="129" t="s">
        <v>22</v>
      </c>
      <c r="B28" s="553">
        <v>1025</v>
      </c>
      <c r="C28" s="553">
        <v>557</v>
      </c>
      <c r="D28" s="553">
        <v>557</v>
      </c>
      <c r="E28" s="1632">
        <v>-45.658536585365859</v>
      </c>
      <c r="F28" s="1632">
        <v>0</v>
      </c>
      <c r="G28" s="553"/>
      <c r="H28" s="553"/>
      <c r="I28" s="553"/>
      <c r="J28" s="1625"/>
      <c r="K28" s="1625"/>
      <c r="L28" s="553"/>
      <c r="M28" s="553"/>
      <c r="N28" s="553"/>
      <c r="O28" s="1625" t="e">
        <v>#DIV/0!</v>
      </c>
      <c r="P28" s="1625" t="e">
        <v>#DIV/0!</v>
      </c>
      <c r="Q28" s="553">
        <v>2765</v>
      </c>
      <c r="R28" s="553">
        <v>2695</v>
      </c>
      <c r="S28" s="553">
        <v>2750</v>
      </c>
      <c r="T28" s="1625">
        <v>-2.5316455696202533</v>
      </c>
      <c r="U28" s="1626">
        <v>2.0408163265306123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</row>
    <row r="29" spans="1:193" ht="15" customHeight="1">
      <c r="A29" s="129" t="s">
        <v>23</v>
      </c>
      <c r="B29" s="553">
        <v>635</v>
      </c>
      <c r="C29" s="553">
        <v>640</v>
      </c>
      <c r="D29" s="553">
        <v>640</v>
      </c>
      <c r="E29" s="1632">
        <v>0.78740157480314954</v>
      </c>
      <c r="F29" s="1632">
        <v>0</v>
      </c>
      <c r="G29" s="553">
        <v>720</v>
      </c>
      <c r="H29" s="553">
        <v>720</v>
      </c>
      <c r="I29" s="553">
        <v>800</v>
      </c>
      <c r="J29" s="1625">
        <v>0</v>
      </c>
      <c r="K29" s="1625">
        <v>11.111111111111111</v>
      </c>
      <c r="L29" s="553">
        <v>390</v>
      </c>
      <c r="M29" s="553">
        <v>386</v>
      </c>
      <c r="N29" s="553">
        <v>395</v>
      </c>
      <c r="O29" s="1625">
        <v>-1.0256410256410255</v>
      </c>
      <c r="P29" s="1625">
        <v>2.3316062176165802</v>
      </c>
      <c r="Q29" s="553">
        <v>1020</v>
      </c>
      <c r="R29" s="553">
        <v>1150</v>
      </c>
      <c r="S29" s="553">
        <v>1150</v>
      </c>
      <c r="T29" s="1625">
        <v>12.745098039215685</v>
      </c>
      <c r="U29" s="1626">
        <v>0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</row>
    <row r="30" spans="1:193" ht="15" customHeight="1">
      <c r="A30" s="129" t="s">
        <v>24</v>
      </c>
      <c r="B30" s="553"/>
      <c r="C30" s="553"/>
      <c r="D30" s="553"/>
      <c r="E30" s="1625"/>
      <c r="F30" s="1625"/>
      <c r="G30" s="553"/>
      <c r="H30" s="553"/>
      <c r="I30" s="553"/>
      <c r="J30" s="1625"/>
      <c r="K30" s="1625"/>
      <c r="L30" s="553"/>
      <c r="M30" s="553"/>
      <c r="N30" s="553"/>
      <c r="O30" s="1625"/>
      <c r="P30" s="1625"/>
      <c r="Q30" s="553"/>
      <c r="R30" s="1630"/>
      <c r="S30" s="553"/>
      <c r="T30" s="1625"/>
      <c r="U30" s="1626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</row>
    <row r="31" spans="1:193" ht="15" customHeight="1" thickBot="1">
      <c r="A31" s="17" t="s">
        <v>25</v>
      </c>
      <c r="B31" s="139"/>
      <c r="C31" s="139"/>
      <c r="D31" s="139"/>
      <c r="E31" s="1005"/>
      <c r="F31" s="1005"/>
      <c r="G31" s="139"/>
      <c r="H31" s="139"/>
      <c r="I31" s="139"/>
      <c r="J31" s="1005"/>
      <c r="K31" s="1005"/>
      <c r="L31" s="134"/>
      <c r="M31" s="134"/>
      <c r="N31" s="134"/>
      <c r="O31" s="1005"/>
      <c r="P31" s="1005"/>
      <c r="Q31" s="139"/>
      <c r="R31" s="139"/>
      <c r="S31" s="139"/>
      <c r="T31" s="1005"/>
      <c r="U31" s="1008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</row>
    <row r="32" spans="1:193" ht="15" customHeight="1" thickTop="1" thickBot="1">
      <c r="A32" s="1"/>
      <c r="B32" s="147"/>
      <c r="C32" s="147"/>
      <c r="D32" s="147"/>
      <c r="E32" s="840"/>
      <c r="F32" s="840"/>
      <c r="G32" s="1"/>
      <c r="H32" s="1"/>
      <c r="I32" s="1"/>
      <c r="J32" s="837"/>
      <c r="K32" s="837"/>
      <c r="L32" s="1"/>
      <c r="M32" s="1"/>
      <c r="N32" s="1"/>
      <c r="O32" s="837"/>
      <c r="P32" s="837"/>
      <c r="Q32" s="1"/>
      <c r="R32" s="1"/>
      <c r="S32" s="1"/>
      <c r="T32" s="837"/>
      <c r="U32" s="837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</row>
    <row r="33" spans="1:214" s="769" customFormat="1" ht="18" customHeight="1" thickTop="1">
      <c r="A33" s="2315" t="s">
        <v>263</v>
      </c>
      <c r="B33" s="2584" t="s">
        <v>247</v>
      </c>
      <c r="C33" s="2584"/>
      <c r="D33" s="2584"/>
      <c r="E33" s="2584"/>
      <c r="F33" s="2584"/>
      <c r="G33" s="2584" t="s">
        <v>248</v>
      </c>
      <c r="H33" s="2584"/>
      <c r="I33" s="2584"/>
      <c r="J33" s="2584"/>
      <c r="K33" s="2584"/>
      <c r="L33" s="2584" t="s">
        <v>82</v>
      </c>
      <c r="M33" s="2584"/>
      <c r="N33" s="2584"/>
      <c r="O33" s="2584"/>
      <c r="P33" s="2585"/>
      <c r="Q33" s="768"/>
      <c r="R33" s="768"/>
      <c r="S33" s="768"/>
      <c r="T33" s="1006"/>
      <c r="U33" s="1006"/>
      <c r="V33" s="770"/>
      <c r="W33" s="770"/>
      <c r="X33" s="770"/>
      <c r="Y33" s="770"/>
      <c r="Z33" s="770"/>
      <c r="AA33" s="770"/>
      <c r="AB33" s="770"/>
      <c r="AC33" s="770"/>
      <c r="AD33" s="770"/>
      <c r="AE33" s="770"/>
      <c r="AF33" s="770"/>
      <c r="AG33" s="770"/>
      <c r="AH33" s="770"/>
      <c r="AI33" s="770"/>
      <c r="AJ33" s="770"/>
      <c r="AK33" s="770"/>
      <c r="AL33" s="770"/>
      <c r="AM33" s="770"/>
      <c r="AN33" s="770"/>
      <c r="AO33" s="770"/>
      <c r="AP33" s="770"/>
      <c r="AQ33" s="770"/>
      <c r="AR33" s="770"/>
      <c r="AS33" s="770"/>
      <c r="AT33" s="770"/>
      <c r="AU33" s="770"/>
      <c r="AV33" s="770"/>
      <c r="AW33" s="770"/>
      <c r="AX33" s="770"/>
      <c r="AY33" s="770"/>
      <c r="AZ33" s="770"/>
      <c r="BA33" s="770"/>
      <c r="BB33" s="770"/>
      <c r="BC33" s="770"/>
      <c r="BD33" s="770"/>
      <c r="BE33" s="770"/>
      <c r="BF33" s="770"/>
      <c r="BG33" s="770"/>
      <c r="BH33" s="770"/>
      <c r="BI33" s="770"/>
      <c r="BJ33" s="770"/>
      <c r="BK33" s="770"/>
      <c r="BL33" s="770"/>
      <c r="BM33" s="770"/>
      <c r="BN33" s="770"/>
      <c r="BO33" s="770"/>
      <c r="BP33" s="770"/>
      <c r="BQ33" s="770"/>
      <c r="BR33" s="770"/>
      <c r="BS33" s="770"/>
      <c r="BT33" s="770"/>
      <c r="BU33" s="770"/>
      <c r="BV33" s="770"/>
      <c r="BW33" s="770"/>
      <c r="BX33" s="770"/>
      <c r="BY33" s="770"/>
      <c r="BZ33" s="770"/>
      <c r="CA33" s="770"/>
      <c r="CB33" s="770"/>
      <c r="CC33" s="770"/>
      <c r="CD33" s="770"/>
      <c r="CE33" s="770"/>
      <c r="CF33" s="770"/>
      <c r="CG33" s="770"/>
      <c r="CH33" s="770"/>
      <c r="CI33" s="770"/>
      <c r="CJ33" s="770"/>
      <c r="CK33" s="770"/>
      <c r="CL33" s="770"/>
      <c r="CM33" s="770"/>
      <c r="CN33" s="770"/>
      <c r="CO33" s="770"/>
      <c r="CP33" s="770"/>
      <c r="CQ33" s="770"/>
      <c r="CR33" s="770"/>
      <c r="CS33" s="770"/>
      <c r="CT33" s="770"/>
      <c r="CU33" s="770"/>
      <c r="CV33" s="770"/>
      <c r="CW33" s="770"/>
      <c r="CX33" s="770"/>
      <c r="CY33" s="770"/>
      <c r="CZ33" s="770"/>
      <c r="DA33" s="770"/>
      <c r="DB33" s="770"/>
      <c r="DC33" s="770"/>
      <c r="DD33" s="770"/>
      <c r="DE33" s="770"/>
      <c r="DF33" s="770"/>
      <c r="DG33" s="770"/>
      <c r="DH33" s="770"/>
      <c r="DI33" s="770"/>
      <c r="DJ33" s="770"/>
      <c r="DK33" s="770"/>
      <c r="DL33" s="770"/>
      <c r="DM33" s="770"/>
      <c r="DN33" s="770"/>
      <c r="DO33" s="770"/>
      <c r="DP33" s="770"/>
      <c r="DQ33" s="770"/>
      <c r="DR33" s="770"/>
      <c r="DS33" s="770"/>
      <c r="DT33" s="770"/>
      <c r="DU33" s="770"/>
      <c r="DV33" s="770"/>
      <c r="DW33" s="770"/>
      <c r="DX33" s="770"/>
      <c r="DY33" s="770"/>
      <c r="DZ33" s="770"/>
      <c r="EA33" s="770"/>
      <c r="EB33" s="770"/>
      <c r="EC33" s="770"/>
      <c r="ED33" s="770"/>
      <c r="EE33" s="770"/>
      <c r="EF33" s="770"/>
      <c r="EG33" s="770"/>
      <c r="EH33" s="770"/>
      <c r="EI33" s="770"/>
      <c r="EJ33" s="770"/>
      <c r="EK33" s="770"/>
      <c r="EL33" s="770"/>
      <c r="EM33" s="770"/>
      <c r="EN33" s="770"/>
      <c r="EO33" s="770"/>
      <c r="EP33" s="770"/>
      <c r="EQ33" s="770"/>
      <c r="ER33" s="770"/>
      <c r="ES33" s="770"/>
      <c r="ET33" s="770"/>
      <c r="EU33" s="770"/>
      <c r="EV33" s="770"/>
      <c r="EW33" s="770"/>
      <c r="EX33" s="770"/>
      <c r="EY33" s="770"/>
      <c r="EZ33" s="770"/>
      <c r="FA33" s="770"/>
      <c r="FB33" s="770"/>
      <c r="FC33" s="770"/>
      <c r="FD33" s="770"/>
      <c r="FE33" s="770"/>
      <c r="FF33" s="770"/>
      <c r="FG33" s="770"/>
      <c r="FH33" s="770"/>
      <c r="FI33" s="770"/>
      <c r="FJ33" s="770"/>
      <c r="FK33" s="770"/>
      <c r="FL33" s="770"/>
      <c r="FM33" s="770"/>
      <c r="FN33" s="770"/>
      <c r="FO33" s="770"/>
      <c r="FP33" s="770"/>
      <c r="FQ33" s="770"/>
      <c r="FR33" s="770"/>
      <c r="FS33" s="770"/>
      <c r="FT33" s="770"/>
      <c r="FU33" s="770"/>
      <c r="FV33" s="770"/>
      <c r="FW33" s="770"/>
      <c r="FX33" s="770"/>
      <c r="FY33" s="770"/>
      <c r="FZ33" s="770"/>
      <c r="GA33" s="770"/>
      <c r="GB33" s="770"/>
      <c r="GC33" s="770"/>
      <c r="GD33" s="770"/>
      <c r="GE33" s="770"/>
      <c r="GF33" s="770"/>
      <c r="GG33" s="770"/>
      <c r="GH33" s="770"/>
      <c r="GI33" s="770"/>
      <c r="GJ33" s="770"/>
      <c r="GK33" s="770"/>
      <c r="GL33" s="770"/>
      <c r="GM33" s="770"/>
      <c r="GN33" s="770"/>
      <c r="GO33" s="770"/>
      <c r="GP33" s="770"/>
      <c r="GQ33" s="770"/>
      <c r="GR33" s="770"/>
      <c r="GS33" s="770"/>
      <c r="GT33" s="770"/>
      <c r="GU33" s="770"/>
      <c r="GV33" s="770"/>
      <c r="GW33" s="770"/>
      <c r="GX33" s="770"/>
      <c r="GY33" s="770"/>
      <c r="GZ33" s="770"/>
      <c r="HA33" s="770"/>
      <c r="HB33" s="770"/>
      <c r="HC33" s="770"/>
      <c r="HD33" s="770"/>
      <c r="HE33" s="770"/>
      <c r="HF33" s="770"/>
    </row>
    <row r="34" spans="1:214" s="769" customFormat="1" ht="18" customHeight="1">
      <c r="A34" s="2316"/>
      <c r="B34" s="1060" t="s">
        <v>87</v>
      </c>
      <c r="C34" s="1060" t="s">
        <v>90</v>
      </c>
      <c r="D34" s="1060" t="s">
        <v>91</v>
      </c>
      <c r="E34" s="2322" t="s">
        <v>88</v>
      </c>
      <c r="F34" s="2322" t="s">
        <v>89</v>
      </c>
      <c r="G34" s="1060" t="s">
        <v>87</v>
      </c>
      <c r="H34" s="1060" t="s">
        <v>90</v>
      </c>
      <c r="I34" s="1060" t="s">
        <v>91</v>
      </c>
      <c r="J34" s="2322" t="s">
        <v>88</v>
      </c>
      <c r="K34" s="2322" t="s">
        <v>89</v>
      </c>
      <c r="L34" s="1060" t="s">
        <v>87</v>
      </c>
      <c r="M34" s="1060" t="s">
        <v>90</v>
      </c>
      <c r="N34" s="1060" t="s">
        <v>91</v>
      </c>
      <c r="O34" s="2342" t="s">
        <v>88</v>
      </c>
      <c r="P34" s="2345" t="s">
        <v>89</v>
      </c>
      <c r="Q34" s="162"/>
      <c r="R34" s="162"/>
      <c r="S34" s="162"/>
      <c r="T34" s="2586"/>
      <c r="U34" s="2586"/>
      <c r="V34" s="770"/>
      <c r="W34" s="770"/>
      <c r="X34" s="770"/>
      <c r="Y34" s="770"/>
      <c r="Z34" s="770"/>
      <c r="AA34" s="770"/>
      <c r="AB34" s="770"/>
      <c r="AC34" s="770"/>
      <c r="AD34" s="770"/>
      <c r="AE34" s="770"/>
      <c r="AF34" s="770"/>
      <c r="AG34" s="770"/>
      <c r="AH34" s="770"/>
      <c r="AI34" s="770"/>
      <c r="AJ34" s="770"/>
      <c r="AK34" s="770"/>
      <c r="AL34" s="770"/>
      <c r="AM34" s="770"/>
      <c r="AN34" s="770"/>
      <c r="AO34" s="770"/>
      <c r="AP34" s="770"/>
      <c r="AQ34" s="770"/>
      <c r="AR34" s="770"/>
      <c r="AS34" s="770"/>
      <c r="AT34" s="770"/>
      <c r="AU34" s="770"/>
      <c r="AV34" s="770"/>
      <c r="AW34" s="770"/>
      <c r="AX34" s="770"/>
      <c r="AY34" s="770"/>
      <c r="AZ34" s="770"/>
      <c r="BA34" s="770"/>
      <c r="BB34" s="770"/>
      <c r="BC34" s="770"/>
      <c r="BD34" s="770"/>
      <c r="BE34" s="770"/>
      <c r="BF34" s="770"/>
      <c r="BG34" s="770"/>
      <c r="BH34" s="770"/>
      <c r="BI34" s="770"/>
      <c r="BJ34" s="770"/>
      <c r="BK34" s="770"/>
      <c r="BL34" s="770"/>
      <c r="BM34" s="770"/>
      <c r="BN34" s="770"/>
      <c r="BO34" s="770"/>
      <c r="BP34" s="770"/>
      <c r="BQ34" s="770"/>
      <c r="BR34" s="770"/>
      <c r="BS34" s="770"/>
      <c r="BT34" s="770"/>
      <c r="BU34" s="770"/>
      <c r="BV34" s="770"/>
      <c r="BW34" s="770"/>
      <c r="BX34" s="770"/>
      <c r="BY34" s="770"/>
      <c r="BZ34" s="770"/>
      <c r="CA34" s="770"/>
      <c r="CB34" s="770"/>
      <c r="CC34" s="770"/>
      <c r="CD34" s="770"/>
      <c r="CE34" s="770"/>
      <c r="CF34" s="770"/>
      <c r="CG34" s="770"/>
      <c r="CH34" s="770"/>
      <c r="CI34" s="770"/>
      <c r="CJ34" s="770"/>
      <c r="CK34" s="770"/>
      <c r="CL34" s="770"/>
      <c r="CM34" s="770"/>
      <c r="CN34" s="770"/>
      <c r="CO34" s="770"/>
      <c r="CP34" s="770"/>
      <c r="CQ34" s="770"/>
      <c r="CR34" s="770"/>
      <c r="CS34" s="770"/>
      <c r="CT34" s="770"/>
      <c r="CU34" s="770"/>
      <c r="CV34" s="770"/>
      <c r="CW34" s="770"/>
      <c r="CX34" s="770"/>
      <c r="CY34" s="770"/>
      <c r="CZ34" s="770"/>
      <c r="DA34" s="770"/>
      <c r="DB34" s="770"/>
      <c r="DC34" s="770"/>
      <c r="DD34" s="770"/>
      <c r="DE34" s="770"/>
      <c r="DF34" s="770"/>
      <c r="DG34" s="770"/>
      <c r="DH34" s="770"/>
      <c r="DI34" s="770"/>
      <c r="DJ34" s="770"/>
      <c r="DK34" s="770"/>
      <c r="DL34" s="770"/>
      <c r="DM34" s="770"/>
      <c r="DN34" s="770"/>
      <c r="DO34" s="770"/>
      <c r="DP34" s="770"/>
      <c r="DQ34" s="770"/>
      <c r="DR34" s="770"/>
      <c r="DS34" s="770"/>
      <c r="DT34" s="770"/>
      <c r="DU34" s="770"/>
      <c r="DV34" s="770"/>
      <c r="DW34" s="770"/>
      <c r="DX34" s="770"/>
      <c r="DY34" s="770"/>
      <c r="DZ34" s="770"/>
      <c r="EA34" s="770"/>
      <c r="EB34" s="770"/>
      <c r="EC34" s="770"/>
      <c r="ED34" s="770"/>
      <c r="EE34" s="770"/>
      <c r="EF34" s="770"/>
      <c r="EG34" s="770"/>
      <c r="EH34" s="770"/>
      <c r="EI34" s="770"/>
      <c r="EJ34" s="770"/>
      <c r="EK34" s="770"/>
      <c r="EL34" s="770"/>
      <c r="EM34" s="770"/>
      <c r="EN34" s="770"/>
      <c r="EO34" s="770"/>
      <c r="EP34" s="770"/>
      <c r="EQ34" s="770"/>
      <c r="ER34" s="770"/>
      <c r="ES34" s="770"/>
      <c r="ET34" s="770"/>
      <c r="EU34" s="770"/>
      <c r="EV34" s="770"/>
      <c r="EW34" s="770"/>
      <c r="EX34" s="770"/>
      <c r="EY34" s="770"/>
      <c r="EZ34" s="770"/>
      <c r="FA34" s="770"/>
      <c r="FB34" s="770"/>
      <c r="FC34" s="770"/>
      <c r="FD34" s="770"/>
      <c r="FE34" s="770"/>
      <c r="FF34" s="770"/>
      <c r="FG34" s="770"/>
      <c r="FH34" s="770"/>
      <c r="FI34" s="770"/>
      <c r="FJ34" s="770"/>
      <c r="FK34" s="770"/>
      <c r="FL34" s="770"/>
      <c r="FM34" s="770"/>
      <c r="FN34" s="770"/>
      <c r="FO34" s="770"/>
      <c r="FP34" s="770"/>
      <c r="FQ34" s="770"/>
      <c r="FR34" s="770"/>
      <c r="FS34" s="770"/>
      <c r="FT34" s="770"/>
      <c r="FU34" s="770"/>
      <c r="FV34" s="770"/>
      <c r="FW34" s="770"/>
      <c r="FX34" s="770"/>
      <c r="FY34" s="770"/>
      <c r="FZ34" s="770"/>
      <c r="GA34" s="770"/>
      <c r="GB34" s="770"/>
      <c r="GC34" s="770"/>
      <c r="GD34" s="770"/>
      <c r="GE34" s="770"/>
      <c r="GF34" s="770"/>
      <c r="GG34" s="770"/>
      <c r="GH34" s="770"/>
      <c r="GI34" s="770"/>
      <c r="GJ34" s="770"/>
      <c r="GK34" s="770"/>
    </row>
    <row r="35" spans="1:214" s="769" customFormat="1" ht="29.25" customHeight="1">
      <c r="A35" s="2316"/>
      <c r="B35" s="1346" t="str">
        <f>B6</f>
        <v xml:space="preserve">cf=j= @)&amp;#÷&amp;$
-;fpg–c;f/_                </v>
      </c>
      <c r="C35" s="1361" t="str">
        <f t="shared" ref="C35:D35" si="3">C6</f>
        <v xml:space="preserve">cf=j= @)&amp;$÷&amp;%
-;fpg–c;f/_                </v>
      </c>
      <c r="D35" s="1361" t="str">
        <f t="shared" si="3"/>
        <v xml:space="preserve">cf=j= @)&amp;%÷&amp;^
-;fpg–c;f/_                </v>
      </c>
      <c r="E35" s="2322"/>
      <c r="F35" s="2322"/>
      <c r="G35" s="1346" t="str">
        <f>B6</f>
        <v xml:space="preserve">cf=j= @)&amp;#÷&amp;$
-;fpg–c;f/_                </v>
      </c>
      <c r="H35" s="1361" t="str">
        <f t="shared" ref="H35:I35" si="4">C6</f>
        <v xml:space="preserve">cf=j= @)&amp;$÷&amp;%
-;fpg–c;f/_                </v>
      </c>
      <c r="I35" s="1361" t="str">
        <f t="shared" si="4"/>
        <v xml:space="preserve">cf=j= @)&amp;%÷&amp;^
-;fpg–c;f/_                </v>
      </c>
      <c r="J35" s="2322"/>
      <c r="K35" s="2322"/>
      <c r="L35" s="1346" t="str">
        <f>B6</f>
        <v xml:space="preserve">cf=j= @)&amp;#÷&amp;$
-;fpg–c;f/_                </v>
      </c>
      <c r="M35" s="1361" t="str">
        <f t="shared" ref="M35:N35" si="5">C6</f>
        <v xml:space="preserve">cf=j= @)&amp;$÷&amp;%
-;fpg–c;f/_                </v>
      </c>
      <c r="N35" s="1361" t="str">
        <f t="shared" si="5"/>
        <v xml:space="preserve">cf=j= @)&amp;%÷&amp;^
-;fpg–c;f/_                </v>
      </c>
      <c r="O35" s="2342"/>
      <c r="P35" s="2345"/>
      <c r="Q35" s="88"/>
      <c r="R35" s="88"/>
      <c r="S35" s="88"/>
      <c r="T35" s="2586"/>
      <c r="U35" s="2586"/>
    </row>
    <row r="36" spans="1:214" s="73" customFormat="1" ht="15" customHeight="1">
      <c r="A36" s="128" t="s">
        <v>265</v>
      </c>
      <c r="B36" s="26">
        <v>103033</v>
      </c>
      <c r="C36" s="26">
        <v>97481</v>
      </c>
      <c r="D36" s="26">
        <v>102112</v>
      </c>
      <c r="E36" s="1002">
        <v>-5.3885648287441894</v>
      </c>
      <c r="F36" s="1002">
        <v>4.7506693612088506</v>
      </c>
      <c r="G36" s="26">
        <v>47459</v>
      </c>
      <c r="H36" s="26">
        <v>46666</v>
      </c>
      <c r="I36" s="26">
        <v>48681</v>
      </c>
      <c r="J36" s="1002">
        <v>-1.6709159485029184</v>
      </c>
      <c r="K36" s="1002">
        <v>4.3179188274118196</v>
      </c>
      <c r="L36" s="579">
        <v>579878</v>
      </c>
      <c r="M36" s="579">
        <v>570648</v>
      </c>
      <c r="N36" s="579">
        <v>585330</v>
      </c>
      <c r="O36" s="1081">
        <v>-1.5917141191767854</v>
      </c>
      <c r="P36" s="1512">
        <v>2.5728645329519964</v>
      </c>
      <c r="Q36" s="1001"/>
      <c r="R36" s="1001"/>
      <c r="S36" s="1001"/>
      <c r="T36" s="1009"/>
      <c r="U36" s="1009"/>
    </row>
    <row r="37" spans="1:214" ht="15" customHeight="1">
      <c r="A37" s="129" t="s">
        <v>3</v>
      </c>
      <c r="B37" s="553">
        <v>51575</v>
      </c>
      <c r="C37" s="553">
        <v>48820</v>
      </c>
      <c r="D37" s="553">
        <v>50197</v>
      </c>
      <c r="E37" s="1625">
        <v>-5.3417353368880276</v>
      </c>
      <c r="F37" s="1625">
        <v>2.8205653420729209</v>
      </c>
      <c r="G37" s="553">
        <v>13380</v>
      </c>
      <c r="H37" s="553">
        <v>12665</v>
      </c>
      <c r="I37" s="553">
        <v>14578</v>
      </c>
      <c r="J37" s="1003">
        <v>-5.3437967115097154</v>
      </c>
      <c r="K37" s="1003">
        <v>15.104619028819583</v>
      </c>
      <c r="L37" s="90">
        <v>229545</v>
      </c>
      <c r="M37" s="90">
        <v>217283</v>
      </c>
      <c r="N37" s="90">
        <v>231067</v>
      </c>
      <c r="O37" s="1082">
        <v>-5.3418719641028929</v>
      </c>
      <c r="P37" s="1513">
        <v>6.343800481399839</v>
      </c>
      <c r="Q37" s="164"/>
      <c r="R37" s="164"/>
      <c r="S37" s="164"/>
      <c r="T37" s="880"/>
      <c r="U37" s="880"/>
    </row>
    <row r="38" spans="1:214" ht="15" customHeight="1">
      <c r="A38" s="129" t="s">
        <v>4</v>
      </c>
      <c r="B38" s="553">
        <v>3025</v>
      </c>
      <c r="C38" s="553">
        <v>3020</v>
      </c>
      <c r="D38" s="553">
        <v>3045</v>
      </c>
      <c r="E38" s="1625">
        <v>-0.16528925619834711</v>
      </c>
      <c r="F38" s="1625">
        <v>0.82781456953642385</v>
      </c>
      <c r="G38" s="553">
        <v>17409</v>
      </c>
      <c r="H38" s="553">
        <v>17412</v>
      </c>
      <c r="I38" s="553">
        <v>17412</v>
      </c>
      <c r="J38" s="1003">
        <v>1.7232465965879715E-2</v>
      </c>
      <c r="K38" s="1003">
        <v>0</v>
      </c>
      <c r="L38" s="90">
        <v>60268</v>
      </c>
      <c r="M38" s="90">
        <v>63152</v>
      </c>
      <c r="N38" s="90">
        <v>61973</v>
      </c>
      <c r="O38" s="1082">
        <v>4.785292360788489</v>
      </c>
      <c r="P38" s="1513">
        <v>-1.8669242462629825</v>
      </c>
      <c r="Q38" s="164"/>
      <c r="R38" s="164"/>
      <c r="S38" s="164"/>
      <c r="T38" s="880"/>
      <c r="U38" s="880"/>
    </row>
    <row r="39" spans="1:214" ht="15" customHeight="1">
      <c r="A39" s="16" t="s">
        <v>5</v>
      </c>
      <c r="B39" s="553">
        <v>18000</v>
      </c>
      <c r="C39" s="553">
        <v>15000</v>
      </c>
      <c r="D39" s="553">
        <v>18000</v>
      </c>
      <c r="E39" s="1625">
        <v>-16.666666666666664</v>
      </c>
      <c r="F39" s="1625">
        <v>20</v>
      </c>
      <c r="G39" s="553">
        <v>5130</v>
      </c>
      <c r="H39" s="553">
        <v>5137</v>
      </c>
      <c r="I39" s="553">
        <v>5137</v>
      </c>
      <c r="J39" s="1003">
        <v>0.13645224171539963</v>
      </c>
      <c r="K39" s="1003">
        <v>0</v>
      </c>
      <c r="L39" s="90">
        <v>124859</v>
      </c>
      <c r="M39" s="90">
        <v>124557</v>
      </c>
      <c r="N39" s="90">
        <v>126064</v>
      </c>
      <c r="O39" s="1082">
        <v>-0.24187283255511716</v>
      </c>
      <c r="P39" s="1513">
        <v>1.2098878425138793</v>
      </c>
      <c r="Q39" s="164"/>
      <c r="R39" s="164"/>
      <c r="S39" s="164"/>
      <c r="T39" s="880"/>
      <c r="U39" s="880"/>
    </row>
    <row r="40" spans="1:214" ht="15" customHeight="1">
      <c r="A40" s="129" t="s">
        <v>6</v>
      </c>
      <c r="B40" s="553">
        <v>641</v>
      </c>
      <c r="C40" s="553">
        <v>640</v>
      </c>
      <c r="D40" s="553">
        <v>645</v>
      </c>
      <c r="E40" s="1625">
        <v>-0.15600624024960999</v>
      </c>
      <c r="F40" s="1625">
        <v>0.78125</v>
      </c>
      <c r="G40" s="553">
        <v>2766</v>
      </c>
      <c r="H40" s="553">
        <v>2768</v>
      </c>
      <c r="I40" s="553">
        <v>2768</v>
      </c>
      <c r="J40" s="1003">
        <v>7.230657989877079E-2</v>
      </c>
      <c r="K40" s="1003">
        <v>0</v>
      </c>
      <c r="L40" s="90">
        <v>16706</v>
      </c>
      <c r="M40" s="90">
        <v>16787</v>
      </c>
      <c r="N40" s="90">
        <v>16548</v>
      </c>
      <c r="O40" s="1082">
        <v>0.48485574045254509</v>
      </c>
      <c r="P40" s="1513">
        <v>-1.4237207362840252</v>
      </c>
      <c r="Q40" s="164"/>
      <c r="R40" s="164"/>
      <c r="S40" s="164"/>
      <c r="T40" s="880"/>
      <c r="U40" s="880"/>
    </row>
    <row r="41" spans="1:214" ht="15" customHeight="1">
      <c r="A41" s="129" t="s">
        <v>7</v>
      </c>
      <c r="B41" s="553"/>
      <c r="C41" s="553"/>
      <c r="D41" s="553"/>
      <c r="E41" s="1625"/>
      <c r="F41" s="1625"/>
      <c r="G41" s="553">
        <v>10</v>
      </c>
      <c r="H41" s="553">
        <v>5</v>
      </c>
      <c r="I41" s="553">
        <v>4</v>
      </c>
      <c r="J41" s="1003">
        <v>-50</v>
      </c>
      <c r="K41" s="1003">
        <v>-20</v>
      </c>
      <c r="L41" s="90">
        <v>270</v>
      </c>
      <c r="M41" s="90">
        <v>288</v>
      </c>
      <c r="N41" s="90">
        <v>284</v>
      </c>
      <c r="O41" s="1082">
        <v>6.6666666666666714</v>
      </c>
      <c r="P41" s="1513">
        <v>-1.3888888888888857</v>
      </c>
      <c r="Q41" s="164"/>
      <c r="R41" s="164"/>
      <c r="S41" s="164"/>
      <c r="T41" s="880"/>
      <c r="U41" s="880"/>
    </row>
    <row r="42" spans="1:214" ht="15" customHeight="1">
      <c r="A42" s="129" t="s">
        <v>8</v>
      </c>
      <c r="B42" s="553"/>
      <c r="C42" s="553"/>
      <c r="D42" s="553"/>
      <c r="E42" s="1625"/>
      <c r="F42" s="1625"/>
      <c r="G42" s="553">
        <v>19</v>
      </c>
      <c r="H42" s="553">
        <v>19</v>
      </c>
      <c r="I42" s="553">
        <v>19</v>
      </c>
      <c r="J42" s="1003">
        <v>0</v>
      </c>
      <c r="K42" s="1003">
        <v>0</v>
      </c>
      <c r="L42" s="90">
        <v>561</v>
      </c>
      <c r="M42" s="90">
        <v>567</v>
      </c>
      <c r="N42" s="90">
        <v>587</v>
      </c>
      <c r="O42" s="1082">
        <v>1.0695187165775479</v>
      </c>
      <c r="P42" s="1513">
        <v>3.5273368606701894</v>
      </c>
      <c r="Q42" s="164"/>
      <c r="R42" s="164"/>
      <c r="S42" s="164"/>
      <c r="T42" s="880"/>
      <c r="U42" s="880"/>
    </row>
    <row r="43" spans="1:214" ht="15" customHeight="1">
      <c r="A43" s="129" t="s">
        <v>9</v>
      </c>
      <c r="B43" s="553">
        <v>1850</v>
      </c>
      <c r="C43" s="553">
        <v>1800</v>
      </c>
      <c r="D43" s="553">
        <v>1895</v>
      </c>
      <c r="E43" s="1625">
        <v>-2.7027027027027026</v>
      </c>
      <c r="F43" s="1625">
        <v>5.2777777777777777</v>
      </c>
      <c r="G43" s="553">
        <v>765</v>
      </c>
      <c r="H43" s="553">
        <v>676</v>
      </c>
      <c r="I43" s="553">
        <v>800</v>
      </c>
      <c r="J43" s="1003">
        <v>-11.633986928104575</v>
      </c>
      <c r="K43" s="1003">
        <v>18.34319526627219</v>
      </c>
      <c r="L43" s="90">
        <v>11960</v>
      </c>
      <c r="M43" s="90">
        <v>11995</v>
      </c>
      <c r="N43" s="90">
        <v>12260</v>
      </c>
      <c r="O43" s="1082">
        <v>0.29264214046821735</v>
      </c>
      <c r="P43" s="1513">
        <v>2.2092538557732411</v>
      </c>
      <c r="Q43" s="164"/>
      <c r="R43" s="164"/>
      <c r="S43" s="164"/>
      <c r="T43" s="880"/>
      <c r="U43" s="880"/>
    </row>
    <row r="44" spans="1:214" ht="15" customHeight="1">
      <c r="A44" s="129" t="s">
        <v>10</v>
      </c>
      <c r="B44" s="553">
        <v>2200</v>
      </c>
      <c r="C44" s="553">
        <v>2600</v>
      </c>
      <c r="D44" s="553">
        <v>2600</v>
      </c>
      <c r="E44" s="1625">
        <v>18.181818181818183</v>
      </c>
      <c r="F44" s="1625">
        <v>0</v>
      </c>
      <c r="G44" s="553"/>
      <c r="H44" s="553"/>
      <c r="I44" s="553">
        <v>0</v>
      </c>
      <c r="J44" s="1003"/>
      <c r="K44" s="1003"/>
      <c r="L44" s="90">
        <v>39455</v>
      </c>
      <c r="M44" s="90">
        <v>40355</v>
      </c>
      <c r="N44" s="90">
        <v>39705</v>
      </c>
      <c r="O44" s="1082">
        <v>2.2810797110632421</v>
      </c>
      <c r="P44" s="1513">
        <v>-1.6107049931854789</v>
      </c>
      <c r="Q44" s="164"/>
      <c r="R44" s="164"/>
      <c r="S44" s="164"/>
      <c r="T44" s="880"/>
      <c r="U44" s="880"/>
    </row>
    <row r="45" spans="1:214" ht="15" customHeight="1">
      <c r="A45" s="129" t="s">
        <v>11</v>
      </c>
      <c r="B45" s="553">
        <v>24</v>
      </c>
      <c r="C45" s="553">
        <v>25</v>
      </c>
      <c r="D45" s="553">
        <v>25</v>
      </c>
      <c r="E45" s="1625">
        <v>4.1666666666666661</v>
      </c>
      <c r="F45" s="1625">
        <v>0</v>
      </c>
      <c r="G45" s="553">
        <v>20</v>
      </c>
      <c r="H45" s="553">
        <v>25</v>
      </c>
      <c r="I45" s="553">
        <v>0</v>
      </c>
      <c r="J45" s="1003">
        <v>25</v>
      </c>
      <c r="K45" s="1003">
        <v>-100</v>
      </c>
      <c r="L45" s="90">
        <v>44</v>
      </c>
      <c r="M45" s="90">
        <v>50</v>
      </c>
      <c r="N45" s="90">
        <v>25</v>
      </c>
      <c r="O45" s="1082">
        <v>13.63636363636364</v>
      </c>
      <c r="P45" s="1513">
        <v>-50</v>
      </c>
      <c r="Q45" s="164"/>
      <c r="R45" s="164"/>
      <c r="S45" s="164"/>
      <c r="T45" s="880"/>
      <c r="U45" s="880"/>
    </row>
    <row r="46" spans="1:214" ht="15" customHeight="1">
      <c r="A46" s="129" t="s">
        <v>12</v>
      </c>
      <c r="B46" s="553">
        <v>58</v>
      </c>
      <c r="C46" s="553">
        <v>65</v>
      </c>
      <c r="D46" s="553">
        <v>65</v>
      </c>
      <c r="E46" s="1625">
        <v>12.068965517241379</v>
      </c>
      <c r="F46" s="1625">
        <v>0</v>
      </c>
      <c r="G46" s="553">
        <v>6</v>
      </c>
      <c r="H46" s="553">
        <v>4</v>
      </c>
      <c r="I46" s="553">
        <v>0</v>
      </c>
      <c r="J46" s="1003">
        <v>-33.333333333333329</v>
      </c>
      <c r="K46" s="1003">
        <v>-100</v>
      </c>
      <c r="L46" s="90">
        <v>64</v>
      </c>
      <c r="M46" s="90">
        <v>69</v>
      </c>
      <c r="N46" s="90">
        <v>65</v>
      </c>
      <c r="O46" s="1082">
        <v>7.8125</v>
      </c>
      <c r="P46" s="1513">
        <v>-5.7971014492753596</v>
      </c>
      <c r="Q46" s="164"/>
      <c r="R46" s="164"/>
      <c r="S46" s="164"/>
      <c r="T46" s="880"/>
      <c r="U46" s="880"/>
    </row>
    <row r="47" spans="1:214" ht="15" customHeight="1">
      <c r="A47" s="129" t="s">
        <v>13</v>
      </c>
      <c r="B47" s="553">
        <v>0</v>
      </c>
      <c r="C47" s="553">
        <v>0</v>
      </c>
      <c r="D47" s="553"/>
      <c r="E47" s="1625"/>
      <c r="F47" s="1625"/>
      <c r="G47" s="553">
        <v>386</v>
      </c>
      <c r="H47" s="553">
        <v>386</v>
      </c>
      <c r="I47" s="553">
        <v>388</v>
      </c>
      <c r="J47" s="1003">
        <v>0</v>
      </c>
      <c r="K47" s="1003">
        <v>0.5181347150259068</v>
      </c>
      <c r="L47" s="90">
        <v>966</v>
      </c>
      <c r="M47" s="90">
        <v>966</v>
      </c>
      <c r="N47" s="90">
        <v>928</v>
      </c>
      <c r="O47" s="1082">
        <v>0</v>
      </c>
      <c r="P47" s="1513">
        <v>-3.9337474120082874</v>
      </c>
      <c r="Q47" s="164"/>
      <c r="R47" s="164"/>
      <c r="S47" s="164"/>
      <c r="T47" s="880"/>
      <c r="U47" s="880"/>
    </row>
    <row r="48" spans="1:214" ht="15" customHeight="1">
      <c r="A48" s="129" t="s">
        <v>14</v>
      </c>
      <c r="B48" s="553">
        <v>19094</v>
      </c>
      <c r="C48" s="553">
        <v>19065</v>
      </c>
      <c r="D48" s="553">
        <v>19065</v>
      </c>
      <c r="E48" s="1625">
        <v>-0.15188017178171154</v>
      </c>
      <c r="F48" s="1625">
        <v>0</v>
      </c>
      <c r="G48" s="553">
        <v>2356</v>
      </c>
      <c r="H48" s="553">
        <v>2357</v>
      </c>
      <c r="I48" s="553">
        <v>2360</v>
      </c>
      <c r="J48" s="1003">
        <v>4.2444821731748725E-2</v>
      </c>
      <c r="K48" s="1003">
        <v>0.12728044123886295</v>
      </c>
      <c r="L48" s="90">
        <v>66336</v>
      </c>
      <c r="M48" s="90">
        <v>64366</v>
      </c>
      <c r="N48" s="90">
        <v>65374</v>
      </c>
      <c r="O48" s="1082">
        <v>-2.9697298601061277</v>
      </c>
      <c r="P48" s="1513">
        <v>1.5660441848180682</v>
      </c>
      <c r="Q48" s="164"/>
      <c r="R48" s="164"/>
      <c r="S48" s="164"/>
      <c r="T48" s="880"/>
      <c r="U48" s="880"/>
    </row>
    <row r="49" spans="1:21" ht="15" customHeight="1">
      <c r="A49" s="129" t="s">
        <v>15</v>
      </c>
      <c r="B49" s="553">
        <v>6566</v>
      </c>
      <c r="C49" s="553">
        <v>6446</v>
      </c>
      <c r="D49" s="553">
        <v>6575</v>
      </c>
      <c r="E49" s="1625">
        <v>-1.8275967103259214</v>
      </c>
      <c r="F49" s="1625">
        <v>2.0012410797393732</v>
      </c>
      <c r="G49" s="553">
        <v>5212</v>
      </c>
      <c r="H49" s="553">
        <v>5212</v>
      </c>
      <c r="I49" s="553">
        <v>5215</v>
      </c>
      <c r="J49" s="1003">
        <v>0</v>
      </c>
      <c r="K49" s="1003">
        <v>5.7559478127398311E-2</v>
      </c>
      <c r="L49" s="90">
        <v>28844</v>
      </c>
      <c r="M49" s="90">
        <v>30213</v>
      </c>
      <c r="N49" s="90">
        <v>30450</v>
      </c>
      <c r="O49" s="1082">
        <v>4.7462210511718155</v>
      </c>
      <c r="P49" s="1513">
        <v>0.78443054314367089</v>
      </c>
      <c r="Q49" s="164"/>
      <c r="R49" s="164"/>
      <c r="S49" s="164"/>
      <c r="T49" s="880"/>
      <c r="U49" s="880"/>
    </row>
    <row r="50" spans="1:21" s="73" customFormat="1" ht="15" customHeight="1">
      <c r="A50" s="128" t="s">
        <v>719</v>
      </c>
      <c r="B50" s="1627">
        <v>4105</v>
      </c>
      <c r="C50" s="1627">
        <v>5890</v>
      </c>
      <c r="D50" s="1627">
        <v>6165</v>
      </c>
      <c r="E50" s="1628">
        <v>43.483556638246043</v>
      </c>
      <c r="F50" s="1628">
        <v>4.6689303904923607</v>
      </c>
      <c r="G50" s="1627">
        <v>1250</v>
      </c>
      <c r="H50" s="1627">
        <v>1253</v>
      </c>
      <c r="I50" s="1627">
        <v>1260</v>
      </c>
      <c r="J50" s="1002">
        <v>0.24</v>
      </c>
      <c r="K50" s="1002">
        <v>0.55865921787709494</v>
      </c>
      <c r="L50" s="579">
        <v>34843</v>
      </c>
      <c r="M50" s="579">
        <v>41901</v>
      </c>
      <c r="N50" s="579">
        <v>42487</v>
      </c>
      <c r="O50" s="1081">
        <v>20.256579513819133</v>
      </c>
      <c r="P50" s="1512">
        <v>1.3985346411780029</v>
      </c>
      <c r="Q50" s="163"/>
      <c r="R50" s="163"/>
      <c r="S50" s="163"/>
      <c r="T50" s="1010"/>
      <c r="U50" s="1010"/>
    </row>
    <row r="51" spans="1:21" ht="15" customHeight="1">
      <c r="A51" s="94" t="s">
        <v>16</v>
      </c>
      <c r="B51" s="553">
        <v>4105</v>
      </c>
      <c r="C51" s="553">
        <v>5890</v>
      </c>
      <c r="D51" s="553">
        <v>6165</v>
      </c>
      <c r="E51" s="1625">
        <v>43.483556638246043</v>
      </c>
      <c r="F51" s="1625">
        <v>4.6689303904923607</v>
      </c>
      <c r="G51" s="553">
        <v>1250</v>
      </c>
      <c r="H51" s="553">
        <v>1253</v>
      </c>
      <c r="I51" s="553">
        <v>1260</v>
      </c>
      <c r="J51" s="1003">
        <v>0.24</v>
      </c>
      <c r="K51" s="1003">
        <v>0.55865921787709494</v>
      </c>
      <c r="L51" s="90">
        <v>34843</v>
      </c>
      <c r="M51" s="90">
        <v>41901</v>
      </c>
      <c r="N51" s="90">
        <v>42487</v>
      </c>
      <c r="O51" s="1082">
        <v>20.256579513819133</v>
      </c>
      <c r="P51" s="1513">
        <v>1.3985346411780029</v>
      </c>
      <c r="Q51" s="164"/>
      <c r="R51" s="164"/>
      <c r="S51" s="164"/>
      <c r="T51" s="880"/>
      <c r="U51" s="880"/>
    </row>
    <row r="52" spans="1:21" s="73" customFormat="1" ht="15" customHeight="1">
      <c r="A52" s="128" t="s">
        <v>17</v>
      </c>
      <c r="B52" s="1627">
        <v>5865</v>
      </c>
      <c r="C52" s="1627">
        <v>6260</v>
      </c>
      <c r="D52" s="1627">
        <v>6300</v>
      </c>
      <c r="E52" s="1628">
        <v>6.7348678601875527</v>
      </c>
      <c r="F52" s="1628">
        <v>0.63897763578274758</v>
      </c>
      <c r="G52" s="1627">
        <v>2010</v>
      </c>
      <c r="H52" s="1627">
        <v>2020</v>
      </c>
      <c r="I52" s="1627">
        <v>2060</v>
      </c>
      <c r="J52" s="1002">
        <v>0.49751243781094528</v>
      </c>
      <c r="K52" s="1002">
        <v>1.9801980198019802</v>
      </c>
      <c r="L52" s="579">
        <v>25044</v>
      </c>
      <c r="M52" s="579">
        <v>25943</v>
      </c>
      <c r="N52" s="579">
        <v>26573</v>
      </c>
      <c r="O52" s="1081">
        <v>3.5896821593994588</v>
      </c>
      <c r="P52" s="1512">
        <v>2.4284007246656074</v>
      </c>
      <c r="Q52" s="163"/>
      <c r="R52" s="163"/>
      <c r="S52" s="163"/>
      <c r="T52" s="1010"/>
      <c r="U52" s="1010"/>
    </row>
    <row r="53" spans="1:21" ht="15" customHeight="1">
      <c r="A53" s="129" t="s">
        <v>18</v>
      </c>
      <c r="B53" s="553"/>
      <c r="C53" s="553"/>
      <c r="D53" s="553"/>
      <c r="E53" s="1625"/>
      <c r="F53" s="1628"/>
      <c r="G53" s="553">
        <v>255</v>
      </c>
      <c r="H53" s="553">
        <v>258</v>
      </c>
      <c r="I53" s="553">
        <v>300</v>
      </c>
      <c r="J53" s="1003">
        <v>1.1764705882352942</v>
      </c>
      <c r="K53" s="1003">
        <v>16.279069767441861</v>
      </c>
      <c r="L53" s="90">
        <v>2250</v>
      </c>
      <c r="M53" s="90">
        <v>2252</v>
      </c>
      <c r="N53" s="90">
        <v>2300</v>
      </c>
      <c r="O53" s="1082">
        <v>8.8888888888888573E-2</v>
      </c>
      <c r="P53" s="1513">
        <v>2.1314387211367745</v>
      </c>
      <c r="Q53" s="164"/>
      <c r="R53" s="164"/>
      <c r="S53" s="164"/>
      <c r="T53" s="880"/>
      <c r="U53" s="880"/>
    </row>
    <row r="54" spans="1:21" ht="15" customHeight="1">
      <c r="A54" s="129" t="s">
        <v>19</v>
      </c>
      <c r="B54" s="553">
        <v>5650</v>
      </c>
      <c r="C54" s="553">
        <v>5855</v>
      </c>
      <c r="D54" s="553">
        <v>5895</v>
      </c>
      <c r="E54" s="1625">
        <v>3.6283185840707963</v>
      </c>
      <c r="F54" s="1628">
        <v>0.68317677198975235</v>
      </c>
      <c r="G54" s="553">
        <v>700</v>
      </c>
      <c r="H54" s="553">
        <v>705</v>
      </c>
      <c r="I54" s="553">
        <v>705</v>
      </c>
      <c r="J54" s="1003">
        <v>0.7142857142857143</v>
      </c>
      <c r="K54" s="1003">
        <v>0</v>
      </c>
      <c r="L54" s="90">
        <v>14054</v>
      </c>
      <c r="M54" s="90">
        <v>15039</v>
      </c>
      <c r="N54" s="90">
        <v>15446</v>
      </c>
      <c r="O54" s="1082">
        <v>7.0086808026184713</v>
      </c>
      <c r="P54" s="1513">
        <v>2.7062969612341163</v>
      </c>
      <c r="Q54" s="164"/>
      <c r="R54" s="164"/>
      <c r="S54" s="164"/>
      <c r="T54" s="880"/>
      <c r="U54" s="880"/>
    </row>
    <row r="55" spans="1:21" ht="15" customHeight="1">
      <c r="A55" s="129" t="s">
        <v>20</v>
      </c>
      <c r="B55" s="553">
        <v>116</v>
      </c>
      <c r="C55" s="553">
        <v>120</v>
      </c>
      <c r="D55" s="553">
        <v>120</v>
      </c>
      <c r="E55" s="1625">
        <v>3.4482758620689653</v>
      </c>
      <c r="F55" s="1628">
        <v>0</v>
      </c>
      <c r="G55" s="553">
        <v>115</v>
      </c>
      <c r="H55" s="553">
        <v>115</v>
      </c>
      <c r="I55" s="553">
        <v>115</v>
      </c>
      <c r="J55" s="1003">
        <v>0</v>
      </c>
      <c r="K55" s="1003">
        <v>0</v>
      </c>
      <c r="L55" s="90">
        <v>1146</v>
      </c>
      <c r="M55" s="90">
        <v>1277</v>
      </c>
      <c r="N55" s="90">
        <v>1310</v>
      </c>
      <c r="O55" s="1082">
        <v>11.431064572425825</v>
      </c>
      <c r="P55" s="1513">
        <v>2.5841816758026539</v>
      </c>
      <c r="Q55" s="164"/>
      <c r="R55" s="164"/>
      <c r="S55" s="164"/>
      <c r="T55" s="880"/>
      <c r="U55" s="880"/>
    </row>
    <row r="56" spans="1:21" ht="15" customHeight="1">
      <c r="A56" s="129" t="s">
        <v>21</v>
      </c>
      <c r="B56" s="553"/>
      <c r="C56" s="553"/>
      <c r="D56" s="553"/>
      <c r="E56" s="1625"/>
      <c r="F56" s="1628"/>
      <c r="G56" s="553">
        <v>7</v>
      </c>
      <c r="H56" s="553">
        <v>7</v>
      </c>
      <c r="I56" s="553">
        <v>5</v>
      </c>
      <c r="J56" s="1003">
        <v>0</v>
      </c>
      <c r="K56" s="1003">
        <v>-28.571428571428569</v>
      </c>
      <c r="L56" s="90">
        <v>7</v>
      </c>
      <c r="M56" s="90">
        <v>7</v>
      </c>
      <c r="N56" s="90">
        <v>5</v>
      </c>
      <c r="O56" s="1082">
        <v>0</v>
      </c>
      <c r="P56" s="1513">
        <v>-28.571428571428569</v>
      </c>
      <c r="Q56" s="164"/>
      <c r="R56" s="164"/>
      <c r="S56" s="164"/>
      <c r="T56" s="880"/>
      <c r="U56" s="880"/>
    </row>
    <row r="57" spans="1:21" ht="15" customHeight="1">
      <c r="A57" s="129" t="s">
        <v>22</v>
      </c>
      <c r="B57" s="553">
        <v>13</v>
      </c>
      <c r="C57" s="553">
        <v>25</v>
      </c>
      <c r="D57" s="553">
        <v>25</v>
      </c>
      <c r="E57" s="1625">
        <v>92.307692307692307</v>
      </c>
      <c r="F57" s="1628">
        <v>0</v>
      </c>
      <c r="G57" s="553">
        <v>515</v>
      </c>
      <c r="H57" s="553">
        <v>515</v>
      </c>
      <c r="I57" s="553">
        <v>515</v>
      </c>
      <c r="J57" s="1003">
        <v>0</v>
      </c>
      <c r="K57" s="1003">
        <v>0</v>
      </c>
      <c r="L57" s="90">
        <v>4318</v>
      </c>
      <c r="M57" s="90">
        <v>3792</v>
      </c>
      <c r="N57" s="90">
        <v>3847</v>
      </c>
      <c r="O57" s="1082">
        <v>-12.181565539601664</v>
      </c>
      <c r="P57" s="1513">
        <v>1.4504219409282655</v>
      </c>
      <c r="Q57" s="164"/>
      <c r="R57" s="164"/>
      <c r="S57" s="164"/>
      <c r="T57" s="880"/>
      <c r="U57" s="880"/>
    </row>
    <row r="58" spans="1:21" ht="15" customHeight="1">
      <c r="A58" s="129" t="s">
        <v>23</v>
      </c>
      <c r="B58" s="553">
        <v>86</v>
      </c>
      <c r="C58" s="553">
        <v>260</v>
      </c>
      <c r="D58" s="553">
        <v>260</v>
      </c>
      <c r="E58" s="1625">
        <v>202.32558139534885</v>
      </c>
      <c r="F58" s="1628">
        <v>0</v>
      </c>
      <c r="G58" s="553">
        <v>418</v>
      </c>
      <c r="H58" s="553">
        <v>420</v>
      </c>
      <c r="I58" s="553">
        <v>420</v>
      </c>
      <c r="J58" s="1003">
        <v>0.4784688995215311</v>
      </c>
      <c r="K58" s="1003">
        <v>0</v>
      </c>
      <c r="L58" s="90">
        <v>3269</v>
      </c>
      <c r="M58" s="90">
        <v>3576</v>
      </c>
      <c r="N58" s="90">
        <v>3665</v>
      </c>
      <c r="O58" s="1082">
        <v>9.3912511471397835</v>
      </c>
      <c r="P58" s="1513">
        <v>2.4888143176733877</v>
      </c>
      <c r="Q58" s="164"/>
      <c r="R58" s="164"/>
      <c r="S58" s="164"/>
      <c r="T58" s="880"/>
      <c r="U58" s="880"/>
    </row>
    <row r="59" spans="1:21" ht="15" customHeight="1">
      <c r="A59" s="129" t="s">
        <v>24</v>
      </c>
      <c r="B59" s="132"/>
      <c r="C59" s="132"/>
      <c r="D59" s="132"/>
      <c r="E59" s="1003"/>
      <c r="F59" s="1003"/>
      <c r="G59" s="762"/>
      <c r="H59" s="132"/>
      <c r="I59" s="132"/>
      <c r="J59" s="1003"/>
      <c r="K59" s="691"/>
      <c r="L59" s="90"/>
      <c r="M59" s="90"/>
      <c r="N59" s="90"/>
      <c r="O59" s="1082"/>
      <c r="P59" s="1513"/>
      <c r="Q59" s="164"/>
      <c r="R59" s="164"/>
      <c r="S59" s="164"/>
      <c r="T59" s="880"/>
      <c r="U59" s="880"/>
    </row>
    <row r="60" spans="1:21" ht="15" customHeight="1" thickBot="1">
      <c r="A60" s="17" t="s">
        <v>25</v>
      </c>
      <c r="B60" s="139"/>
      <c r="C60" s="215"/>
      <c r="D60" s="215"/>
      <c r="E60" s="1005"/>
      <c r="F60" s="1005"/>
      <c r="G60" s="215"/>
      <c r="H60" s="215"/>
      <c r="I60" s="215"/>
      <c r="J60" s="1005"/>
      <c r="K60" s="693"/>
      <c r="L60" s="91"/>
      <c r="M60" s="91"/>
      <c r="N60" s="91"/>
      <c r="O60" s="1083"/>
      <c r="P60" s="1734"/>
      <c r="Q60" s="164"/>
      <c r="R60" s="164"/>
      <c r="S60" s="164"/>
      <c r="T60" s="880"/>
      <c r="U60" s="880"/>
    </row>
    <row r="61" spans="1:21" ht="15.75" thickTop="1">
      <c r="A61" s="2321" t="s">
        <v>375</v>
      </c>
      <c r="B61" s="2321"/>
      <c r="C61" s="2321"/>
      <c r="D61" s="2321"/>
      <c r="E61" s="2321"/>
      <c r="F61" s="2321"/>
      <c r="G61" s="2321"/>
      <c r="H61" s="2321"/>
      <c r="I61" s="2321"/>
      <c r="J61" s="2321"/>
      <c r="K61" s="2321"/>
      <c r="L61" s="2321"/>
      <c r="M61" s="2321"/>
      <c r="N61" s="2321"/>
      <c r="O61" s="2321"/>
      <c r="P61" s="2321"/>
    </row>
    <row r="62" spans="1:21" ht="15">
      <c r="A62" s="218"/>
    </row>
  </sheetData>
  <mergeCells count="30">
    <mergeCell ref="A61:P61"/>
    <mergeCell ref="U34:U35"/>
    <mergeCell ref="O34:O35"/>
    <mergeCell ref="F5:F6"/>
    <mergeCell ref="J5:J6"/>
    <mergeCell ref="E34:E35"/>
    <mergeCell ref="F34:F35"/>
    <mergeCell ref="J34:J35"/>
    <mergeCell ref="K34:K35"/>
    <mergeCell ref="P34:P35"/>
    <mergeCell ref="T34:T35"/>
    <mergeCell ref="A33:A35"/>
    <mergeCell ref="B33:F33"/>
    <mergeCell ref="G33:K33"/>
    <mergeCell ref="L33:P33"/>
    <mergeCell ref="K5:K6"/>
    <mergeCell ref="O5:O6"/>
    <mergeCell ref="P5:P6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T5:T6"/>
  </mergeCells>
  <printOptions horizontalCentered="1"/>
  <pageMargins left="0.39370078740157483" right="0.39370078740157483" top="0.78740157480314965" bottom="0" header="0" footer="0"/>
  <pageSetup paperSize="9" scale="50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HF62"/>
  <sheetViews>
    <sheetView view="pageBreakPreview" topLeftCell="A13" zoomScale="55" zoomScaleSheetLayoutView="55" workbookViewId="0">
      <pane xSplit="1" topLeftCell="B1" activePane="topRight" state="frozen"/>
      <selection pane="topRight" activeCell="J22" sqref="J22"/>
    </sheetView>
  </sheetViews>
  <sheetFormatPr defaultColWidth="13.140625" defaultRowHeight="12.75"/>
  <cols>
    <col min="1" max="1" width="18.28515625" customWidth="1"/>
    <col min="2" max="4" width="13.28515625" style="74" customWidth="1"/>
    <col min="5" max="6" width="13.28515625" style="841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19" width="13.28515625" customWidth="1"/>
    <col min="20" max="21" width="13.28515625" style="838" customWidth="1"/>
    <col min="22" max="251" width="8.7109375" customWidth="1"/>
    <col min="252" max="252" width="23.85546875" customWidth="1"/>
    <col min="253" max="253" width="13.28515625" customWidth="1"/>
    <col min="254" max="254" width="13.140625" customWidth="1"/>
    <col min="255" max="255" width="13" customWidth="1"/>
  </cols>
  <sheetData>
    <row r="1" spans="1:214" s="1913" customFormat="1" ht="33">
      <c r="A1" s="2394" t="s">
        <v>302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1912"/>
      <c r="W1" s="1912"/>
      <c r="X1" s="1912"/>
      <c r="Y1" s="1912"/>
      <c r="Z1" s="1912"/>
      <c r="AA1" s="1912"/>
      <c r="AB1" s="1912"/>
      <c r="AC1" s="1912"/>
      <c r="AD1" s="1912"/>
      <c r="AE1" s="1912"/>
      <c r="AF1" s="1912"/>
      <c r="AG1" s="1912"/>
      <c r="AH1" s="1912"/>
      <c r="AI1" s="1912"/>
      <c r="AJ1" s="1912"/>
      <c r="AK1" s="1912"/>
      <c r="AL1" s="1912"/>
      <c r="AM1" s="1912"/>
      <c r="AN1" s="1912"/>
      <c r="AO1" s="1912"/>
      <c r="AP1" s="1912"/>
      <c r="AQ1" s="1912"/>
      <c r="AR1" s="1912"/>
      <c r="AS1" s="1912"/>
      <c r="AT1" s="1912"/>
      <c r="AU1" s="1912"/>
      <c r="AV1" s="1912"/>
      <c r="AW1" s="1912"/>
      <c r="AX1" s="1912"/>
      <c r="AY1" s="1912"/>
      <c r="AZ1" s="1912"/>
      <c r="BA1" s="1912"/>
      <c r="BB1" s="1912"/>
      <c r="BC1" s="1912"/>
      <c r="BD1" s="1912"/>
      <c r="BE1" s="1912"/>
      <c r="BF1" s="1912"/>
      <c r="BG1" s="1912"/>
      <c r="BH1" s="1912"/>
      <c r="BI1" s="1912"/>
      <c r="BJ1" s="1912"/>
      <c r="BK1" s="1912"/>
      <c r="BL1" s="1912"/>
      <c r="BM1" s="1912"/>
      <c r="BN1" s="1912"/>
      <c r="BO1" s="1912"/>
      <c r="BP1" s="1912"/>
      <c r="BQ1" s="1912"/>
      <c r="BR1" s="1912"/>
      <c r="BS1" s="1912"/>
      <c r="BT1" s="1912"/>
      <c r="BU1" s="1912"/>
      <c r="BV1" s="1912"/>
      <c r="BW1" s="1912"/>
      <c r="BX1" s="1912"/>
      <c r="BY1" s="1912"/>
      <c r="BZ1" s="1912"/>
      <c r="CA1" s="1912"/>
      <c r="CB1" s="1912"/>
      <c r="CC1" s="1912"/>
      <c r="CD1" s="1912"/>
      <c r="CE1" s="1912"/>
      <c r="CF1" s="1912"/>
      <c r="CG1" s="1912"/>
      <c r="CH1" s="1912"/>
      <c r="CI1" s="1912"/>
      <c r="CJ1" s="1912"/>
      <c r="CK1" s="1912"/>
      <c r="CL1" s="1912"/>
      <c r="CM1" s="1912"/>
      <c r="CN1" s="1912"/>
      <c r="CO1" s="1912"/>
      <c r="CP1" s="1912"/>
      <c r="CQ1" s="1912"/>
      <c r="CR1" s="1912"/>
      <c r="CS1" s="1912"/>
      <c r="CT1" s="1912"/>
      <c r="CU1" s="1912"/>
      <c r="CV1" s="1912"/>
      <c r="CW1" s="1912"/>
      <c r="CX1" s="1912"/>
      <c r="CY1" s="1912"/>
      <c r="CZ1" s="1912"/>
      <c r="DA1" s="1912"/>
      <c r="DB1" s="1912"/>
      <c r="DC1" s="1912"/>
      <c r="DD1" s="1912"/>
      <c r="DE1" s="1912"/>
      <c r="DF1" s="1912"/>
      <c r="DG1" s="1912"/>
      <c r="DH1" s="1912"/>
      <c r="DI1" s="1912"/>
      <c r="DJ1" s="1912"/>
      <c r="DK1" s="1912"/>
      <c r="DL1" s="1912"/>
      <c r="DM1" s="1912"/>
      <c r="DN1" s="1912"/>
      <c r="DO1" s="1912"/>
      <c r="DP1" s="1912"/>
      <c r="DQ1" s="1912"/>
      <c r="DR1" s="1912"/>
      <c r="DS1" s="1912"/>
      <c r="DT1" s="1912"/>
      <c r="DU1" s="1912"/>
      <c r="DV1" s="1912"/>
      <c r="DW1" s="1912"/>
      <c r="DX1" s="1912"/>
      <c r="DY1" s="1912"/>
      <c r="DZ1" s="1912"/>
      <c r="EA1" s="1912"/>
      <c r="EB1" s="1912"/>
      <c r="EC1" s="1912"/>
      <c r="ED1" s="1912"/>
      <c r="EE1" s="1912"/>
      <c r="EF1" s="1912"/>
      <c r="EG1" s="1912"/>
      <c r="EH1" s="1912"/>
      <c r="EI1" s="1912"/>
      <c r="EJ1" s="1912"/>
      <c r="EK1" s="1912"/>
      <c r="EL1" s="1912"/>
      <c r="EM1" s="1912"/>
      <c r="EN1" s="1912"/>
      <c r="EO1" s="1912"/>
      <c r="EP1" s="1912"/>
      <c r="EQ1" s="1912"/>
      <c r="ER1" s="1912"/>
      <c r="ES1" s="1912"/>
      <c r="ET1" s="1912"/>
      <c r="EU1" s="1912"/>
      <c r="EV1" s="1912"/>
      <c r="EW1" s="1912"/>
      <c r="EX1" s="1912"/>
      <c r="EY1" s="1912"/>
      <c r="EZ1" s="1912"/>
      <c r="FA1" s="1912"/>
      <c r="FB1" s="1912"/>
      <c r="FC1" s="1912"/>
      <c r="FD1" s="1912"/>
      <c r="FE1" s="1912"/>
      <c r="FF1" s="1912"/>
      <c r="FG1" s="1912"/>
      <c r="FH1" s="1912"/>
      <c r="FI1" s="1912"/>
      <c r="FJ1" s="1912"/>
      <c r="FK1" s="1912"/>
      <c r="FL1" s="1912"/>
      <c r="FM1" s="1912"/>
      <c r="FN1" s="1912"/>
      <c r="FO1" s="1912"/>
      <c r="FP1" s="1912"/>
      <c r="FQ1" s="1912"/>
      <c r="FR1" s="1912"/>
      <c r="FS1" s="1912"/>
      <c r="FT1" s="1912"/>
      <c r="FU1" s="1912"/>
      <c r="FV1" s="1912"/>
      <c r="FW1" s="1912"/>
      <c r="FX1" s="1912"/>
      <c r="FY1" s="1912"/>
      <c r="FZ1" s="1912"/>
      <c r="GA1" s="1912"/>
      <c r="GB1" s="1912"/>
      <c r="GC1" s="1912"/>
      <c r="GD1" s="1912"/>
      <c r="GE1" s="1912"/>
      <c r="GF1" s="1912"/>
      <c r="GG1" s="1912"/>
      <c r="GH1" s="1912"/>
      <c r="GI1" s="1912"/>
      <c r="GJ1" s="1912"/>
      <c r="GK1" s="1912"/>
    </row>
    <row r="2" spans="1:214" s="1917" customFormat="1" ht="34.5">
      <c r="A2" s="2456" t="s">
        <v>261</v>
      </c>
      <c r="B2" s="2456"/>
      <c r="C2" s="2456"/>
      <c r="D2" s="2456"/>
      <c r="E2" s="2456"/>
      <c r="F2" s="2456"/>
      <c r="G2" s="2456"/>
      <c r="H2" s="2456"/>
      <c r="I2" s="2456"/>
      <c r="J2" s="2456"/>
      <c r="K2" s="2456"/>
      <c r="L2" s="2456"/>
      <c r="M2" s="2456"/>
      <c r="N2" s="2456"/>
      <c r="O2" s="2456"/>
      <c r="P2" s="2456"/>
      <c r="Q2" s="2456"/>
      <c r="R2" s="2456"/>
      <c r="S2" s="2456"/>
      <c r="T2" s="2456"/>
      <c r="U2" s="2456"/>
      <c r="V2" s="1916"/>
      <c r="W2" s="1916"/>
      <c r="X2" s="1916"/>
      <c r="Y2" s="1916"/>
      <c r="Z2" s="1916"/>
      <c r="AA2" s="1916"/>
      <c r="AB2" s="1916"/>
      <c r="AC2" s="1916"/>
      <c r="AD2" s="1916"/>
      <c r="AE2" s="1916"/>
      <c r="AF2" s="1916"/>
      <c r="AG2" s="1916"/>
      <c r="AH2" s="1916"/>
      <c r="AI2" s="1916"/>
      <c r="AJ2" s="1916"/>
      <c r="AK2" s="1916"/>
      <c r="AL2" s="1916"/>
      <c r="AM2" s="1916"/>
      <c r="AN2" s="1916"/>
      <c r="AO2" s="1916"/>
      <c r="AP2" s="1916"/>
      <c r="AQ2" s="1916"/>
      <c r="AR2" s="1916"/>
      <c r="AS2" s="1916"/>
      <c r="AT2" s="1916"/>
      <c r="AU2" s="1916"/>
      <c r="AV2" s="1916"/>
      <c r="AW2" s="1916"/>
      <c r="AX2" s="1916"/>
      <c r="AY2" s="1916"/>
      <c r="AZ2" s="1916"/>
      <c r="BA2" s="1916"/>
      <c r="BB2" s="1916"/>
      <c r="BC2" s="1916"/>
      <c r="BD2" s="1916"/>
      <c r="BE2" s="1916"/>
      <c r="BF2" s="1916"/>
      <c r="BG2" s="1916"/>
      <c r="BH2" s="1916"/>
      <c r="BI2" s="1916"/>
      <c r="BJ2" s="1916"/>
      <c r="BK2" s="1916"/>
      <c r="BL2" s="1916"/>
      <c r="BM2" s="1916"/>
      <c r="BN2" s="1916"/>
      <c r="BO2" s="1916"/>
      <c r="BP2" s="1916"/>
      <c r="BQ2" s="1916"/>
      <c r="BR2" s="1916"/>
      <c r="BS2" s="1916"/>
      <c r="BT2" s="1916"/>
      <c r="BU2" s="1916"/>
      <c r="BV2" s="1916"/>
      <c r="BW2" s="1916"/>
      <c r="BX2" s="1916"/>
      <c r="BY2" s="1916"/>
      <c r="BZ2" s="1916"/>
      <c r="CA2" s="1916"/>
      <c r="CB2" s="1916"/>
      <c r="CC2" s="1916"/>
      <c r="CD2" s="1916"/>
      <c r="CE2" s="1916"/>
      <c r="CF2" s="1916"/>
      <c r="CG2" s="1916"/>
      <c r="CH2" s="1916"/>
      <c r="CI2" s="1916"/>
      <c r="CJ2" s="1916"/>
      <c r="CK2" s="1916"/>
      <c r="CL2" s="1916"/>
      <c r="CM2" s="1916"/>
      <c r="CN2" s="1916"/>
      <c r="CO2" s="1916"/>
      <c r="CP2" s="1916"/>
      <c r="CQ2" s="1916"/>
      <c r="CR2" s="1916"/>
      <c r="CS2" s="1916"/>
      <c r="CT2" s="1916"/>
      <c r="CU2" s="1916"/>
      <c r="CV2" s="1916"/>
      <c r="CW2" s="1916"/>
      <c r="CX2" s="1916"/>
      <c r="CY2" s="1916"/>
      <c r="CZ2" s="1916"/>
      <c r="DA2" s="1916"/>
      <c r="DB2" s="1916"/>
      <c r="DC2" s="1916"/>
      <c r="DD2" s="1916"/>
      <c r="DE2" s="1916"/>
      <c r="DF2" s="1916"/>
      <c r="DG2" s="1916"/>
      <c r="DH2" s="1916"/>
      <c r="DI2" s="1916"/>
      <c r="DJ2" s="1916"/>
      <c r="DK2" s="1916"/>
      <c r="DL2" s="1916"/>
      <c r="DM2" s="1916"/>
      <c r="DN2" s="1916"/>
      <c r="DO2" s="1916"/>
      <c r="DP2" s="1916"/>
      <c r="DQ2" s="1916"/>
      <c r="DR2" s="1916"/>
      <c r="DS2" s="1916"/>
      <c r="DT2" s="1916"/>
      <c r="DU2" s="1916"/>
      <c r="DV2" s="1916"/>
      <c r="DW2" s="1916"/>
      <c r="DX2" s="1916"/>
      <c r="DY2" s="1916"/>
      <c r="DZ2" s="1916"/>
      <c r="EA2" s="1916"/>
      <c r="EB2" s="1916"/>
      <c r="EC2" s="1916"/>
      <c r="ED2" s="1916"/>
      <c r="EE2" s="1916"/>
      <c r="EF2" s="1916"/>
      <c r="EG2" s="1916"/>
      <c r="EH2" s="1916"/>
      <c r="EI2" s="1916"/>
      <c r="EJ2" s="1916"/>
      <c r="EK2" s="1916"/>
      <c r="EL2" s="1916"/>
      <c r="EM2" s="1916"/>
      <c r="EN2" s="1916"/>
      <c r="EO2" s="1916"/>
      <c r="EP2" s="1916"/>
      <c r="EQ2" s="1916"/>
      <c r="ER2" s="1916"/>
      <c r="ES2" s="1916"/>
      <c r="ET2" s="1916"/>
      <c r="EU2" s="1916"/>
      <c r="EV2" s="1916"/>
      <c r="EW2" s="1916"/>
      <c r="EX2" s="1916"/>
      <c r="EY2" s="1916"/>
      <c r="EZ2" s="1916"/>
      <c r="FA2" s="1916"/>
      <c r="FB2" s="1916"/>
      <c r="FC2" s="1916"/>
      <c r="FD2" s="1916"/>
      <c r="FE2" s="1916"/>
      <c r="FF2" s="1916"/>
      <c r="FG2" s="1916"/>
      <c r="FH2" s="1916"/>
      <c r="FI2" s="1916"/>
      <c r="FJ2" s="1916"/>
      <c r="FK2" s="1916"/>
      <c r="FL2" s="1916"/>
      <c r="FM2" s="1916"/>
      <c r="FN2" s="1916"/>
      <c r="FO2" s="1916"/>
      <c r="FP2" s="1916"/>
      <c r="FQ2" s="1916"/>
      <c r="FR2" s="1916"/>
      <c r="FS2" s="1916"/>
      <c r="FT2" s="1916"/>
      <c r="FU2" s="1916"/>
      <c r="FV2" s="1916"/>
      <c r="FW2" s="1916"/>
      <c r="FX2" s="1916"/>
      <c r="FY2" s="1916"/>
      <c r="FZ2" s="1916"/>
      <c r="GA2" s="1916"/>
      <c r="GB2" s="1916"/>
      <c r="GC2" s="1916"/>
      <c r="GD2" s="1916"/>
      <c r="GE2" s="1916"/>
      <c r="GF2" s="1916"/>
      <c r="GG2" s="1916"/>
      <c r="GH2" s="1916"/>
      <c r="GI2" s="1916"/>
      <c r="GJ2" s="1916"/>
      <c r="GK2" s="1916"/>
    </row>
    <row r="3" spans="1:214" s="104" customFormat="1" ht="13.5" customHeight="1" thickBot="1">
      <c r="A3" s="32"/>
      <c r="B3" s="146"/>
      <c r="C3" s="146"/>
      <c r="D3" s="146"/>
      <c r="E3" s="839"/>
      <c r="F3" s="839"/>
      <c r="G3" s="32"/>
      <c r="H3" s="32"/>
      <c r="I3" s="32"/>
      <c r="J3" s="836"/>
      <c r="K3" s="836"/>
      <c r="L3" s="32"/>
      <c r="M3" s="32"/>
      <c r="N3" s="2457"/>
      <c r="O3" s="2457"/>
      <c r="P3" s="2457"/>
      <c r="Q3" s="32"/>
      <c r="R3" s="32"/>
      <c r="S3" s="2583" t="s">
        <v>262</v>
      </c>
      <c r="T3" s="2583"/>
      <c r="U3" s="2583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</row>
    <row r="4" spans="1:214" s="1054" customFormat="1" ht="16.5" customHeight="1" thickTop="1">
      <c r="A4" s="2315" t="s">
        <v>263</v>
      </c>
      <c r="B4" s="2584" t="s">
        <v>243</v>
      </c>
      <c r="C4" s="2584"/>
      <c r="D4" s="2584"/>
      <c r="E4" s="2584"/>
      <c r="F4" s="2584"/>
      <c r="G4" s="2584" t="s">
        <v>244</v>
      </c>
      <c r="H4" s="2584"/>
      <c r="I4" s="2584"/>
      <c r="J4" s="2584"/>
      <c r="K4" s="2584"/>
      <c r="L4" s="2584" t="s">
        <v>245</v>
      </c>
      <c r="M4" s="2584"/>
      <c r="N4" s="2584"/>
      <c r="O4" s="2584"/>
      <c r="P4" s="2584"/>
      <c r="Q4" s="2584" t="s">
        <v>246</v>
      </c>
      <c r="R4" s="2584"/>
      <c r="S4" s="2584"/>
      <c r="T4" s="2584"/>
      <c r="U4" s="2585"/>
      <c r="V4" s="1056"/>
      <c r="W4" s="1056"/>
      <c r="X4" s="1056"/>
      <c r="Y4" s="1056"/>
      <c r="Z4" s="1056"/>
      <c r="AA4" s="1056"/>
      <c r="AB4" s="1056"/>
      <c r="AC4" s="1056"/>
      <c r="AD4" s="1056"/>
      <c r="AE4" s="1056"/>
      <c r="AF4" s="1056"/>
      <c r="AG4" s="1056"/>
      <c r="AH4" s="1056"/>
      <c r="AI4" s="1056"/>
      <c r="AJ4" s="1056"/>
      <c r="AK4" s="1056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  <c r="GK4" s="1056"/>
      <c r="GL4" s="1056"/>
      <c r="GM4" s="1056"/>
      <c r="GN4" s="1056"/>
      <c r="GO4" s="1056"/>
      <c r="GP4" s="1056"/>
      <c r="GQ4" s="1056"/>
      <c r="GR4" s="1056"/>
      <c r="GS4" s="1056"/>
      <c r="GT4" s="1056"/>
      <c r="GU4" s="1056"/>
      <c r="GV4" s="1056"/>
      <c r="GW4" s="1056"/>
      <c r="GX4" s="1056"/>
      <c r="GY4" s="1056"/>
      <c r="GZ4" s="1056"/>
      <c r="HA4" s="1056"/>
      <c r="HB4" s="1056"/>
      <c r="HC4" s="1056"/>
      <c r="HD4" s="1056"/>
      <c r="HE4" s="1056"/>
      <c r="HF4" s="1056"/>
    </row>
    <row r="5" spans="1:214" s="1054" customFormat="1" ht="16.5" customHeight="1">
      <c r="A5" s="2316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42" t="s">
        <v>88</v>
      </c>
      <c r="U5" s="2345" t="s">
        <v>89</v>
      </c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5"/>
      <c r="AH5" s="1055"/>
      <c r="AI5" s="1055"/>
      <c r="AJ5" s="1055"/>
      <c r="AK5" s="1055"/>
      <c r="AL5" s="1055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  <c r="GG5" s="1056"/>
      <c r="GH5" s="1056"/>
      <c r="GI5" s="1056"/>
      <c r="GJ5" s="1056"/>
      <c r="GK5" s="1056"/>
    </row>
    <row r="6" spans="1:214" s="1054" customFormat="1" ht="29.25" customHeight="1">
      <c r="A6" s="2316"/>
      <c r="B6" s="1875" t="s">
        <v>669</v>
      </c>
      <c r="C6" s="1875" t="s">
        <v>725</v>
      </c>
      <c r="D6" s="1875" t="s">
        <v>737</v>
      </c>
      <c r="E6" s="2322"/>
      <c r="F6" s="2322"/>
      <c r="G6" s="1875" t="str">
        <f>B6</f>
        <v xml:space="preserve">cf=j= @)&amp;#÷&amp;$
-;fpg–c;f/_                </v>
      </c>
      <c r="H6" s="1875" t="str">
        <f t="shared" ref="H6:I6" si="0">C6</f>
        <v xml:space="preserve">cf=j= @)&amp;$÷&amp;%
-;fpg–c;f/_                </v>
      </c>
      <c r="I6" s="1875" t="str">
        <f t="shared" si="0"/>
        <v xml:space="preserve">cf=j= @)&amp;%÷&amp;^
-;fpg–c;f/_                </v>
      </c>
      <c r="J6" s="2322"/>
      <c r="K6" s="2322"/>
      <c r="L6" s="1875" t="str">
        <f>B6</f>
        <v xml:space="preserve">cf=j= @)&amp;#÷&amp;$
-;fpg–c;f/_                </v>
      </c>
      <c r="M6" s="1875" t="str">
        <f t="shared" ref="M6:N6" si="1">C6</f>
        <v xml:space="preserve">cf=j= @)&amp;$÷&amp;%
-;fpg–c;f/_                </v>
      </c>
      <c r="N6" s="1875" t="str">
        <f t="shared" si="1"/>
        <v xml:space="preserve">cf=j= @)&amp;%÷&amp;^
-;fpg–c;f/_                </v>
      </c>
      <c r="O6" s="2322"/>
      <c r="P6" s="2322"/>
      <c r="Q6" s="1875" t="str">
        <f>B6</f>
        <v xml:space="preserve">cf=j= @)&amp;#÷&amp;$
-;fpg–c;f/_                </v>
      </c>
      <c r="R6" s="1875" t="str">
        <f t="shared" ref="R6:S6" si="2">C6</f>
        <v xml:space="preserve">cf=j= @)&amp;$÷&amp;%
-;fpg–c;f/_                </v>
      </c>
      <c r="S6" s="1875" t="str">
        <f t="shared" si="2"/>
        <v xml:space="preserve">cf=j= @)&amp;%÷&amp;^
-;fpg–c;f/_                </v>
      </c>
      <c r="T6" s="2342"/>
      <c r="U6" s="2345"/>
      <c r="V6" s="1055"/>
      <c r="W6" s="1055"/>
      <c r="X6" s="1055"/>
      <c r="Y6" s="1055"/>
      <c r="Z6" s="1055"/>
      <c r="AA6" s="1055"/>
      <c r="AB6" s="1055"/>
      <c r="AC6" s="1055"/>
      <c r="AD6" s="1055"/>
      <c r="AE6" s="1055"/>
      <c r="AF6" s="1055"/>
      <c r="AG6" s="1055"/>
      <c r="AH6" s="1055"/>
      <c r="AI6" s="1055"/>
      <c r="AJ6" s="1055"/>
      <c r="AK6" s="1055"/>
      <c r="AL6" s="1055"/>
      <c r="AM6" s="1056"/>
      <c r="AN6" s="1056"/>
      <c r="AO6" s="1056"/>
      <c r="AP6" s="1056"/>
      <c r="AQ6" s="1056"/>
      <c r="AR6" s="1056"/>
      <c r="AS6" s="1056"/>
      <c r="AT6" s="1056"/>
      <c r="AU6" s="1056"/>
      <c r="AV6" s="1056"/>
      <c r="AW6" s="1056"/>
      <c r="AX6" s="1056"/>
      <c r="AY6" s="1056"/>
      <c r="AZ6" s="1056"/>
      <c r="BA6" s="1056"/>
      <c r="BB6" s="1056"/>
      <c r="BC6" s="1056"/>
      <c r="BD6" s="1056"/>
      <c r="BE6" s="1056"/>
      <c r="BF6" s="1056"/>
      <c r="BG6" s="1056"/>
      <c r="BH6" s="1056"/>
      <c r="BI6" s="1056"/>
      <c r="BJ6" s="1056"/>
      <c r="BK6" s="1056"/>
      <c r="BL6" s="1056"/>
      <c r="BM6" s="1056"/>
      <c r="BN6" s="1056"/>
      <c r="BO6" s="1056"/>
      <c r="BP6" s="1056"/>
      <c r="BQ6" s="1056"/>
      <c r="BR6" s="1056"/>
      <c r="BS6" s="1056"/>
      <c r="BT6" s="1056"/>
      <c r="BU6" s="1056"/>
      <c r="BV6" s="1056"/>
      <c r="BW6" s="1056"/>
      <c r="BX6" s="1056"/>
      <c r="BY6" s="1056"/>
      <c r="BZ6" s="1056"/>
      <c r="CA6" s="1056"/>
      <c r="CB6" s="1056"/>
      <c r="CC6" s="1056"/>
      <c r="CD6" s="1056"/>
      <c r="CE6" s="1056"/>
      <c r="CF6" s="1056"/>
      <c r="CG6" s="1056"/>
      <c r="CH6" s="1056"/>
      <c r="CI6" s="1056"/>
      <c r="CJ6" s="1056"/>
      <c r="CK6" s="1056"/>
      <c r="CL6" s="1056"/>
      <c r="CM6" s="1056"/>
      <c r="CN6" s="1056"/>
      <c r="CO6" s="1056"/>
      <c r="CP6" s="1056"/>
      <c r="CQ6" s="1056"/>
      <c r="CR6" s="1056"/>
      <c r="CS6" s="1056"/>
      <c r="CT6" s="1056"/>
      <c r="CU6" s="1056"/>
      <c r="CV6" s="1056"/>
      <c r="CW6" s="1056"/>
      <c r="CX6" s="1056"/>
      <c r="CY6" s="1056"/>
      <c r="CZ6" s="1056"/>
      <c r="DA6" s="1056"/>
      <c r="DB6" s="1056"/>
      <c r="DC6" s="1056"/>
      <c r="DD6" s="1056"/>
      <c r="DE6" s="1056"/>
      <c r="DF6" s="1056"/>
      <c r="DG6" s="1056"/>
      <c r="DH6" s="1056"/>
      <c r="DI6" s="1056"/>
      <c r="DJ6" s="1056"/>
      <c r="DK6" s="1056"/>
      <c r="DL6" s="1056"/>
      <c r="DM6" s="1056"/>
      <c r="DN6" s="1056"/>
      <c r="DO6" s="1056"/>
      <c r="DP6" s="1056"/>
      <c r="DQ6" s="1056"/>
      <c r="DR6" s="1056"/>
      <c r="DS6" s="1056"/>
      <c r="DT6" s="1056"/>
      <c r="DU6" s="1056"/>
      <c r="DV6" s="1056"/>
      <c r="DW6" s="1056"/>
      <c r="DX6" s="1056"/>
      <c r="DY6" s="1056"/>
      <c r="DZ6" s="1056"/>
      <c r="EA6" s="1056"/>
      <c r="EB6" s="1056"/>
      <c r="EC6" s="1056"/>
      <c r="ED6" s="1056"/>
      <c r="EE6" s="1056"/>
      <c r="EF6" s="1056"/>
      <c r="EG6" s="1056"/>
      <c r="EH6" s="1056"/>
      <c r="EI6" s="1056"/>
      <c r="EJ6" s="1056"/>
      <c r="EK6" s="1056"/>
      <c r="EL6" s="1056"/>
      <c r="EM6" s="1056"/>
      <c r="EN6" s="1056"/>
      <c r="EO6" s="1056"/>
      <c r="EP6" s="1056"/>
      <c r="EQ6" s="1056"/>
      <c r="ER6" s="1056"/>
      <c r="ES6" s="1056"/>
      <c r="ET6" s="1056"/>
      <c r="EU6" s="1056"/>
      <c r="EV6" s="1056"/>
      <c r="EW6" s="1056"/>
      <c r="EX6" s="1056"/>
      <c r="EY6" s="1056"/>
      <c r="EZ6" s="1056"/>
      <c r="FA6" s="1056"/>
      <c r="FB6" s="1056"/>
      <c r="FC6" s="1056"/>
      <c r="FD6" s="1056"/>
      <c r="FE6" s="1056"/>
      <c r="FF6" s="1056"/>
      <c r="FG6" s="1056"/>
      <c r="FH6" s="1056"/>
      <c r="FI6" s="1056"/>
      <c r="FJ6" s="1056"/>
      <c r="FK6" s="1056"/>
      <c r="FL6" s="1056"/>
      <c r="FM6" s="1056"/>
      <c r="FN6" s="1056"/>
      <c r="FO6" s="1056"/>
      <c r="FP6" s="1056"/>
      <c r="FQ6" s="1056"/>
      <c r="FR6" s="1056"/>
      <c r="FS6" s="1056"/>
      <c r="FT6" s="1056"/>
      <c r="FU6" s="1056"/>
      <c r="FV6" s="1056"/>
      <c r="FW6" s="1056"/>
      <c r="FX6" s="1056"/>
      <c r="FY6" s="1056"/>
      <c r="FZ6" s="1056"/>
      <c r="GA6" s="1056"/>
      <c r="GB6" s="1056"/>
      <c r="GC6" s="1056"/>
      <c r="GD6" s="1056"/>
      <c r="GE6" s="1056"/>
      <c r="GF6" s="1056"/>
      <c r="GG6" s="1056"/>
      <c r="GH6" s="1056"/>
      <c r="GI6" s="1056"/>
      <c r="GJ6" s="1056"/>
      <c r="GK6" s="1056"/>
    </row>
    <row r="7" spans="1:214" s="1013" customFormat="1" ht="15" customHeight="1">
      <c r="A7" s="1011" t="s">
        <v>265</v>
      </c>
      <c r="B7" s="605">
        <v>507135.1</v>
      </c>
      <c r="C7" s="605">
        <v>524225</v>
      </c>
      <c r="D7" s="605">
        <v>553392</v>
      </c>
      <c r="E7" s="1004">
        <v>3.3698909817127571</v>
      </c>
      <c r="F7" s="1004">
        <v>5.5638323239067091</v>
      </c>
      <c r="G7" s="732">
        <v>517102</v>
      </c>
      <c r="H7" s="732">
        <v>520432</v>
      </c>
      <c r="I7" s="732">
        <v>688999</v>
      </c>
      <c r="J7" s="1004">
        <v>0.64397352940039809</v>
      </c>
      <c r="K7" s="1004">
        <v>32.389822301472634</v>
      </c>
      <c r="L7" s="732">
        <v>1652567.4</v>
      </c>
      <c r="M7" s="732">
        <v>1689441</v>
      </c>
      <c r="N7" s="732">
        <v>1680317.5</v>
      </c>
      <c r="O7" s="1004">
        <v>2.2312917464062423</v>
      </c>
      <c r="P7" s="1004">
        <v>-0.54003069654400804</v>
      </c>
      <c r="Q7" s="732">
        <v>175728</v>
      </c>
      <c r="R7" s="732">
        <v>186663</v>
      </c>
      <c r="S7" s="732">
        <v>178855</v>
      </c>
      <c r="T7" s="847">
        <v>6.222685058727123</v>
      </c>
      <c r="U7" s="850">
        <v>-4.1829393077364045</v>
      </c>
      <c r="V7" s="1012"/>
      <c r="W7" s="1012"/>
      <c r="X7" s="1012"/>
      <c r="Y7" s="1012"/>
      <c r="Z7" s="1012"/>
      <c r="AA7" s="1012"/>
      <c r="AB7" s="1012"/>
      <c r="AC7" s="1012"/>
      <c r="AD7" s="1012"/>
      <c r="AE7" s="1012"/>
      <c r="AF7" s="1012"/>
      <c r="AG7" s="1012"/>
      <c r="AH7" s="1012"/>
      <c r="AI7" s="1012"/>
      <c r="AJ7" s="1012"/>
      <c r="AK7" s="1012"/>
      <c r="AL7" s="1012"/>
      <c r="AM7" s="1012"/>
      <c r="AN7" s="1012"/>
      <c r="AO7" s="1012"/>
      <c r="AP7" s="1012"/>
      <c r="AQ7" s="1012"/>
      <c r="AR7" s="1012"/>
      <c r="AS7" s="1012"/>
      <c r="AT7" s="1012"/>
      <c r="AU7" s="1012"/>
      <c r="AV7" s="1012"/>
      <c r="AW7" s="1012"/>
      <c r="AX7" s="1012"/>
      <c r="AY7" s="1012"/>
      <c r="AZ7" s="1012"/>
      <c r="BA7" s="1012"/>
      <c r="BB7" s="1012"/>
      <c r="BC7" s="1012"/>
      <c r="BD7" s="1012"/>
      <c r="BE7" s="1012"/>
      <c r="BF7" s="1012"/>
      <c r="BG7" s="1012"/>
      <c r="BH7" s="1012"/>
      <c r="BI7" s="1012"/>
      <c r="BJ7" s="1012"/>
      <c r="BK7" s="1012"/>
      <c r="BL7" s="1012"/>
      <c r="BM7" s="1012"/>
      <c r="BN7" s="1012"/>
      <c r="BO7" s="1012"/>
      <c r="BP7" s="1012"/>
      <c r="BQ7" s="1012"/>
      <c r="BR7" s="1012"/>
      <c r="BS7" s="1012"/>
      <c r="BT7" s="1012"/>
      <c r="BU7" s="1012"/>
      <c r="BV7" s="1012"/>
      <c r="BW7" s="1012"/>
      <c r="BX7" s="1012"/>
      <c r="BY7" s="1012"/>
      <c r="BZ7" s="1012"/>
      <c r="CA7" s="1012"/>
      <c r="CB7" s="1012"/>
      <c r="CC7" s="1012"/>
      <c r="CD7" s="1012"/>
      <c r="CE7" s="1012"/>
      <c r="CF7" s="1012"/>
      <c r="CG7" s="1012"/>
      <c r="CH7" s="1012"/>
      <c r="CI7" s="1012"/>
      <c r="CJ7" s="1012"/>
      <c r="CK7" s="1012"/>
      <c r="CL7" s="1012"/>
      <c r="CM7" s="1012"/>
      <c r="CN7" s="1012"/>
      <c r="CO7" s="1012"/>
      <c r="CP7" s="1012"/>
      <c r="CQ7" s="1012"/>
      <c r="CR7" s="1012"/>
      <c r="CS7" s="1012"/>
      <c r="CT7" s="1012"/>
      <c r="CU7" s="1012"/>
      <c r="CV7" s="1012"/>
      <c r="CW7" s="1012"/>
      <c r="CX7" s="1012"/>
      <c r="CY7" s="1012"/>
      <c r="CZ7" s="1012"/>
      <c r="DA7" s="1012"/>
      <c r="DB7" s="1012"/>
      <c r="DC7" s="1012"/>
      <c r="DD7" s="1012"/>
      <c r="DE7" s="1012"/>
      <c r="DF7" s="1012"/>
      <c r="DG7" s="1012"/>
      <c r="DH7" s="1012"/>
      <c r="DI7" s="1012"/>
      <c r="DJ7" s="1012"/>
      <c r="DK7" s="1012"/>
      <c r="DL7" s="1012"/>
      <c r="DM7" s="1012"/>
      <c r="DN7" s="1012"/>
      <c r="DO7" s="1012"/>
      <c r="DP7" s="1012"/>
      <c r="DQ7" s="1012"/>
      <c r="DR7" s="1012"/>
      <c r="DS7" s="1012"/>
      <c r="DT7" s="1012"/>
      <c r="DU7" s="1012"/>
      <c r="DV7" s="1012"/>
      <c r="DW7" s="1012"/>
      <c r="DX7" s="1012"/>
      <c r="DY7" s="1012"/>
      <c r="DZ7" s="1012"/>
      <c r="EA7" s="1012"/>
      <c r="EB7" s="1012"/>
      <c r="EC7" s="1012"/>
      <c r="ED7" s="1012"/>
      <c r="EE7" s="1012"/>
      <c r="EF7" s="1012"/>
      <c r="EG7" s="1012"/>
      <c r="EH7" s="1012"/>
      <c r="EI7" s="1012"/>
      <c r="EJ7" s="1012"/>
      <c r="EK7" s="1012"/>
      <c r="EL7" s="1012"/>
      <c r="EM7" s="1012"/>
      <c r="EN7" s="1012"/>
      <c r="EO7" s="1012"/>
      <c r="EP7" s="1012"/>
      <c r="EQ7" s="1012"/>
      <c r="ER7" s="1012"/>
      <c r="ES7" s="1012"/>
      <c r="ET7" s="1012"/>
      <c r="EU7" s="1012"/>
      <c r="EV7" s="1012"/>
      <c r="EW7" s="1012"/>
      <c r="EX7" s="1012"/>
      <c r="EY7" s="1012"/>
      <c r="EZ7" s="1012"/>
      <c r="FA7" s="1012"/>
      <c r="FB7" s="1012"/>
      <c r="FC7" s="1012"/>
      <c r="FD7" s="1012"/>
      <c r="FE7" s="1012"/>
      <c r="FF7" s="1012"/>
      <c r="FG7" s="1012"/>
      <c r="FH7" s="1012"/>
      <c r="FI7" s="1012"/>
      <c r="FJ7" s="1012"/>
      <c r="FK7" s="1012"/>
      <c r="FL7" s="1012"/>
      <c r="FM7" s="1012"/>
      <c r="FN7" s="1012"/>
      <c r="FO7" s="1012"/>
      <c r="FP7" s="1012"/>
      <c r="FQ7" s="1012"/>
      <c r="FR7" s="1012"/>
      <c r="FS7" s="1012"/>
      <c r="FT7" s="1012"/>
      <c r="FU7" s="1012"/>
      <c r="FV7" s="1012"/>
      <c r="FW7" s="1012"/>
      <c r="FX7" s="1012"/>
      <c r="FY7" s="1012"/>
      <c r="FZ7" s="1012"/>
      <c r="GA7" s="1012"/>
      <c r="GB7" s="1012"/>
      <c r="GC7" s="1012"/>
      <c r="GD7" s="1012"/>
      <c r="GE7" s="1012"/>
      <c r="GF7" s="1012"/>
      <c r="GG7" s="1012"/>
      <c r="GH7" s="1012"/>
      <c r="GI7" s="1012"/>
      <c r="GJ7" s="1012"/>
      <c r="GK7" s="1012"/>
    </row>
    <row r="8" spans="1:214" s="39" customFormat="1" ht="15" customHeight="1">
      <c r="A8" s="947" t="s">
        <v>3</v>
      </c>
      <c r="B8" s="553">
        <v>225398</v>
      </c>
      <c r="C8" s="553">
        <v>222019</v>
      </c>
      <c r="D8" s="553">
        <v>251186</v>
      </c>
      <c r="E8" s="1631">
        <v>-1.4991259904701906</v>
      </c>
      <c r="F8" s="1631">
        <v>13.137163936419856</v>
      </c>
      <c r="G8" s="553">
        <v>95000</v>
      </c>
      <c r="H8" s="553">
        <v>93576</v>
      </c>
      <c r="I8" s="553">
        <v>138829</v>
      </c>
      <c r="J8" s="1631">
        <v>-1.4989473684210526</v>
      </c>
      <c r="K8" s="1631">
        <v>48.359622125331278</v>
      </c>
      <c r="L8" s="553">
        <v>145710</v>
      </c>
      <c r="M8" s="553">
        <v>143526</v>
      </c>
      <c r="N8" s="553">
        <v>173618</v>
      </c>
      <c r="O8" s="1632">
        <v>-1.4988676137533457</v>
      </c>
      <c r="P8" s="1632">
        <v>20.966236082660981</v>
      </c>
      <c r="Q8" s="553">
        <v>53068</v>
      </c>
      <c r="R8" s="553">
        <v>52273</v>
      </c>
      <c r="S8" s="553">
        <v>53576</v>
      </c>
      <c r="T8" s="782">
        <v>-1.4980779377402627</v>
      </c>
      <c r="U8" s="783">
        <v>2.4926826468731491</v>
      </c>
      <c r="V8" s="948"/>
      <c r="W8" s="948"/>
      <c r="X8" s="948"/>
      <c r="Y8" s="948"/>
      <c r="Z8" s="948"/>
      <c r="AA8" s="948"/>
      <c r="AB8" s="948"/>
      <c r="AC8" s="948"/>
      <c r="AD8" s="948"/>
      <c r="AE8" s="948"/>
      <c r="AF8" s="948"/>
      <c r="AG8" s="948"/>
      <c r="AH8" s="948"/>
      <c r="AI8" s="948"/>
      <c r="AJ8" s="948"/>
      <c r="AK8" s="948"/>
      <c r="AL8" s="948"/>
      <c r="AM8" s="948"/>
      <c r="AN8" s="948"/>
      <c r="AO8" s="948"/>
      <c r="AP8" s="948"/>
      <c r="AQ8" s="948"/>
      <c r="AR8" s="948"/>
      <c r="AS8" s="948"/>
      <c r="AT8" s="948"/>
      <c r="AU8" s="948"/>
      <c r="AV8" s="948"/>
      <c r="AW8" s="948"/>
      <c r="AX8" s="948"/>
      <c r="AY8" s="948"/>
      <c r="AZ8" s="948"/>
      <c r="BA8" s="948"/>
      <c r="BB8" s="948"/>
      <c r="BC8" s="948"/>
      <c r="BD8" s="948"/>
      <c r="BE8" s="948"/>
      <c r="BF8" s="948"/>
      <c r="BG8" s="948"/>
      <c r="BH8" s="948"/>
      <c r="BI8" s="948"/>
      <c r="BJ8" s="948"/>
      <c r="BK8" s="948"/>
      <c r="BL8" s="948"/>
      <c r="BM8" s="948"/>
      <c r="BN8" s="948"/>
      <c r="BO8" s="948"/>
      <c r="BP8" s="948"/>
      <c r="BQ8" s="948"/>
      <c r="BR8" s="948"/>
      <c r="BS8" s="948"/>
      <c r="BT8" s="948"/>
      <c r="BU8" s="948"/>
      <c r="BV8" s="948"/>
      <c r="BW8" s="948"/>
      <c r="BX8" s="948"/>
      <c r="BY8" s="948"/>
      <c r="BZ8" s="948"/>
      <c r="CA8" s="948"/>
      <c r="CB8" s="948"/>
      <c r="CC8" s="948"/>
      <c r="CD8" s="948"/>
      <c r="CE8" s="948"/>
      <c r="CF8" s="948"/>
      <c r="CG8" s="948"/>
      <c r="CH8" s="948"/>
      <c r="CI8" s="948"/>
      <c r="CJ8" s="948"/>
      <c r="CK8" s="948"/>
      <c r="CL8" s="948"/>
      <c r="CM8" s="948"/>
      <c r="CN8" s="948"/>
      <c r="CO8" s="948"/>
      <c r="CP8" s="948"/>
      <c r="CQ8" s="948"/>
      <c r="CR8" s="948"/>
      <c r="CS8" s="948"/>
      <c r="CT8" s="948"/>
      <c r="CU8" s="948"/>
      <c r="CV8" s="948"/>
      <c r="CW8" s="948"/>
      <c r="CX8" s="948"/>
      <c r="CY8" s="948"/>
      <c r="CZ8" s="948"/>
      <c r="DA8" s="948"/>
      <c r="DB8" s="948"/>
      <c r="DC8" s="948"/>
      <c r="DD8" s="948"/>
      <c r="DE8" s="948"/>
      <c r="DF8" s="948"/>
      <c r="DG8" s="948"/>
      <c r="DH8" s="948"/>
      <c r="DI8" s="948"/>
      <c r="DJ8" s="948"/>
      <c r="DK8" s="948"/>
      <c r="DL8" s="948"/>
      <c r="DM8" s="948"/>
      <c r="DN8" s="948"/>
      <c r="DO8" s="948"/>
      <c r="DP8" s="948"/>
      <c r="DQ8" s="948"/>
      <c r="DR8" s="948"/>
      <c r="DS8" s="948"/>
      <c r="DT8" s="948"/>
      <c r="DU8" s="948"/>
      <c r="DV8" s="948"/>
      <c r="DW8" s="948"/>
      <c r="DX8" s="948"/>
      <c r="DY8" s="948"/>
      <c r="DZ8" s="948"/>
      <c r="EA8" s="948"/>
      <c r="EB8" s="948"/>
      <c r="EC8" s="948"/>
      <c r="ED8" s="948"/>
      <c r="EE8" s="948"/>
      <c r="EF8" s="948"/>
      <c r="EG8" s="948"/>
      <c r="EH8" s="948"/>
      <c r="EI8" s="948"/>
      <c r="EJ8" s="948"/>
      <c r="EK8" s="948"/>
      <c r="EL8" s="948"/>
      <c r="EM8" s="948"/>
      <c r="EN8" s="948"/>
      <c r="EO8" s="948"/>
      <c r="EP8" s="948"/>
      <c r="EQ8" s="948"/>
      <c r="ER8" s="948"/>
      <c r="ES8" s="948"/>
      <c r="ET8" s="948"/>
      <c r="EU8" s="948"/>
      <c r="EV8" s="948"/>
      <c r="EW8" s="948"/>
      <c r="EX8" s="948"/>
      <c r="EY8" s="948"/>
      <c r="EZ8" s="948"/>
      <c r="FA8" s="948"/>
      <c r="FB8" s="948"/>
      <c r="FC8" s="948"/>
      <c r="FD8" s="948"/>
      <c r="FE8" s="948"/>
      <c r="FF8" s="948"/>
      <c r="FG8" s="948"/>
      <c r="FH8" s="948"/>
      <c r="FI8" s="948"/>
      <c r="FJ8" s="948"/>
      <c r="FK8" s="948"/>
      <c r="FL8" s="948"/>
      <c r="FM8" s="948"/>
      <c r="FN8" s="948"/>
      <c r="FO8" s="948"/>
      <c r="FP8" s="948"/>
      <c r="FQ8" s="948"/>
      <c r="FR8" s="948"/>
      <c r="FS8" s="948"/>
      <c r="FT8" s="948"/>
      <c r="FU8" s="948"/>
      <c r="FV8" s="948"/>
      <c r="FW8" s="948"/>
      <c r="FX8" s="948"/>
      <c r="FY8" s="948"/>
      <c r="FZ8" s="948"/>
      <c r="GA8" s="948"/>
      <c r="GB8" s="948"/>
      <c r="GC8" s="948"/>
      <c r="GD8" s="948"/>
      <c r="GE8" s="948"/>
      <c r="GF8" s="948"/>
      <c r="GG8" s="948"/>
      <c r="GH8" s="948"/>
      <c r="GI8" s="948"/>
      <c r="GJ8" s="948"/>
      <c r="GK8" s="948"/>
    </row>
    <row r="9" spans="1:214" s="39" customFormat="1" ht="15" customHeight="1">
      <c r="A9" s="947" t="s">
        <v>4</v>
      </c>
      <c r="B9" s="553">
        <v>8627.5</v>
      </c>
      <c r="C9" s="553">
        <v>7881</v>
      </c>
      <c r="D9" s="553">
        <v>7881</v>
      </c>
      <c r="E9" s="1631">
        <v>-8.652564474065489</v>
      </c>
      <c r="F9" s="1631">
        <v>0</v>
      </c>
      <c r="G9" s="553">
        <v>3332</v>
      </c>
      <c r="H9" s="553">
        <v>3700</v>
      </c>
      <c r="I9" s="553">
        <v>5250</v>
      </c>
      <c r="J9" s="1631">
        <v>11.044417767106843</v>
      </c>
      <c r="K9" s="1631">
        <v>41.891891891891895</v>
      </c>
      <c r="L9" s="553">
        <v>68320</v>
      </c>
      <c r="M9" s="553">
        <v>90814</v>
      </c>
      <c r="N9" s="553">
        <v>61200</v>
      </c>
      <c r="O9" s="1632">
        <v>32.924473067915692</v>
      </c>
      <c r="P9" s="1632">
        <v>-32.609509546986146</v>
      </c>
      <c r="Q9" s="553">
        <v>70226</v>
      </c>
      <c r="R9" s="553">
        <v>79438</v>
      </c>
      <c r="S9" s="553">
        <v>72005</v>
      </c>
      <c r="T9" s="782">
        <v>13.117648734087098</v>
      </c>
      <c r="U9" s="783">
        <v>-9.3569828041995038</v>
      </c>
      <c r="V9" s="948"/>
      <c r="W9" s="948"/>
      <c r="X9" s="948"/>
      <c r="Y9" s="948"/>
      <c r="Z9" s="948"/>
      <c r="AA9" s="948"/>
      <c r="AB9" s="948"/>
      <c r="AC9" s="948"/>
      <c r="AD9" s="948"/>
      <c r="AE9" s="948"/>
      <c r="AF9" s="948"/>
      <c r="AG9" s="948"/>
      <c r="AH9" s="948"/>
      <c r="AI9" s="948"/>
      <c r="AJ9" s="948"/>
      <c r="AK9" s="948"/>
      <c r="AL9" s="948"/>
      <c r="AM9" s="948"/>
      <c r="AN9" s="948"/>
      <c r="AO9" s="948"/>
      <c r="AP9" s="948"/>
      <c r="AQ9" s="948"/>
      <c r="AR9" s="948"/>
      <c r="AS9" s="948"/>
      <c r="AT9" s="948"/>
      <c r="AU9" s="948"/>
      <c r="AV9" s="948"/>
      <c r="AW9" s="948"/>
      <c r="AX9" s="948"/>
      <c r="AY9" s="948"/>
      <c r="AZ9" s="948"/>
      <c r="BA9" s="948"/>
      <c r="BB9" s="948"/>
      <c r="BC9" s="948"/>
      <c r="BD9" s="948"/>
      <c r="BE9" s="948"/>
      <c r="BF9" s="948"/>
      <c r="BG9" s="948"/>
      <c r="BH9" s="948"/>
      <c r="BI9" s="948"/>
      <c r="BJ9" s="948"/>
      <c r="BK9" s="948"/>
      <c r="BL9" s="948"/>
      <c r="BM9" s="948"/>
      <c r="BN9" s="948"/>
      <c r="BO9" s="948"/>
      <c r="BP9" s="948"/>
      <c r="BQ9" s="948"/>
      <c r="BR9" s="948"/>
      <c r="BS9" s="948"/>
      <c r="BT9" s="948"/>
      <c r="BU9" s="948"/>
      <c r="BV9" s="948"/>
      <c r="BW9" s="948"/>
      <c r="BX9" s="948"/>
      <c r="BY9" s="948"/>
      <c r="BZ9" s="948"/>
      <c r="CA9" s="948"/>
      <c r="CB9" s="948"/>
      <c r="CC9" s="948"/>
      <c r="CD9" s="948"/>
      <c r="CE9" s="948"/>
      <c r="CF9" s="948"/>
      <c r="CG9" s="948"/>
      <c r="CH9" s="948"/>
      <c r="CI9" s="948"/>
      <c r="CJ9" s="948"/>
      <c r="CK9" s="948"/>
      <c r="CL9" s="948"/>
      <c r="CM9" s="948"/>
      <c r="CN9" s="948"/>
      <c r="CO9" s="948"/>
      <c r="CP9" s="948"/>
      <c r="CQ9" s="948"/>
      <c r="CR9" s="948"/>
      <c r="CS9" s="948"/>
      <c r="CT9" s="948"/>
      <c r="CU9" s="948"/>
      <c r="CV9" s="948"/>
      <c r="CW9" s="948"/>
      <c r="CX9" s="948"/>
      <c r="CY9" s="948"/>
      <c r="CZ9" s="948"/>
      <c r="DA9" s="948"/>
      <c r="DB9" s="948"/>
      <c r="DC9" s="948"/>
      <c r="DD9" s="948"/>
      <c r="DE9" s="948"/>
      <c r="DF9" s="948"/>
      <c r="DG9" s="948"/>
      <c r="DH9" s="948"/>
      <c r="DI9" s="948"/>
      <c r="DJ9" s="948"/>
      <c r="DK9" s="948"/>
      <c r="DL9" s="948"/>
      <c r="DM9" s="948"/>
      <c r="DN9" s="948"/>
      <c r="DO9" s="948"/>
      <c r="DP9" s="948"/>
      <c r="DQ9" s="948"/>
      <c r="DR9" s="948"/>
      <c r="DS9" s="948"/>
      <c r="DT9" s="948"/>
      <c r="DU9" s="948"/>
      <c r="DV9" s="948"/>
      <c r="DW9" s="948"/>
      <c r="DX9" s="948"/>
      <c r="DY9" s="948"/>
      <c r="DZ9" s="948"/>
      <c r="EA9" s="948"/>
      <c r="EB9" s="948"/>
      <c r="EC9" s="948"/>
      <c r="ED9" s="948"/>
      <c r="EE9" s="948"/>
      <c r="EF9" s="948"/>
      <c r="EG9" s="948"/>
      <c r="EH9" s="948"/>
      <c r="EI9" s="948"/>
      <c r="EJ9" s="948"/>
      <c r="EK9" s="948"/>
      <c r="EL9" s="948"/>
      <c r="EM9" s="948"/>
      <c r="EN9" s="948"/>
      <c r="EO9" s="948"/>
      <c r="EP9" s="948"/>
      <c r="EQ9" s="948"/>
      <c r="ER9" s="948"/>
      <c r="ES9" s="948"/>
      <c r="ET9" s="948"/>
      <c r="EU9" s="948"/>
      <c r="EV9" s="948"/>
      <c r="EW9" s="948"/>
      <c r="EX9" s="948"/>
      <c r="EY9" s="948"/>
      <c r="EZ9" s="948"/>
      <c r="FA9" s="948"/>
      <c r="FB9" s="948"/>
      <c r="FC9" s="948"/>
      <c r="FD9" s="948"/>
      <c r="FE9" s="948"/>
      <c r="FF9" s="948"/>
      <c r="FG9" s="948"/>
      <c r="FH9" s="948"/>
      <c r="FI9" s="948"/>
      <c r="FJ9" s="948"/>
      <c r="FK9" s="948"/>
      <c r="FL9" s="948"/>
      <c r="FM9" s="948"/>
      <c r="FN9" s="948"/>
      <c r="FO9" s="948"/>
      <c r="FP9" s="948"/>
      <c r="FQ9" s="948"/>
      <c r="FR9" s="948"/>
      <c r="FS9" s="948"/>
      <c r="FT9" s="948"/>
      <c r="FU9" s="948"/>
      <c r="FV9" s="948"/>
      <c r="FW9" s="948"/>
      <c r="FX9" s="948"/>
      <c r="FY9" s="948"/>
      <c r="FZ9" s="948"/>
      <c r="GA9" s="948"/>
      <c r="GB9" s="948"/>
      <c r="GC9" s="948"/>
      <c r="GD9" s="948"/>
      <c r="GE9" s="948"/>
      <c r="GF9" s="948"/>
      <c r="GG9" s="948"/>
      <c r="GH9" s="948"/>
      <c r="GI9" s="948"/>
      <c r="GJ9" s="948"/>
      <c r="GK9" s="948"/>
    </row>
    <row r="10" spans="1:214" s="39" customFormat="1" ht="15" customHeight="1">
      <c r="A10" s="1014" t="s">
        <v>5</v>
      </c>
      <c r="B10" s="553">
        <v>106400</v>
      </c>
      <c r="C10" s="553">
        <v>120350</v>
      </c>
      <c r="D10" s="553">
        <v>120350</v>
      </c>
      <c r="E10" s="1631">
        <v>13.110902255639099</v>
      </c>
      <c r="F10" s="1631">
        <v>0</v>
      </c>
      <c r="G10" s="553">
        <v>74560</v>
      </c>
      <c r="H10" s="553">
        <v>74750</v>
      </c>
      <c r="I10" s="553">
        <v>90000</v>
      </c>
      <c r="J10" s="1631">
        <v>0.25482832618025753</v>
      </c>
      <c r="K10" s="1631">
        <v>20.401337792642142</v>
      </c>
      <c r="L10" s="553">
        <v>62184</v>
      </c>
      <c r="M10" s="553">
        <v>67340</v>
      </c>
      <c r="N10" s="553">
        <v>77715</v>
      </c>
      <c r="O10" s="1632">
        <v>8.2915219349028693</v>
      </c>
      <c r="P10" s="1632">
        <v>15.406890406890405</v>
      </c>
      <c r="Q10" s="553">
        <v>14988</v>
      </c>
      <c r="R10" s="553">
        <v>15890</v>
      </c>
      <c r="S10" s="553">
        <v>13560</v>
      </c>
      <c r="T10" s="782">
        <v>6.0181478516146285</v>
      </c>
      <c r="U10" s="783">
        <v>-14.663310258023913</v>
      </c>
      <c r="V10" s="948"/>
      <c r="W10" s="948"/>
      <c r="X10" s="948"/>
      <c r="Y10" s="948"/>
      <c r="Z10" s="948"/>
      <c r="AA10" s="948"/>
      <c r="AB10" s="948"/>
      <c r="AC10" s="948"/>
      <c r="AD10" s="948"/>
      <c r="AE10" s="948"/>
      <c r="AF10" s="948"/>
      <c r="AG10" s="948"/>
      <c r="AH10" s="948"/>
      <c r="AI10" s="948"/>
      <c r="AJ10" s="948"/>
      <c r="AK10" s="948"/>
      <c r="AL10" s="948"/>
      <c r="AM10" s="948"/>
      <c r="AN10" s="948"/>
      <c r="AO10" s="948"/>
      <c r="AP10" s="948"/>
      <c r="AQ10" s="948"/>
      <c r="AR10" s="948"/>
      <c r="AS10" s="948"/>
      <c r="AT10" s="948"/>
      <c r="AU10" s="948"/>
      <c r="AV10" s="948"/>
      <c r="AW10" s="948"/>
      <c r="AX10" s="948"/>
      <c r="AY10" s="948"/>
      <c r="AZ10" s="948"/>
      <c r="BA10" s="948"/>
      <c r="BB10" s="948"/>
      <c r="BC10" s="948"/>
      <c r="BD10" s="948"/>
      <c r="BE10" s="948"/>
      <c r="BF10" s="948"/>
      <c r="BG10" s="948"/>
      <c r="BH10" s="948"/>
      <c r="BI10" s="948"/>
      <c r="BJ10" s="948"/>
      <c r="BK10" s="948"/>
      <c r="BL10" s="948"/>
      <c r="BM10" s="948"/>
      <c r="BN10" s="948"/>
      <c r="BO10" s="948"/>
      <c r="BP10" s="948"/>
      <c r="BQ10" s="948"/>
      <c r="BR10" s="948"/>
      <c r="BS10" s="948"/>
      <c r="BT10" s="948"/>
      <c r="BU10" s="948"/>
      <c r="BV10" s="948"/>
      <c r="BW10" s="948"/>
      <c r="BX10" s="948"/>
      <c r="BY10" s="948"/>
      <c r="BZ10" s="948"/>
      <c r="CA10" s="948"/>
      <c r="CB10" s="948"/>
      <c r="CC10" s="948"/>
      <c r="CD10" s="948"/>
      <c r="CE10" s="948"/>
      <c r="CF10" s="948"/>
      <c r="CG10" s="948"/>
      <c r="CH10" s="948"/>
      <c r="CI10" s="948"/>
      <c r="CJ10" s="948"/>
      <c r="CK10" s="948"/>
      <c r="CL10" s="948"/>
      <c r="CM10" s="948"/>
      <c r="CN10" s="948"/>
      <c r="CO10" s="948"/>
      <c r="CP10" s="948"/>
      <c r="CQ10" s="948"/>
      <c r="CR10" s="948"/>
      <c r="CS10" s="948"/>
      <c r="CT10" s="948"/>
      <c r="CU10" s="948"/>
      <c r="CV10" s="948"/>
      <c r="CW10" s="948"/>
      <c r="CX10" s="948"/>
      <c r="CY10" s="948"/>
      <c r="CZ10" s="948"/>
      <c r="DA10" s="948"/>
      <c r="DB10" s="948"/>
      <c r="DC10" s="948"/>
      <c r="DD10" s="948"/>
      <c r="DE10" s="948"/>
      <c r="DF10" s="948"/>
      <c r="DG10" s="948"/>
      <c r="DH10" s="948"/>
      <c r="DI10" s="948"/>
      <c r="DJ10" s="948"/>
      <c r="DK10" s="948"/>
      <c r="DL10" s="948"/>
      <c r="DM10" s="948"/>
      <c r="DN10" s="948"/>
      <c r="DO10" s="948"/>
      <c r="DP10" s="948"/>
      <c r="DQ10" s="948"/>
      <c r="DR10" s="948"/>
      <c r="DS10" s="948"/>
      <c r="DT10" s="948"/>
      <c r="DU10" s="948"/>
      <c r="DV10" s="948"/>
      <c r="DW10" s="948"/>
      <c r="DX10" s="948"/>
      <c r="DY10" s="948"/>
      <c r="DZ10" s="948"/>
      <c r="EA10" s="948"/>
      <c r="EB10" s="948"/>
      <c r="EC10" s="948"/>
      <c r="ED10" s="948"/>
      <c r="EE10" s="948"/>
      <c r="EF10" s="948"/>
      <c r="EG10" s="948"/>
      <c r="EH10" s="948"/>
      <c r="EI10" s="948"/>
      <c r="EJ10" s="948"/>
      <c r="EK10" s="948"/>
      <c r="EL10" s="948"/>
      <c r="EM10" s="948"/>
      <c r="EN10" s="948"/>
      <c r="EO10" s="948"/>
      <c r="EP10" s="948"/>
      <c r="EQ10" s="948"/>
      <c r="ER10" s="948"/>
      <c r="ES10" s="948"/>
      <c r="ET10" s="948"/>
      <c r="EU10" s="948"/>
      <c r="EV10" s="948"/>
      <c r="EW10" s="948"/>
      <c r="EX10" s="948"/>
      <c r="EY10" s="948"/>
      <c r="EZ10" s="948"/>
      <c r="FA10" s="948"/>
      <c r="FB10" s="948"/>
      <c r="FC10" s="948"/>
      <c r="FD10" s="948"/>
      <c r="FE10" s="948"/>
      <c r="FF10" s="948"/>
      <c r="FG10" s="948"/>
      <c r="FH10" s="948"/>
      <c r="FI10" s="948"/>
      <c r="FJ10" s="948"/>
      <c r="FK10" s="948"/>
      <c r="FL10" s="948"/>
      <c r="FM10" s="948"/>
      <c r="FN10" s="948"/>
      <c r="FO10" s="948"/>
      <c r="FP10" s="948"/>
      <c r="FQ10" s="948"/>
      <c r="FR10" s="948"/>
      <c r="FS10" s="948"/>
      <c r="FT10" s="948"/>
      <c r="FU10" s="948"/>
      <c r="FV10" s="948"/>
      <c r="FW10" s="948"/>
      <c r="FX10" s="948"/>
      <c r="FY10" s="948"/>
      <c r="FZ10" s="948"/>
      <c r="GA10" s="948"/>
      <c r="GB10" s="948"/>
      <c r="GC10" s="948"/>
      <c r="GD10" s="948"/>
      <c r="GE10" s="948"/>
      <c r="GF10" s="948"/>
      <c r="GG10" s="948"/>
      <c r="GH10" s="948"/>
      <c r="GI10" s="948"/>
      <c r="GJ10" s="948"/>
      <c r="GK10" s="948"/>
    </row>
    <row r="11" spans="1:214" s="39" customFormat="1" ht="15" customHeight="1">
      <c r="A11" s="947" t="s">
        <v>6</v>
      </c>
      <c r="B11" s="553">
        <v>330</v>
      </c>
      <c r="C11" s="553">
        <v>330</v>
      </c>
      <c r="D11" s="553">
        <v>330</v>
      </c>
      <c r="E11" s="1631"/>
      <c r="F11" s="1631">
        <v>0</v>
      </c>
      <c r="G11" s="553">
        <v>0</v>
      </c>
      <c r="H11" s="553"/>
      <c r="I11" s="553"/>
      <c r="J11" s="1631" t="e">
        <v>#DIV/0!</v>
      </c>
      <c r="K11" s="1631" t="e">
        <v>#DIV/0!</v>
      </c>
      <c r="L11" s="553">
        <v>800</v>
      </c>
      <c r="M11" s="553">
        <v>800</v>
      </c>
      <c r="N11" s="553">
        <v>918.5</v>
      </c>
      <c r="O11" s="1632">
        <v>0</v>
      </c>
      <c r="P11" s="1632">
        <v>14.8125</v>
      </c>
      <c r="Q11" s="553">
        <v>9480</v>
      </c>
      <c r="R11" s="553">
        <v>9512</v>
      </c>
      <c r="S11" s="553">
        <v>9788</v>
      </c>
      <c r="T11" s="782">
        <v>0.33755274261604029</v>
      </c>
      <c r="U11" s="783">
        <v>2.9015979814970478</v>
      </c>
      <c r="V11" s="948"/>
      <c r="W11" s="948"/>
      <c r="X11" s="948"/>
      <c r="Y11" s="948"/>
      <c r="Z11" s="948"/>
      <c r="AA11" s="948"/>
      <c r="AB11" s="948"/>
      <c r="AC11" s="948"/>
      <c r="AD11" s="948"/>
      <c r="AE11" s="948"/>
      <c r="AF11" s="948"/>
      <c r="AG11" s="948"/>
      <c r="AH11" s="948"/>
      <c r="AI11" s="948"/>
      <c r="AJ11" s="948"/>
      <c r="AK11" s="948"/>
      <c r="AL11" s="948"/>
      <c r="AM11" s="948"/>
      <c r="AN11" s="948"/>
      <c r="AO11" s="948"/>
      <c r="AP11" s="948"/>
      <c r="AQ11" s="948"/>
      <c r="AR11" s="948"/>
      <c r="AS11" s="948"/>
      <c r="AT11" s="948"/>
      <c r="AU11" s="948"/>
      <c r="AV11" s="948"/>
      <c r="AW11" s="948"/>
      <c r="AX11" s="948"/>
      <c r="AY11" s="948"/>
      <c r="AZ11" s="948"/>
      <c r="BA11" s="948"/>
      <c r="BB11" s="948"/>
      <c r="BC11" s="948"/>
      <c r="BD11" s="948"/>
      <c r="BE11" s="948"/>
      <c r="BF11" s="948"/>
      <c r="BG11" s="948"/>
      <c r="BH11" s="948"/>
      <c r="BI11" s="948"/>
      <c r="BJ11" s="948"/>
      <c r="BK11" s="948"/>
      <c r="BL11" s="948"/>
      <c r="BM11" s="948"/>
      <c r="BN11" s="948"/>
      <c r="BO11" s="948"/>
      <c r="BP11" s="948"/>
      <c r="BQ11" s="948"/>
      <c r="BR11" s="948"/>
      <c r="BS11" s="948"/>
      <c r="BT11" s="948"/>
      <c r="BU11" s="948"/>
      <c r="BV11" s="948"/>
      <c r="BW11" s="948"/>
      <c r="BX11" s="948"/>
      <c r="BY11" s="948"/>
      <c r="BZ11" s="948"/>
      <c r="CA11" s="948"/>
      <c r="CB11" s="948"/>
      <c r="CC11" s="948"/>
      <c r="CD11" s="948"/>
      <c r="CE11" s="948"/>
      <c r="CF11" s="948"/>
      <c r="CG11" s="948"/>
      <c r="CH11" s="948"/>
      <c r="CI11" s="948"/>
      <c r="CJ11" s="948"/>
      <c r="CK11" s="948"/>
      <c r="CL11" s="948"/>
      <c r="CM11" s="948"/>
      <c r="CN11" s="948"/>
      <c r="CO11" s="948"/>
      <c r="CP11" s="948"/>
      <c r="CQ11" s="948"/>
      <c r="CR11" s="948"/>
      <c r="CS11" s="948"/>
      <c r="CT11" s="948"/>
      <c r="CU11" s="948"/>
      <c r="CV11" s="948"/>
      <c r="CW11" s="948"/>
      <c r="CX11" s="948"/>
      <c r="CY11" s="948"/>
      <c r="CZ11" s="948"/>
      <c r="DA11" s="948"/>
      <c r="DB11" s="948"/>
      <c r="DC11" s="948"/>
      <c r="DD11" s="948"/>
      <c r="DE11" s="948"/>
      <c r="DF11" s="948"/>
      <c r="DG11" s="948"/>
      <c r="DH11" s="948"/>
      <c r="DI11" s="948"/>
      <c r="DJ11" s="948"/>
      <c r="DK11" s="948"/>
      <c r="DL11" s="948"/>
      <c r="DM11" s="948"/>
      <c r="DN11" s="948"/>
      <c r="DO11" s="948"/>
      <c r="DP11" s="948"/>
      <c r="DQ11" s="948"/>
      <c r="DR11" s="948"/>
      <c r="DS11" s="948"/>
      <c r="DT11" s="948"/>
      <c r="DU11" s="948"/>
      <c r="DV11" s="948"/>
      <c r="DW11" s="948"/>
      <c r="DX11" s="948"/>
      <c r="DY11" s="948"/>
      <c r="DZ11" s="948"/>
      <c r="EA11" s="948"/>
      <c r="EB11" s="948"/>
      <c r="EC11" s="948"/>
      <c r="ED11" s="948"/>
      <c r="EE11" s="948"/>
      <c r="EF11" s="948"/>
      <c r="EG11" s="948"/>
      <c r="EH11" s="948"/>
      <c r="EI11" s="948"/>
      <c r="EJ11" s="948"/>
      <c r="EK11" s="948"/>
      <c r="EL11" s="948"/>
      <c r="EM11" s="948"/>
      <c r="EN11" s="948"/>
      <c r="EO11" s="948"/>
      <c r="EP11" s="948"/>
      <c r="EQ11" s="948"/>
      <c r="ER11" s="948"/>
      <c r="ES11" s="948"/>
      <c r="ET11" s="948"/>
      <c r="EU11" s="948"/>
      <c r="EV11" s="948"/>
      <c r="EW11" s="948"/>
      <c r="EX11" s="948"/>
      <c r="EY11" s="948"/>
      <c r="EZ11" s="948"/>
      <c r="FA11" s="948"/>
      <c r="FB11" s="948"/>
      <c r="FC11" s="948"/>
      <c r="FD11" s="948"/>
      <c r="FE11" s="948"/>
      <c r="FF11" s="948"/>
      <c r="FG11" s="948"/>
      <c r="FH11" s="948"/>
      <c r="FI11" s="948"/>
      <c r="FJ11" s="948"/>
      <c r="FK11" s="948"/>
      <c r="FL11" s="948"/>
      <c r="FM11" s="948"/>
      <c r="FN11" s="948"/>
      <c r="FO11" s="948"/>
      <c r="FP11" s="948"/>
      <c r="FQ11" s="948"/>
      <c r="FR11" s="948"/>
      <c r="FS11" s="948"/>
      <c r="FT11" s="948"/>
      <c r="FU11" s="948"/>
      <c r="FV11" s="948"/>
      <c r="FW11" s="948"/>
      <c r="FX11" s="948"/>
      <c r="FY11" s="948"/>
      <c r="FZ11" s="948"/>
      <c r="GA11" s="948"/>
      <c r="GB11" s="948"/>
      <c r="GC11" s="948"/>
      <c r="GD11" s="948"/>
      <c r="GE11" s="948"/>
      <c r="GF11" s="948"/>
      <c r="GG11" s="948"/>
      <c r="GH11" s="948"/>
      <c r="GI11" s="948"/>
      <c r="GJ11" s="948"/>
      <c r="GK11" s="948"/>
    </row>
    <row r="12" spans="1:214" s="39" customFormat="1" ht="15" customHeight="1">
      <c r="A12" s="947" t="s">
        <v>7</v>
      </c>
      <c r="B12" s="553"/>
      <c r="C12" s="553"/>
      <c r="D12" s="553"/>
      <c r="E12" s="1631"/>
      <c r="F12" s="1631"/>
      <c r="G12" s="553">
        <v>0</v>
      </c>
      <c r="H12" s="553"/>
      <c r="I12" s="553"/>
      <c r="J12" s="1631"/>
      <c r="K12" s="1631" t="e">
        <v>#DIV/0!</v>
      </c>
      <c r="L12" s="553">
        <v>350</v>
      </c>
      <c r="M12" s="553">
        <v>350</v>
      </c>
      <c r="N12" s="553">
        <v>594</v>
      </c>
      <c r="O12" s="1632"/>
      <c r="P12" s="1632">
        <v>69.714285714285722</v>
      </c>
      <c r="Q12" s="553"/>
      <c r="R12" s="553"/>
      <c r="S12" s="553"/>
      <c r="T12" s="782" t="e">
        <v>#DIV/0!</v>
      </c>
      <c r="U12" s="783"/>
      <c r="V12" s="948"/>
      <c r="W12" s="948"/>
      <c r="X12" s="948"/>
      <c r="Y12" s="948"/>
      <c r="Z12" s="948"/>
      <c r="AA12" s="948"/>
      <c r="AB12" s="948"/>
      <c r="AC12" s="948"/>
      <c r="AD12" s="948"/>
      <c r="AE12" s="948"/>
      <c r="AF12" s="948"/>
      <c r="AG12" s="948"/>
      <c r="AH12" s="948"/>
      <c r="AI12" s="948"/>
      <c r="AJ12" s="948"/>
      <c r="AK12" s="948"/>
      <c r="AL12" s="948"/>
      <c r="AM12" s="948"/>
      <c r="AN12" s="948"/>
      <c r="AO12" s="948"/>
      <c r="AP12" s="948"/>
      <c r="AQ12" s="948"/>
      <c r="AR12" s="948"/>
      <c r="AS12" s="948"/>
      <c r="AT12" s="948"/>
      <c r="AU12" s="948"/>
      <c r="AV12" s="948"/>
      <c r="AW12" s="948"/>
      <c r="AX12" s="948"/>
      <c r="AY12" s="948"/>
      <c r="AZ12" s="948"/>
      <c r="BA12" s="948"/>
      <c r="BB12" s="948"/>
      <c r="BC12" s="948"/>
      <c r="BD12" s="948"/>
      <c r="BE12" s="948"/>
      <c r="BF12" s="948"/>
      <c r="BG12" s="948"/>
      <c r="BH12" s="948"/>
      <c r="BI12" s="948"/>
      <c r="BJ12" s="948"/>
      <c r="BK12" s="948"/>
      <c r="BL12" s="948"/>
      <c r="BM12" s="948"/>
      <c r="BN12" s="948"/>
      <c r="BO12" s="948"/>
      <c r="BP12" s="948"/>
      <c r="BQ12" s="948"/>
      <c r="BR12" s="948"/>
      <c r="BS12" s="948"/>
      <c r="BT12" s="948"/>
      <c r="BU12" s="948"/>
      <c r="BV12" s="948"/>
      <c r="BW12" s="948"/>
      <c r="BX12" s="948"/>
      <c r="BY12" s="948"/>
      <c r="BZ12" s="948"/>
      <c r="CA12" s="948"/>
      <c r="CB12" s="948"/>
      <c r="CC12" s="948"/>
      <c r="CD12" s="948"/>
      <c r="CE12" s="948"/>
      <c r="CF12" s="948"/>
      <c r="CG12" s="948"/>
      <c r="CH12" s="948"/>
      <c r="CI12" s="948"/>
      <c r="CJ12" s="948"/>
      <c r="CK12" s="948"/>
      <c r="CL12" s="948"/>
      <c r="CM12" s="948"/>
      <c r="CN12" s="948"/>
      <c r="CO12" s="948"/>
      <c r="CP12" s="948"/>
      <c r="CQ12" s="948"/>
      <c r="CR12" s="948"/>
      <c r="CS12" s="948"/>
      <c r="CT12" s="948"/>
      <c r="CU12" s="948"/>
      <c r="CV12" s="948"/>
      <c r="CW12" s="948"/>
      <c r="CX12" s="948"/>
      <c r="CY12" s="948"/>
      <c r="CZ12" s="948"/>
      <c r="DA12" s="948"/>
      <c r="DB12" s="948"/>
      <c r="DC12" s="948"/>
      <c r="DD12" s="948"/>
      <c r="DE12" s="948"/>
      <c r="DF12" s="948"/>
      <c r="DG12" s="948"/>
      <c r="DH12" s="948"/>
      <c r="DI12" s="948"/>
      <c r="DJ12" s="948"/>
      <c r="DK12" s="948"/>
      <c r="DL12" s="948"/>
      <c r="DM12" s="948"/>
      <c r="DN12" s="948"/>
      <c r="DO12" s="948"/>
      <c r="DP12" s="948"/>
      <c r="DQ12" s="948"/>
      <c r="DR12" s="948"/>
      <c r="DS12" s="948"/>
      <c r="DT12" s="948"/>
      <c r="DU12" s="948"/>
      <c r="DV12" s="948"/>
      <c r="DW12" s="948"/>
      <c r="DX12" s="948"/>
      <c r="DY12" s="948"/>
      <c r="DZ12" s="948"/>
      <c r="EA12" s="948"/>
      <c r="EB12" s="948"/>
      <c r="EC12" s="948"/>
      <c r="ED12" s="948"/>
      <c r="EE12" s="948"/>
      <c r="EF12" s="948"/>
      <c r="EG12" s="948"/>
      <c r="EH12" s="948"/>
      <c r="EI12" s="948"/>
      <c r="EJ12" s="948"/>
      <c r="EK12" s="948"/>
      <c r="EL12" s="948"/>
      <c r="EM12" s="948"/>
      <c r="EN12" s="948"/>
      <c r="EO12" s="948"/>
      <c r="EP12" s="948"/>
      <c r="EQ12" s="948"/>
      <c r="ER12" s="948"/>
      <c r="ES12" s="948"/>
      <c r="ET12" s="948"/>
      <c r="EU12" s="948"/>
      <c r="EV12" s="948"/>
      <c r="EW12" s="948"/>
      <c r="EX12" s="948"/>
      <c r="EY12" s="948"/>
      <c r="EZ12" s="948"/>
      <c r="FA12" s="948"/>
      <c r="FB12" s="948"/>
      <c r="FC12" s="948"/>
      <c r="FD12" s="948"/>
      <c r="FE12" s="948"/>
      <c r="FF12" s="948"/>
      <c r="FG12" s="948"/>
      <c r="FH12" s="948"/>
      <c r="FI12" s="948"/>
      <c r="FJ12" s="948"/>
      <c r="FK12" s="948"/>
      <c r="FL12" s="948"/>
      <c r="FM12" s="948"/>
      <c r="FN12" s="948"/>
      <c r="FO12" s="948"/>
      <c r="FP12" s="948"/>
      <c r="FQ12" s="948"/>
      <c r="FR12" s="948"/>
      <c r="FS12" s="948"/>
      <c r="FT12" s="948"/>
      <c r="FU12" s="948"/>
      <c r="FV12" s="948"/>
      <c r="FW12" s="948"/>
      <c r="FX12" s="948"/>
      <c r="FY12" s="948"/>
      <c r="FZ12" s="948"/>
      <c r="GA12" s="948"/>
      <c r="GB12" s="948"/>
      <c r="GC12" s="948"/>
      <c r="GD12" s="948"/>
      <c r="GE12" s="948"/>
      <c r="GF12" s="948"/>
      <c r="GG12" s="948"/>
      <c r="GH12" s="948"/>
      <c r="GI12" s="948"/>
      <c r="GJ12" s="948"/>
      <c r="GK12" s="948"/>
    </row>
    <row r="13" spans="1:214" s="39" customFormat="1" ht="15" customHeight="1">
      <c r="A13" s="947" t="s">
        <v>8</v>
      </c>
      <c r="B13" s="553"/>
      <c r="C13" s="553"/>
      <c r="D13" s="553"/>
      <c r="E13" s="1631"/>
      <c r="F13" s="1631"/>
      <c r="G13" s="553"/>
      <c r="H13" s="553"/>
      <c r="I13" s="553"/>
      <c r="J13" s="1631"/>
      <c r="K13" s="1631"/>
      <c r="L13" s="553"/>
      <c r="M13" s="553"/>
      <c r="N13" s="553"/>
      <c r="O13" s="1632"/>
      <c r="P13" s="1632"/>
      <c r="Q13" s="553">
        <v>278</v>
      </c>
      <c r="R13" s="553">
        <v>280</v>
      </c>
      <c r="S13" s="553">
        <v>310</v>
      </c>
      <c r="T13" s="782">
        <v>0.71942446043165376</v>
      </c>
      <c r="U13" s="783">
        <v>10.714285714285722</v>
      </c>
      <c r="V13" s="948"/>
      <c r="W13" s="948"/>
      <c r="X13" s="948"/>
      <c r="Y13" s="948"/>
      <c r="Z13" s="948"/>
      <c r="AA13" s="948"/>
      <c r="AB13" s="948"/>
      <c r="AC13" s="948"/>
      <c r="AD13" s="948"/>
      <c r="AE13" s="948"/>
      <c r="AF13" s="948"/>
      <c r="AG13" s="948"/>
      <c r="AH13" s="948"/>
      <c r="AI13" s="948"/>
      <c r="AJ13" s="948"/>
      <c r="AK13" s="948"/>
      <c r="AL13" s="948"/>
      <c r="AM13" s="948"/>
      <c r="AN13" s="948"/>
      <c r="AO13" s="948"/>
      <c r="AP13" s="948"/>
      <c r="AQ13" s="948"/>
      <c r="AR13" s="948"/>
      <c r="AS13" s="948"/>
      <c r="AT13" s="948"/>
      <c r="AU13" s="948"/>
      <c r="AV13" s="948"/>
      <c r="AW13" s="948"/>
      <c r="AX13" s="948"/>
      <c r="AY13" s="948"/>
      <c r="AZ13" s="948"/>
      <c r="BA13" s="948"/>
      <c r="BB13" s="948"/>
      <c r="BC13" s="948"/>
      <c r="BD13" s="948"/>
      <c r="BE13" s="948"/>
      <c r="BF13" s="948"/>
      <c r="BG13" s="948"/>
      <c r="BH13" s="948"/>
      <c r="BI13" s="948"/>
      <c r="BJ13" s="948"/>
      <c r="BK13" s="948"/>
      <c r="BL13" s="948"/>
      <c r="BM13" s="948"/>
      <c r="BN13" s="948"/>
      <c r="BO13" s="948"/>
      <c r="BP13" s="948"/>
      <c r="BQ13" s="948"/>
      <c r="BR13" s="948"/>
      <c r="BS13" s="948"/>
      <c r="BT13" s="948"/>
      <c r="BU13" s="948"/>
      <c r="BV13" s="948"/>
      <c r="BW13" s="948"/>
      <c r="BX13" s="948"/>
      <c r="BY13" s="948"/>
      <c r="BZ13" s="948"/>
      <c r="CA13" s="948"/>
      <c r="CB13" s="948"/>
      <c r="CC13" s="948"/>
      <c r="CD13" s="948"/>
      <c r="CE13" s="948"/>
      <c r="CF13" s="948"/>
      <c r="CG13" s="948"/>
      <c r="CH13" s="948"/>
      <c r="CI13" s="948"/>
      <c r="CJ13" s="948"/>
      <c r="CK13" s="948"/>
      <c r="CL13" s="948"/>
      <c r="CM13" s="948"/>
      <c r="CN13" s="948"/>
      <c r="CO13" s="948"/>
      <c r="CP13" s="948"/>
      <c r="CQ13" s="948"/>
      <c r="CR13" s="948"/>
      <c r="CS13" s="948"/>
      <c r="CT13" s="948"/>
      <c r="CU13" s="948"/>
      <c r="CV13" s="948"/>
      <c r="CW13" s="948"/>
      <c r="CX13" s="948"/>
      <c r="CY13" s="948"/>
      <c r="CZ13" s="948"/>
      <c r="DA13" s="948"/>
      <c r="DB13" s="948"/>
      <c r="DC13" s="948"/>
      <c r="DD13" s="948"/>
      <c r="DE13" s="948"/>
      <c r="DF13" s="948"/>
      <c r="DG13" s="948"/>
      <c r="DH13" s="948"/>
      <c r="DI13" s="948"/>
      <c r="DJ13" s="948"/>
      <c r="DK13" s="948"/>
      <c r="DL13" s="948"/>
      <c r="DM13" s="948"/>
      <c r="DN13" s="948"/>
      <c r="DO13" s="948"/>
      <c r="DP13" s="948"/>
      <c r="DQ13" s="948"/>
      <c r="DR13" s="948"/>
      <c r="DS13" s="948"/>
      <c r="DT13" s="948"/>
      <c r="DU13" s="948"/>
      <c r="DV13" s="948"/>
      <c r="DW13" s="948"/>
      <c r="DX13" s="948"/>
      <c r="DY13" s="948"/>
      <c r="DZ13" s="948"/>
      <c r="EA13" s="948"/>
      <c r="EB13" s="948"/>
      <c r="EC13" s="948"/>
      <c r="ED13" s="948"/>
      <c r="EE13" s="948"/>
      <c r="EF13" s="948"/>
      <c r="EG13" s="948"/>
      <c r="EH13" s="948"/>
      <c r="EI13" s="948"/>
      <c r="EJ13" s="948"/>
      <c r="EK13" s="948"/>
      <c r="EL13" s="948"/>
      <c r="EM13" s="948"/>
      <c r="EN13" s="948"/>
      <c r="EO13" s="948"/>
      <c r="EP13" s="948"/>
      <c r="EQ13" s="948"/>
      <c r="ER13" s="948"/>
      <c r="ES13" s="948"/>
      <c r="ET13" s="948"/>
      <c r="EU13" s="948"/>
      <c r="EV13" s="948"/>
      <c r="EW13" s="948"/>
      <c r="EX13" s="948"/>
      <c r="EY13" s="948"/>
      <c r="EZ13" s="948"/>
      <c r="FA13" s="948"/>
      <c r="FB13" s="948"/>
      <c r="FC13" s="948"/>
      <c r="FD13" s="948"/>
      <c r="FE13" s="948"/>
      <c r="FF13" s="948"/>
      <c r="FG13" s="948"/>
      <c r="FH13" s="948"/>
      <c r="FI13" s="948"/>
      <c r="FJ13" s="948"/>
      <c r="FK13" s="948"/>
      <c r="FL13" s="948"/>
      <c r="FM13" s="948"/>
      <c r="FN13" s="948"/>
      <c r="FO13" s="948"/>
      <c r="FP13" s="948"/>
      <c r="FQ13" s="948"/>
      <c r="FR13" s="948"/>
      <c r="FS13" s="948"/>
      <c r="FT13" s="948"/>
      <c r="FU13" s="948"/>
      <c r="FV13" s="948"/>
      <c r="FW13" s="948"/>
      <c r="FX13" s="948"/>
      <c r="FY13" s="948"/>
      <c r="FZ13" s="948"/>
      <c r="GA13" s="948"/>
      <c r="GB13" s="948"/>
      <c r="GC13" s="948"/>
      <c r="GD13" s="948"/>
      <c r="GE13" s="948"/>
      <c r="GF13" s="948"/>
      <c r="GG13" s="948"/>
      <c r="GH13" s="948"/>
      <c r="GI13" s="948"/>
      <c r="GJ13" s="948"/>
      <c r="GK13" s="948"/>
    </row>
    <row r="14" spans="1:214" s="39" customFormat="1" ht="15" customHeight="1">
      <c r="A14" s="947" t="s">
        <v>9</v>
      </c>
      <c r="B14" s="553">
        <v>34875</v>
      </c>
      <c r="C14" s="553">
        <v>34713</v>
      </c>
      <c r="D14" s="553">
        <v>34713</v>
      </c>
      <c r="E14" s="1631">
        <v>-0.46451612903225803</v>
      </c>
      <c r="F14" s="1631">
        <v>0</v>
      </c>
      <c r="G14" s="553">
        <v>40992</v>
      </c>
      <c r="H14" s="553">
        <v>39500</v>
      </c>
      <c r="I14" s="553">
        <v>65880</v>
      </c>
      <c r="J14" s="1631">
        <v>-3.6397345823575331</v>
      </c>
      <c r="K14" s="1631">
        <v>66.784810126582286</v>
      </c>
      <c r="L14" s="553">
        <v>20727</v>
      </c>
      <c r="M14" s="553">
        <v>22200</v>
      </c>
      <c r="N14" s="553">
        <v>25900</v>
      </c>
      <c r="O14" s="1632">
        <v>7.10667245621653</v>
      </c>
      <c r="P14" s="1632">
        <v>16.666666666666664</v>
      </c>
      <c r="Q14" s="553">
        <v>19219</v>
      </c>
      <c r="R14" s="553">
        <v>20710</v>
      </c>
      <c r="S14" s="553">
        <v>21220</v>
      </c>
      <c r="T14" s="782">
        <v>7.7579478640928272</v>
      </c>
      <c r="U14" s="783">
        <v>2.4625784645099031</v>
      </c>
      <c r="V14" s="948"/>
      <c r="W14" s="948"/>
      <c r="X14" s="948"/>
      <c r="Y14" s="948"/>
      <c r="Z14" s="948"/>
      <c r="AA14" s="948"/>
      <c r="AB14" s="948"/>
      <c r="AC14" s="948"/>
      <c r="AD14" s="948"/>
      <c r="AE14" s="948"/>
      <c r="AF14" s="948"/>
      <c r="AG14" s="948"/>
      <c r="AH14" s="948"/>
      <c r="AI14" s="948"/>
      <c r="AJ14" s="948"/>
      <c r="AK14" s="948"/>
      <c r="AL14" s="948"/>
      <c r="AM14" s="948"/>
      <c r="AN14" s="948"/>
      <c r="AO14" s="948"/>
      <c r="AP14" s="948"/>
      <c r="AQ14" s="948"/>
      <c r="AR14" s="948"/>
      <c r="AS14" s="948"/>
      <c r="AT14" s="948"/>
      <c r="AU14" s="948"/>
      <c r="AV14" s="948"/>
      <c r="AW14" s="948"/>
      <c r="AX14" s="948"/>
      <c r="AY14" s="948"/>
      <c r="AZ14" s="948"/>
      <c r="BA14" s="948"/>
      <c r="BB14" s="948"/>
      <c r="BC14" s="948"/>
      <c r="BD14" s="948"/>
      <c r="BE14" s="948"/>
      <c r="BF14" s="948"/>
      <c r="BG14" s="948"/>
      <c r="BH14" s="948"/>
      <c r="BI14" s="948"/>
      <c r="BJ14" s="948"/>
      <c r="BK14" s="948"/>
      <c r="BL14" s="948"/>
      <c r="BM14" s="948"/>
      <c r="BN14" s="948"/>
      <c r="BO14" s="948"/>
      <c r="BP14" s="948"/>
      <c r="BQ14" s="948"/>
      <c r="BR14" s="948"/>
      <c r="BS14" s="948"/>
      <c r="BT14" s="948"/>
      <c r="BU14" s="948"/>
      <c r="BV14" s="948"/>
      <c r="BW14" s="948"/>
      <c r="BX14" s="948"/>
      <c r="BY14" s="948"/>
      <c r="BZ14" s="948"/>
      <c r="CA14" s="948"/>
      <c r="CB14" s="948"/>
      <c r="CC14" s="948"/>
      <c r="CD14" s="948"/>
      <c r="CE14" s="948"/>
      <c r="CF14" s="948"/>
      <c r="CG14" s="948"/>
      <c r="CH14" s="948"/>
      <c r="CI14" s="948"/>
      <c r="CJ14" s="948"/>
      <c r="CK14" s="948"/>
      <c r="CL14" s="948"/>
      <c r="CM14" s="948"/>
      <c r="CN14" s="948"/>
      <c r="CO14" s="948"/>
      <c r="CP14" s="948"/>
      <c r="CQ14" s="948"/>
      <c r="CR14" s="948"/>
      <c r="CS14" s="948"/>
      <c r="CT14" s="948"/>
      <c r="CU14" s="948"/>
      <c r="CV14" s="948"/>
      <c r="CW14" s="948"/>
      <c r="CX14" s="948"/>
      <c r="CY14" s="948"/>
      <c r="CZ14" s="948"/>
      <c r="DA14" s="948"/>
      <c r="DB14" s="948"/>
      <c r="DC14" s="948"/>
      <c r="DD14" s="948"/>
      <c r="DE14" s="948"/>
      <c r="DF14" s="948"/>
      <c r="DG14" s="948"/>
      <c r="DH14" s="948"/>
      <c r="DI14" s="948"/>
      <c r="DJ14" s="948"/>
      <c r="DK14" s="948"/>
      <c r="DL14" s="948"/>
      <c r="DM14" s="948"/>
      <c r="DN14" s="948"/>
      <c r="DO14" s="948"/>
      <c r="DP14" s="948"/>
      <c r="DQ14" s="948"/>
      <c r="DR14" s="948"/>
      <c r="DS14" s="948"/>
      <c r="DT14" s="948"/>
      <c r="DU14" s="948"/>
      <c r="DV14" s="948"/>
      <c r="DW14" s="948"/>
      <c r="DX14" s="948"/>
      <c r="DY14" s="948"/>
      <c r="DZ14" s="948"/>
      <c r="EA14" s="948"/>
      <c r="EB14" s="948"/>
      <c r="EC14" s="948"/>
      <c r="ED14" s="948"/>
      <c r="EE14" s="948"/>
      <c r="EF14" s="948"/>
      <c r="EG14" s="948"/>
      <c r="EH14" s="948"/>
      <c r="EI14" s="948"/>
      <c r="EJ14" s="948"/>
      <c r="EK14" s="948"/>
      <c r="EL14" s="948"/>
      <c r="EM14" s="948"/>
      <c r="EN14" s="948"/>
      <c r="EO14" s="948"/>
      <c r="EP14" s="948"/>
      <c r="EQ14" s="948"/>
      <c r="ER14" s="948"/>
      <c r="ES14" s="948"/>
      <c r="ET14" s="948"/>
      <c r="EU14" s="948"/>
      <c r="EV14" s="948"/>
      <c r="EW14" s="948"/>
      <c r="EX14" s="948"/>
      <c r="EY14" s="948"/>
      <c r="EZ14" s="948"/>
      <c r="FA14" s="948"/>
      <c r="FB14" s="948"/>
      <c r="FC14" s="948"/>
      <c r="FD14" s="948"/>
      <c r="FE14" s="948"/>
      <c r="FF14" s="948"/>
      <c r="FG14" s="948"/>
      <c r="FH14" s="948"/>
      <c r="FI14" s="948"/>
      <c r="FJ14" s="948"/>
      <c r="FK14" s="948"/>
      <c r="FL14" s="948"/>
      <c r="FM14" s="948"/>
      <c r="FN14" s="948"/>
      <c r="FO14" s="948"/>
      <c r="FP14" s="948"/>
      <c r="FQ14" s="948"/>
      <c r="FR14" s="948"/>
      <c r="FS14" s="948"/>
      <c r="FT14" s="948"/>
      <c r="FU14" s="948"/>
      <c r="FV14" s="948"/>
      <c r="FW14" s="948"/>
      <c r="FX14" s="948"/>
      <c r="FY14" s="948"/>
      <c r="FZ14" s="948"/>
      <c r="GA14" s="948"/>
      <c r="GB14" s="948"/>
      <c r="GC14" s="948"/>
      <c r="GD14" s="948"/>
      <c r="GE14" s="948"/>
      <c r="GF14" s="948"/>
      <c r="GG14" s="948"/>
      <c r="GH14" s="948"/>
      <c r="GI14" s="948"/>
      <c r="GJ14" s="948"/>
      <c r="GK14" s="948"/>
    </row>
    <row r="15" spans="1:214" s="39" customFormat="1" ht="15" customHeight="1">
      <c r="A15" s="947" t="s">
        <v>10</v>
      </c>
      <c r="B15" s="553">
        <v>126175</v>
      </c>
      <c r="C15" s="553">
        <v>133385</v>
      </c>
      <c r="D15" s="553">
        <v>133385</v>
      </c>
      <c r="E15" s="1631">
        <v>5.7142857142857144</v>
      </c>
      <c r="F15" s="1631">
        <v>0</v>
      </c>
      <c r="G15" s="553">
        <v>295290</v>
      </c>
      <c r="H15" s="553">
        <v>298000</v>
      </c>
      <c r="I15" s="553">
        <v>375000</v>
      </c>
      <c r="J15" s="1631">
        <v>0.91774188086288055</v>
      </c>
      <c r="K15" s="1631">
        <v>25.838926174496645</v>
      </c>
      <c r="L15" s="553">
        <v>1326000</v>
      </c>
      <c r="M15" s="553">
        <v>1326000</v>
      </c>
      <c r="N15" s="553">
        <v>1300000</v>
      </c>
      <c r="O15" s="1632">
        <v>0</v>
      </c>
      <c r="P15" s="1632">
        <v>-1.9607843137254901</v>
      </c>
      <c r="Q15" s="553"/>
      <c r="R15" s="553"/>
      <c r="S15" s="553"/>
      <c r="T15" s="782"/>
      <c r="U15" s="783"/>
      <c r="V15" s="948"/>
      <c r="W15" s="948"/>
      <c r="X15" s="948"/>
      <c r="Y15" s="948"/>
      <c r="Z15" s="948"/>
      <c r="AA15" s="948"/>
      <c r="AB15" s="948"/>
      <c r="AC15" s="948"/>
      <c r="AD15" s="948"/>
      <c r="AE15" s="948"/>
      <c r="AF15" s="948"/>
      <c r="AG15" s="948"/>
      <c r="AH15" s="948"/>
      <c r="AI15" s="948"/>
      <c r="AJ15" s="948"/>
      <c r="AK15" s="948"/>
      <c r="AL15" s="948"/>
      <c r="AM15" s="948"/>
      <c r="AN15" s="948"/>
      <c r="AO15" s="948"/>
      <c r="AP15" s="948"/>
      <c r="AQ15" s="948"/>
      <c r="AR15" s="948"/>
      <c r="AS15" s="948"/>
      <c r="AT15" s="948"/>
      <c r="AU15" s="948"/>
      <c r="AV15" s="948"/>
      <c r="AW15" s="948"/>
      <c r="AX15" s="948"/>
      <c r="AY15" s="948"/>
      <c r="AZ15" s="948"/>
      <c r="BA15" s="948"/>
      <c r="BB15" s="948"/>
      <c r="BC15" s="948"/>
      <c r="BD15" s="948"/>
      <c r="BE15" s="948"/>
      <c r="BF15" s="948"/>
      <c r="BG15" s="948"/>
      <c r="BH15" s="948"/>
      <c r="BI15" s="948"/>
      <c r="BJ15" s="948"/>
      <c r="BK15" s="948"/>
      <c r="BL15" s="948"/>
      <c r="BM15" s="948"/>
      <c r="BN15" s="948"/>
      <c r="BO15" s="948"/>
      <c r="BP15" s="948"/>
      <c r="BQ15" s="948"/>
      <c r="BR15" s="948"/>
      <c r="BS15" s="948"/>
      <c r="BT15" s="948"/>
      <c r="BU15" s="948"/>
      <c r="BV15" s="948"/>
      <c r="BW15" s="948"/>
      <c r="BX15" s="948"/>
      <c r="BY15" s="948"/>
      <c r="BZ15" s="948"/>
      <c r="CA15" s="948"/>
      <c r="CB15" s="948"/>
      <c r="CC15" s="948"/>
      <c r="CD15" s="948"/>
      <c r="CE15" s="948"/>
      <c r="CF15" s="948"/>
      <c r="CG15" s="948"/>
      <c r="CH15" s="948"/>
      <c r="CI15" s="948"/>
      <c r="CJ15" s="948"/>
      <c r="CK15" s="948"/>
      <c r="CL15" s="948"/>
      <c r="CM15" s="948"/>
      <c r="CN15" s="948"/>
      <c r="CO15" s="948"/>
      <c r="CP15" s="948"/>
      <c r="CQ15" s="948"/>
      <c r="CR15" s="948"/>
      <c r="CS15" s="948"/>
      <c r="CT15" s="948"/>
      <c r="CU15" s="948"/>
      <c r="CV15" s="948"/>
      <c r="CW15" s="948"/>
      <c r="CX15" s="948"/>
      <c r="CY15" s="948"/>
      <c r="CZ15" s="948"/>
      <c r="DA15" s="948"/>
      <c r="DB15" s="948"/>
      <c r="DC15" s="948"/>
      <c r="DD15" s="948"/>
      <c r="DE15" s="948"/>
      <c r="DF15" s="948"/>
      <c r="DG15" s="948"/>
      <c r="DH15" s="948"/>
      <c r="DI15" s="948"/>
      <c r="DJ15" s="948"/>
      <c r="DK15" s="948"/>
      <c r="DL15" s="948"/>
      <c r="DM15" s="948"/>
      <c r="DN15" s="948"/>
      <c r="DO15" s="948"/>
      <c r="DP15" s="948"/>
      <c r="DQ15" s="948"/>
      <c r="DR15" s="948"/>
      <c r="DS15" s="948"/>
      <c r="DT15" s="948"/>
      <c r="DU15" s="948"/>
      <c r="DV15" s="948"/>
      <c r="DW15" s="948"/>
      <c r="DX15" s="948"/>
      <c r="DY15" s="948"/>
      <c r="DZ15" s="948"/>
      <c r="EA15" s="948"/>
      <c r="EB15" s="948"/>
      <c r="EC15" s="948"/>
      <c r="ED15" s="948"/>
      <c r="EE15" s="948"/>
      <c r="EF15" s="948"/>
      <c r="EG15" s="948"/>
      <c r="EH15" s="948"/>
      <c r="EI15" s="948"/>
      <c r="EJ15" s="948"/>
      <c r="EK15" s="948"/>
      <c r="EL15" s="948"/>
      <c r="EM15" s="948"/>
      <c r="EN15" s="948"/>
      <c r="EO15" s="948"/>
      <c r="EP15" s="948"/>
      <c r="EQ15" s="948"/>
      <c r="ER15" s="948"/>
      <c r="ES15" s="948"/>
      <c r="ET15" s="948"/>
      <c r="EU15" s="948"/>
      <c r="EV15" s="948"/>
      <c r="EW15" s="948"/>
      <c r="EX15" s="948"/>
      <c r="EY15" s="948"/>
      <c r="EZ15" s="948"/>
      <c r="FA15" s="948"/>
      <c r="FB15" s="948"/>
      <c r="FC15" s="948"/>
      <c r="FD15" s="948"/>
      <c r="FE15" s="948"/>
      <c r="FF15" s="948"/>
      <c r="FG15" s="948"/>
      <c r="FH15" s="948"/>
      <c r="FI15" s="948"/>
      <c r="FJ15" s="948"/>
      <c r="FK15" s="948"/>
      <c r="FL15" s="948"/>
      <c r="FM15" s="948"/>
      <c r="FN15" s="948"/>
      <c r="FO15" s="948"/>
      <c r="FP15" s="948"/>
      <c r="FQ15" s="948"/>
      <c r="FR15" s="948"/>
      <c r="FS15" s="948"/>
      <c r="FT15" s="948"/>
      <c r="FU15" s="948"/>
      <c r="FV15" s="948"/>
      <c r="FW15" s="948"/>
      <c r="FX15" s="948"/>
      <c r="FY15" s="948"/>
      <c r="FZ15" s="948"/>
      <c r="GA15" s="948"/>
      <c r="GB15" s="948"/>
      <c r="GC15" s="948"/>
      <c r="GD15" s="948"/>
      <c r="GE15" s="948"/>
      <c r="GF15" s="948"/>
      <c r="GG15" s="948"/>
      <c r="GH15" s="948"/>
      <c r="GI15" s="948"/>
      <c r="GJ15" s="948"/>
      <c r="GK15" s="948"/>
    </row>
    <row r="16" spans="1:214" s="39" customFormat="1" ht="15" customHeight="1">
      <c r="A16" s="947" t="s">
        <v>11</v>
      </c>
      <c r="B16" s="553"/>
      <c r="C16" s="553"/>
      <c r="D16" s="553"/>
      <c r="E16" s="1631"/>
      <c r="F16" s="1631"/>
      <c r="G16" s="553"/>
      <c r="H16" s="553"/>
      <c r="I16" s="553"/>
      <c r="J16" s="1631"/>
      <c r="K16" s="1631"/>
      <c r="L16" s="553"/>
      <c r="M16" s="553"/>
      <c r="N16" s="553"/>
      <c r="O16" s="1632"/>
      <c r="P16" s="1632"/>
      <c r="Q16" s="553"/>
      <c r="R16" s="553"/>
      <c r="S16" s="553"/>
      <c r="T16" s="782"/>
      <c r="U16" s="783"/>
      <c r="V16" s="948"/>
      <c r="W16" s="948"/>
      <c r="X16" s="948"/>
      <c r="Y16" s="948"/>
      <c r="Z16" s="948"/>
      <c r="AA16" s="948"/>
      <c r="AB16" s="948"/>
      <c r="AC16" s="948"/>
      <c r="AD16" s="948"/>
      <c r="AE16" s="948"/>
      <c r="AF16" s="948"/>
      <c r="AG16" s="948"/>
      <c r="AH16" s="948"/>
      <c r="AI16" s="948"/>
      <c r="AJ16" s="948"/>
      <c r="AK16" s="948"/>
      <c r="AL16" s="948"/>
      <c r="AM16" s="948"/>
      <c r="AN16" s="948"/>
      <c r="AO16" s="948"/>
      <c r="AP16" s="948"/>
      <c r="AQ16" s="948"/>
      <c r="AR16" s="948"/>
      <c r="AS16" s="948"/>
      <c r="AT16" s="948"/>
      <c r="AU16" s="948"/>
      <c r="AV16" s="948"/>
      <c r="AW16" s="948"/>
      <c r="AX16" s="948"/>
      <c r="AY16" s="948"/>
      <c r="AZ16" s="948"/>
      <c r="BA16" s="948"/>
      <c r="BB16" s="948"/>
      <c r="BC16" s="948"/>
      <c r="BD16" s="948"/>
      <c r="BE16" s="948"/>
      <c r="BF16" s="948"/>
      <c r="BG16" s="948"/>
      <c r="BH16" s="948"/>
      <c r="BI16" s="948"/>
      <c r="BJ16" s="948"/>
      <c r="BK16" s="948"/>
      <c r="BL16" s="948"/>
      <c r="BM16" s="948"/>
      <c r="BN16" s="948"/>
      <c r="BO16" s="948"/>
      <c r="BP16" s="948"/>
      <c r="BQ16" s="948"/>
      <c r="BR16" s="948"/>
      <c r="BS16" s="948"/>
      <c r="BT16" s="948"/>
      <c r="BU16" s="948"/>
      <c r="BV16" s="948"/>
      <c r="BW16" s="948"/>
      <c r="BX16" s="948"/>
      <c r="BY16" s="948"/>
      <c r="BZ16" s="948"/>
      <c r="CA16" s="948"/>
      <c r="CB16" s="948"/>
      <c r="CC16" s="948"/>
      <c r="CD16" s="948"/>
      <c r="CE16" s="948"/>
      <c r="CF16" s="948"/>
      <c r="CG16" s="948"/>
      <c r="CH16" s="948"/>
      <c r="CI16" s="948"/>
      <c r="CJ16" s="948"/>
      <c r="CK16" s="948"/>
      <c r="CL16" s="948"/>
      <c r="CM16" s="948"/>
      <c r="CN16" s="948"/>
      <c r="CO16" s="948"/>
      <c r="CP16" s="948"/>
      <c r="CQ16" s="948"/>
      <c r="CR16" s="948"/>
      <c r="CS16" s="948"/>
      <c r="CT16" s="948"/>
      <c r="CU16" s="948"/>
      <c r="CV16" s="948"/>
      <c r="CW16" s="948"/>
      <c r="CX16" s="948"/>
      <c r="CY16" s="948"/>
      <c r="CZ16" s="948"/>
      <c r="DA16" s="948"/>
      <c r="DB16" s="948"/>
      <c r="DC16" s="948"/>
      <c r="DD16" s="948"/>
      <c r="DE16" s="948"/>
      <c r="DF16" s="948"/>
      <c r="DG16" s="948"/>
      <c r="DH16" s="948"/>
      <c r="DI16" s="948"/>
      <c r="DJ16" s="948"/>
      <c r="DK16" s="948"/>
      <c r="DL16" s="948"/>
      <c r="DM16" s="948"/>
      <c r="DN16" s="948"/>
      <c r="DO16" s="948"/>
      <c r="DP16" s="948"/>
      <c r="DQ16" s="948"/>
      <c r="DR16" s="948"/>
      <c r="DS16" s="948"/>
      <c r="DT16" s="948"/>
      <c r="DU16" s="948"/>
      <c r="DV16" s="948"/>
      <c r="DW16" s="948"/>
      <c r="DX16" s="948"/>
      <c r="DY16" s="948"/>
      <c r="DZ16" s="948"/>
      <c r="EA16" s="948"/>
      <c r="EB16" s="948"/>
      <c r="EC16" s="948"/>
      <c r="ED16" s="948"/>
      <c r="EE16" s="948"/>
      <c r="EF16" s="948"/>
      <c r="EG16" s="948"/>
      <c r="EH16" s="948"/>
      <c r="EI16" s="948"/>
      <c r="EJ16" s="948"/>
      <c r="EK16" s="948"/>
      <c r="EL16" s="948"/>
      <c r="EM16" s="948"/>
      <c r="EN16" s="948"/>
      <c r="EO16" s="948"/>
      <c r="EP16" s="948"/>
      <c r="EQ16" s="948"/>
      <c r="ER16" s="948"/>
      <c r="ES16" s="948"/>
      <c r="ET16" s="948"/>
      <c r="EU16" s="948"/>
      <c r="EV16" s="948"/>
      <c r="EW16" s="948"/>
      <c r="EX16" s="948"/>
      <c r="EY16" s="948"/>
      <c r="EZ16" s="948"/>
      <c r="FA16" s="948"/>
      <c r="FB16" s="948"/>
      <c r="FC16" s="948"/>
      <c r="FD16" s="948"/>
      <c r="FE16" s="948"/>
      <c r="FF16" s="948"/>
      <c r="FG16" s="948"/>
      <c r="FH16" s="948"/>
      <c r="FI16" s="948"/>
      <c r="FJ16" s="948"/>
      <c r="FK16" s="948"/>
      <c r="FL16" s="948"/>
      <c r="FM16" s="948"/>
      <c r="FN16" s="948"/>
      <c r="FO16" s="948"/>
      <c r="FP16" s="948"/>
      <c r="FQ16" s="948"/>
      <c r="FR16" s="948"/>
      <c r="FS16" s="948"/>
      <c r="FT16" s="948"/>
      <c r="FU16" s="948"/>
      <c r="FV16" s="948"/>
      <c r="FW16" s="948"/>
      <c r="FX16" s="948"/>
      <c r="FY16" s="948"/>
      <c r="FZ16" s="948"/>
      <c r="GA16" s="948"/>
      <c r="GB16" s="948"/>
      <c r="GC16" s="948"/>
      <c r="GD16" s="948"/>
      <c r="GE16" s="948"/>
      <c r="GF16" s="948"/>
      <c r="GG16" s="948"/>
      <c r="GH16" s="948"/>
      <c r="GI16" s="948"/>
      <c r="GJ16" s="948"/>
      <c r="GK16" s="948"/>
    </row>
    <row r="17" spans="1:193" s="39" customFormat="1" ht="15" customHeight="1">
      <c r="A17" s="947" t="s">
        <v>12</v>
      </c>
      <c r="B17" s="553">
        <v>0</v>
      </c>
      <c r="C17" s="553">
        <v>0</v>
      </c>
      <c r="D17" s="553"/>
      <c r="E17" s="1631" t="e">
        <v>#DIV/0!</v>
      </c>
      <c r="F17" s="1631" t="e">
        <v>#DIV/0!</v>
      </c>
      <c r="G17" s="553">
        <v>0</v>
      </c>
      <c r="H17" s="553"/>
      <c r="I17" s="553"/>
      <c r="J17" s="1631"/>
      <c r="K17" s="1631"/>
      <c r="L17" s="553">
        <v>0</v>
      </c>
      <c r="M17" s="553"/>
      <c r="N17" s="553"/>
      <c r="O17" s="1632" t="e">
        <v>#DIV/0!</v>
      </c>
      <c r="P17" s="1632" t="e">
        <v>#DIV/0!</v>
      </c>
      <c r="Q17" s="553"/>
      <c r="R17" s="553"/>
      <c r="S17" s="553"/>
      <c r="T17" s="782"/>
      <c r="U17" s="783"/>
      <c r="V17" s="948"/>
      <c r="W17" s="948"/>
      <c r="X17" s="948"/>
      <c r="Y17" s="948"/>
      <c r="Z17" s="948"/>
      <c r="AA17" s="948"/>
      <c r="AB17" s="948"/>
      <c r="AC17" s="948"/>
      <c r="AD17" s="948"/>
      <c r="AE17" s="948"/>
      <c r="AF17" s="948"/>
      <c r="AG17" s="948"/>
      <c r="AH17" s="948"/>
      <c r="AI17" s="948"/>
      <c r="AJ17" s="948"/>
      <c r="AK17" s="948"/>
      <c r="AL17" s="948"/>
      <c r="AM17" s="948"/>
      <c r="AN17" s="948"/>
      <c r="AO17" s="948"/>
      <c r="AP17" s="948"/>
      <c r="AQ17" s="948"/>
      <c r="AR17" s="948"/>
      <c r="AS17" s="948"/>
      <c r="AT17" s="948"/>
      <c r="AU17" s="948"/>
      <c r="AV17" s="948"/>
      <c r="AW17" s="948"/>
      <c r="AX17" s="948"/>
      <c r="AY17" s="948"/>
      <c r="AZ17" s="948"/>
      <c r="BA17" s="948"/>
      <c r="BB17" s="948"/>
      <c r="BC17" s="948"/>
      <c r="BD17" s="948"/>
      <c r="BE17" s="948"/>
      <c r="BF17" s="948"/>
      <c r="BG17" s="948"/>
      <c r="BH17" s="948"/>
      <c r="BI17" s="948"/>
      <c r="BJ17" s="948"/>
      <c r="BK17" s="948"/>
      <c r="BL17" s="948"/>
      <c r="BM17" s="948"/>
      <c r="BN17" s="948"/>
      <c r="BO17" s="948"/>
      <c r="BP17" s="948"/>
      <c r="BQ17" s="948"/>
      <c r="BR17" s="948"/>
      <c r="BS17" s="948"/>
      <c r="BT17" s="948"/>
      <c r="BU17" s="948"/>
      <c r="BV17" s="948"/>
      <c r="BW17" s="948"/>
      <c r="BX17" s="948"/>
      <c r="BY17" s="948"/>
      <c r="BZ17" s="948"/>
      <c r="CA17" s="948"/>
      <c r="CB17" s="948"/>
      <c r="CC17" s="948"/>
      <c r="CD17" s="948"/>
      <c r="CE17" s="948"/>
      <c r="CF17" s="948"/>
      <c r="CG17" s="948"/>
      <c r="CH17" s="948"/>
      <c r="CI17" s="948"/>
      <c r="CJ17" s="948"/>
      <c r="CK17" s="948"/>
      <c r="CL17" s="948"/>
      <c r="CM17" s="948"/>
      <c r="CN17" s="948"/>
      <c r="CO17" s="948"/>
      <c r="CP17" s="948"/>
      <c r="CQ17" s="948"/>
      <c r="CR17" s="948"/>
      <c r="CS17" s="948"/>
      <c r="CT17" s="948"/>
      <c r="CU17" s="948"/>
      <c r="CV17" s="948"/>
      <c r="CW17" s="948"/>
      <c r="CX17" s="948"/>
      <c r="CY17" s="948"/>
      <c r="CZ17" s="948"/>
      <c r="DA17" s="948"/>
      <c r="DB17" s="948"/>
      <c r="DC17" s="948"/>
      <c r="DD17" s="948"/>
      <c r="DE17" s="948"/>
      <c r="DF17" s="948"/>
      <c r="DG17" s="948"/>
      <c r="DH17" s="948"/>
      <c r="DI17" s="948"/>
      <c r="DJ17" s="948"/>
      <c r="DK17" s="948"/>
      <c r="DL17" s="948"/>
      <c r="DM17" s="948"/>
      <c r="DN17" s="948"/>
      <c r="DO17" s="948"/>
      <c r="DP17" s="948"/>
      <c r="DQ17" s="948"/>
      <c r="DR17" s="948"/>
      <c r="DS17" s="948"/>
      <c r="DT17" s="948"/>
      <c r="DU17" s="948"/>
      <c r="DV17" s="948"/>
      <c r="DW17" s="948"/>
      <c r="DX17" s="948"/>
      <c r="DY17" s="948"/>
      <c r="DZ17" s="948"/>
      <c r="EA17" s="948"/>
      <c r="EB17" s="948"/>
      <c r="EC17" s="948"/>
      <c r="ED17" s="948"/>
      <c r="EE17" s="948"/>
      <c r="EF17" s="948"/>
      <c r="EG17" s="948"/>
      <c r="EH17" s="948"/>
      <c r="EI17" s="948"/>
      <c r="EJ17" s="948"/>
      <c r="EK17" s="948"/>
      <c r="EL17" s="948"/>
      <c r="EM17" s="948"/>
      <c r="EN17" s="948"/>
      <c r="EO17" s="948"/>
      <c r="EP17" s="948"/>
      <c r="EQ17" s="948"/>
      <c r="ER17" s="948"/>
      <c r="ES17" s="948"/>
      <c r="ET17" s="948"/>
      <c r="EU17" s="948"/>
      <c r="EV17" s="948"/>
      <c r="EW17" s="948"/>
      <c r="EX17" s="948"/>
      <c r="EY17" s="948"/>
      <c r="EZ17" s="948"/>
      <c r="FA17" s="948"/>
      <c r="FB17" s="948"/>
      <c r="FC17" s="948"/>
      <c r="FD17" s="948"/>
      <c r="FE17" s="948"/>
      <c r="FF17" s="948"/>
      <c r="FG17" s="948"/>
      <c r="FH17" s="948"/>
      <c r="FI17" s="948"/>
      <c r="FJ17" s="948"/>
      <c r="FK17" s="948"/>
      <c r="FL17" s="948"/>
      <c r="FM17" s="948"/>
      <c r="FN17" s="948"/>
      <c r="FO17" s="948"/>
      <c r="FP17" s="948"/>
      <c r="FQ17" s="948"/>
      <c r="FR17" s="948"/>
      <c r="FS17" s="948"/>
      <c r="FT17" s="948"/>
      <c r="FU17" s="948"/>
      <c r="FV17" s="948"/>
      <c r="FW17" s="948"/>
      <c r="FX17" s="948"/>
      <c r="FY17" s="948"/>
      <c r="FZ17" s="948"/>
      <c r="GA17" s="948"/>
      <c r="GB17" s="948"/>
      <c r="GC17" s="948"/>
      <c r="GD17" s="948"/>
      <c r="GE17" s="948"/>
      <c r="GF17" s="948"/>
      <c r="GG17" s="948"/>
      <c r="GH17" s="948"/>
      <c r="GI17" s="948"/>
      <c r="GJ17" s="948"/>
      <c r="GK17" s="948"/>
    </row>
    <row r="18" spans="1:193" s="39" customFormat="1" ht="15" customHeight="1">
      <c r="A18" s="947" t="s">
        <v>13</v>
      </c>
      <c r="B18" s="553"/>
      <c r="C18" s="553"/>
      <c r="D18" s="553"/>
      <c r="E18" s="1631"/>
      <c r="F18" s="1631"/>
      <c r="G18" s="553">
        <v>0</v>
      </c>
      <c r="H18" s="553"/>
      <c r="I18" s="553"/>
      <c r="J18" s="1631" t="e">
        <v>#DIV/0!</v>
      </c>
      <c r="K18" s="1631" t="e">
        <v>#DIV/0!</v>
      </c>
      <c r="L18" s="553">
        <v>0</v>
      </c>
      <c r="M18" s="553"/>
      <c r="N18" s="553"/>
      <c r="O18" s="1632"/>
      <c r="P18" s="1632" t="e">
        <v>#DIV/0!</v>
      </c>
      <c r="Q18" s="553">
        <v>501</v>
      </c>
      <c r="R18" s="553">
        <v>550</v>
      </c>
      <c r="S18" s="553">
        <v>530</v>
      </c>
      <c r="T18" s="782">
        <v>9.7804391217564728</v>
      </c>
      <c r="U18" s="783">
        <v>-3.6363636363636402</v>
      </c>
      <c r="V18" s="948"/>
      <c r="W18" s="948"/>
      <c r="X18" s="948"/>
      <c r="Y18" s="948"/>
      <c r="Z18" s="948"/>
      <c r="AA18" s="948"/>
      <c r="AB18" s="948"/>
      <c r="AC18" s="948"/>
      <c r="AD18" s="948"/>
      <c r="AE18" s="948"/>
      <c r="AF18" s="948"/>
      <c r="AG18" s="948"/>
      <c r="AH18" s="948"/>
      <c r="AI18" s="948"/>
      <c r="AJ18" s="948"/>
      <c r="AK18" s="948"/>
      <c r="AL18" s="948"/>
      <c r="AM18" s="948"/>
      <c r="AN18" s="948"/>
      <c r="AO18" s="948"/>
      <c r="AP18" s="948"/>
      <c r="AQ18" s="948"/>
      <c r="AR18" s="948"/>
      <c r="AS18" s="948"/>
      <c r="AT18" s="948"/>
      <c r="AU18" s="948"/>
      <c r="AV18" s="948"/>
      <c r="AW18" s="948"/>
      <c r="AX18" s="948"/>
      <c r="AY18" s="948"/>
      <c r="AZ18" s="948"/>
      <c r="BA18" s="948"/>
      <c r="BB18" s="948"/>
      <c r="BC18" s="948"/>
      <c r="BD18" s="948"/>
      <c r="BE18" s="948"/>
      <c r="BF18" s="948"/>
      <c r="BG18" s="948"/>
      <c r="BH18" s="948"/>
      <c r="BI18" s="948"/>
      <c r="BJ18" s="948"/>
      <c r="BK18" s="948"/>
      <c r="BL18" s="948"/>
      <c r="BM18" s="948"/>
      <c r="BN18" s="948"/>
      <c r="BO18" s="948"/>
      <c r="BP18" s="948"/>
      <c r="BQ18" s="948"/>
      <c r="BR18" s="948"/>
      <c r="BS18" s="948"/>
      <c r="BT18" s="948"/>
      <c r="BU18" s="948"/>
      <c r="BV18" s="948"/>
      <c r="BW18" s="948"/>
      <c r="BX18" s="948"/>
      <c r="BY18" s="948"/>
      <c r="BZ18" s="948"/>
      <c r="CA18" s="948"/>
      <c r="CB18" s="948"/>
      <c r="CC18" s="948"/>
      <c r="CD18" s="948"/>
      <c r="CE18" s="948"/>
      <c r="CF18" s="948"/>
      <c r="CG18" s="948"/>
      <c r="CH18" s="948"/>
      <c r="CI18" s="948"/>
      <c r="CJ18" s="948"/>
      <c r="CK18" s="948"/>
      <c r="CL18" s="948"/>
      <c r="CM18" s="948"/>
      <c r="CN18" s="948"/>
      <c r="CO18" s="948"/>
      <c r="CP18" s="948"/>
      <c r="CQ18" s="948"/>
      <c r="CR18" s="948"/>
      <c r="CS18" s="948"/>
      <c r="CT18" s="948"/>
      <c r="CU18" s="948"/>
      <c r="CV18" s="948"/>
      <c r="CW18" s="948"/>
      <c r="CX18" s="948"/>
      <c r="CY18" s="948"/>
      <c r="CZ18" s="948"/>
      <c r="DA18" s="948"/>
      <c r="DB18" s="948"/>
      <c r="DC18" s="948"/>
      <c r="DD18" s="948"/>
      <c r="DE18" s="948"/>
      <c r="DF18" s="948"/>
      <c r="DG18" s="948"/>
      <c r="DH18" s="948"/>
      <c r="DI18" s="948"/>
      <c r="DJ18" s="948"/>
      <c r="DK18" s="948"/>
      <c r="DL18" s="948"/>
      <c r="DM18" s="948"/>
      <c r="DN18" s="948"/>
      <c r="DO18" s="948"/>
      <c r="DP18" s="948"/>
      <c r="DQ18" s="948"/>
      <c r="DR18" s="948"/>
      <c r="DS18" s="948"/>
      <c r="DT18" s="948"/>
      <c r="DU18" s="948"/>
      <c r="DV18" s="948"/>
      <c r="DW18" s="948"/>
      <c r="DX18" s="948"/>
      <c r="DY18" s="948"/>
      <c r="DZ18" s="948"/>
      <c r="EA18" s="948"/>
      <c r="EB18" s="948"/>
      <c r="EC18" s="948"/>
      <c r="ED18" s="948"/>
      <c r="EE18" s="948"/>
      <c r="EF18" s="948"/>
      <c r="EG18" s="948"/>
      <c r="EH18" s="948"/>
      <c r="EI18" s="948"/>
      <c r="EJ18" s="948"/>
      <c r="EK18" s="948"/>
      <c r="EL18" s="948"/>
      <c r="EM18" s="948"/>
      <c r="EN18" s="948"/>
      <c r="EO18" s="948"/>
      <c r="EP18" s="948"/>
      <c r="EQ18" s="948"/>
      <c r="ER18" s="948"/>
      <c r="ES18" s="948"/>
      <c r="ET18" s="948"/>
      <c r="EU18" s="948"/>
      <c r="EV18" s="948"/>
      <c r="EW18" s="948"/>
      <c r="EX18" s="948"/>
      <c r="EY18" s="948"/>
      <c r="EZ18" s="948"/>
      <c r="FA18" s="948"/>
      <c r="FB18" s="948"/>
      <c r="FC18" s="948"/>
      <c r="FD18" s="948"/>
      <c r="FE18" s="948"/>
      <c r="FF18" s="948"/>
      <c r="FG18" s="948"/>
      <c r="FH18" s="948"/>
      <c r="FI18" s="948"/>
      <c r="FJ18" s="948"/>
      <c r="FK18" s="948"/>
      <c r="FL18" s="948"/>
      <c r="FM18" s="948"/>
      <c r="FN18" s="948"/>
      <c r="FO18" s="948"/>
      <c r="FP18" s="948"/>
      <c r="FQ18" s="948"/>
      <c r="FR18" s="948"/>
      <c r="FS18" s="948"/>
      <c r="FT18" s="948"/>
      <c r="FU18" s="948"/>
      <c r="FV18" s="948"/>
      <c r="FW18" s="948"/>
      <c r="FX18" s="948"/>
      <c r="FY18" s="948"/>
      <c r="FZ18" s="948"/>
      <c r="GA18" s="948"/>
      <c r="GB18" s="948"/>
      <c r="GC18" s="948"/>
      <c r="GD18" s="948"/>
      <c r="GE18" s="948"/>
      <c r="GF18" s="948"/>
      <c r="GG18" s="948"/>
      <c r="GH18" s="948"/>
      <c r="GI18" s="948"/>
      <c r="GJ18" s="948"/>
      <c r="GK18" s="948"/>
    </row>
    <row r="19" spans="1:193" s="39" customFormat="1" ht="15" customHeight="1">
      <c r="A19" s="947" t="s">
        <v>14</v>
      </c>
      <c r="B19" s="553">
        <v>3949.6</v>
      </c>
      <c r="C19" s="553">
        <v>4122</v>
      </c>
      <c r="D19" s="553">
        <v>4122</v>
      </c>
      <c r="E19" s="1631">
        <v>4.3649989872392165</v>
      </c>
      <c r="F19" s="1631">
        <v>0</v>
      </c>
      <c r="G19" s="553">
        <v>5428</v>
      </c>
      <c r="H19" s="553">
        <v>7658</v>
      </c>
      <c r="I19" s="553">
        <v>10800</v>
      </c>
      <c r="J19" s="1631">
        <v>41.083271923360357</v>
      </c>
      <c r="K19" s="1631">
        <v>41.028989292243409</v>
      </c>
      <c r="L19" s="553">
        <v>21876.400000000001</v>
      </c>
      <c r="M19" s="553">
        <v>31151</v>
      </c>
      <c r="N19" s="553">
        <v>33000</v>
      </c>
      <c r="O19" s="1632">
        <v>42.395458119251792</v>
      </c>
      <c r="P19" s="1632">
        <v>5.9356039934512532</v>
      </c>
      <c r="Q19" s="553">
        <v>2613</v>
      </c>
      <c r="R19" s="553">
        <v>2637</v>
      </c>
      <c r="S19" s="553">
        <v>2560</v>
      </c>
      <c r="T19" s="782">
        <v>0.91848450057405273</v>
      </c>
      <c r="U19" s="783">
        <v>-2.919984831247632</v>
      </c>
      <c r="V19" s="948"/>
      <c r="W19" s="948"/>
      <c r="X19" s="948"/>
      <c r="Y19" s="948"/>
      <c r="Z19" s="948"/>
      <c r="AA19" s="948"/>
      <c r="AB19" s="948"/>
      <c r="AC19" s="948"/>
      <c r="AD19" s="948"/>
      <c r="AE19" s="948"/>
      <c r="AF19" s="948"/>
      <c r="AG19" s="948"/>
      <c r="AH19" s="948"/>
      <c r="AI19" s="948"/>
      <c r="AJ19" s="948"/>
      <c r="AK19" s="948"/>
      <c r="AL19" s="948"/>
      <c r="AM19" s="948"/>
      <c r="AN19" s="948"/>
      <c r="AO19" s="948"/>
      <c r="AP19" s="948"/>
      <c r="AQ19" s="948"/>
      <c r="AR19" s="948"/>
      <c r="AS19" s="948"/>
      <c r="AT19" s="948"/>
      <c r="AU19" s="948"/>
      <c r="AV19" s="948"/>
      <c r="AW19" s="948"/>
      <c r="AX19" s="948"/>
      <c r="AY19" s="948"/>
      <c r="AZ19" s="948"/>
      <c r="BA19" s="948"/>
      <c r="BB19" s="948"/>
      <c r="BC19" s="948"/>
      <c r="BD19" s="948"/>
      <c r="BE19" s="948"/>
      <c r="BF19" s="948"/>
      <c r="BG19" s="948"/>
      <c r="BH19" s="948"/>
      <c r="BI19" s="948"/>
      <c r="BJ19" s="948"/>
      <c r="BK19" s="948"/>
      <c r="BL19" s="948"/>
      <c r="BM19" s="948"/>
      <c r="BN19" s="948"/>
      <c r="BO19" s="948"/>
      <c r="BP19" s="948"/>
      <c r="BQ19" s="948"/>
      <c r="BR19" s="948"/>
      <c r="BS19" s="948"/>
      <c r="BT19" s="948"/>
      <c r="BU19" s="948"/>
      <c r="BV19" s="948"/>
      <c r="BW19" s="948"/>
      <c r="BX19" s="948"/>
      <c r="BY19" s="948"/>
      <c r="BZ19" s="948"/>
      <c r="CA19" s="948"/>
      <c r="CB19" s="948"/>
      <c r="CC19" s="948"/>
      <c r="CD19" s="948"/>
      <c r="CE19" s="948"/>
      <c r="CF19" s="948"/>
      <c r="CG19" s="948"/>
      <c r="CH19" s="948"/>
      <c r="CI19" s="948"/>
      <c r="CJ19" s="948"/>
      <c r="CK19" s="948"/>
      <c r="CL19" s="948"/>
      <c r="CM19" s="948"/>
      <c r="CN19" s="948"/>
      <c r="CO19" s="948"/>
      <c r="CP19" s="948"/>
      <c r="CQ19" s="948"/>
      <c r="CR19" s="948"/>
      <c r="CS19" s="948"/>
      <c r="CT19" s="948"/>
      <c r="CU19" s="948"/>
      <c r="CV19" s="948"/>
      <c r="CW19" s="948"/>
      <c r="CX19" s="948"/>
      <c r="CY19" s="948"/>
      <c r="CZ19" s="948"/>
      <c r="DA19" s="948"/>
      <c r="DB19" s="948"/>
      <c r="DC19" s="948"/>
      <c r="DD19" s="948"/>
      <c r="DE19" s="948"/>
      <c r="DF19" s="948"/>
      <c r="DG19" s="948"/>
      <c r="DH19" s="948"/>
      <c r="DI19" s="948"/>
      <c r="DJ19" s="948"/>
      <c r="DK19" s="948"/>
      <c r="DL19" s="948"/>
      <c r="DM19" s="948"/>
      <c r="DN19" s="948"/>
      <c r="DO19" s="948"/>
      <c r="DP19" s="948"/>
      <c r="DQ19" s="948"/>
      <c r="DR19" s="948"/>
      <c r="DS19" s="948"/>
      <c r="DT19" s="948"/>
      <c r="DU19" s="948"/>
      <c r="DV19" s="948"/>
      <c r="DW19" s="948"/>
      <c r="DX19" s="948"/>
      <c r="DY19" s="948"/>
      <c r="DZ19" s="948"/>
      <c r="EA19" s="948"/>
      <c r="EB19" s="948"/>
      <c r="EC19" s="948"/>
      <c r="ED19" s="948"/>
      <c r="EE19" s="948"/>
      <c r="EF19" s="948"/>
      <c r="EG19" s="948"/>
      <c r="EH19" s="948"/>
      <c r="EI19" s="948"/>
      <c r="EJ19" s="948"/>
      <c r="EK19" s="948"/>
      <c r="EL19" s="948"/>
      <c r="EM19" s="948"/>
      <c r="EN19" s="948"/>
      <c r="EO19" s="948"/>
      <c r="EP19" s="948"/>
      <c r="EQ19" s="948"/>
      <c r="ER19" s="948"/>
      <c r="ES19" s="948"/>
      <c r="ET19" s="948"/>
      <c r="EU19" s="948"/>
      <c r="EV19" s="948"/>
      <c r="EW19" s="948"/>
      <c r="EX19" s="948"/>
      <c r="EY19" s="948"/>
      <c r="EZ19" s="948"/>
      <c r="FA19" s="948"/>
      <c r="FB19" s="948"/>
      <c r="FC19" s="948"/>
      <c r="FD19" s="948"/>
      <c r="FE19" s="948"/>
      <c r="FF19" s="948"/>
      <c r="FG19" s="948"/>
      <c r="FH19" s="948"/>
      <c r="FI19" s="948"/>
      <c r="FJ19" s="948"/>
      <c r="FK19" s="948"/>
      <c r="FL19" s="948"/>
      <c r="FM19" s="948"/>
      <c r="FN19" s="948"/>
      <c r="FO19" s="948"/>
      <c r="FP19" s="948"/>
      <c r="FQ19" s="948"/>
      <c r="FR19" s="948"/>
      <c r="FS19" s="948"/>
      <c r="FT19" s="948"/>
      <c r="FU19" s="948"/>
      <c r="FV19" s="948"/>
      <c r="FW19" s="948"/>
      <c r="FX19" s="948"/>
      <c r="FY19" s="948"/>
      <c r="FZ19" s="948"/>
      <c r="GA19" s="948"/>
      <c r="GB19" s="948"/>
      <c r="GC19" s="948"/>
      <c r="GD19" s="948"/>
      <c r="GE19" s="948"/>
      <c r="GF19" s="948"/>
      <c r="GG19" s="948"/>
      <c r="GH19" s="948"/>
      <c r="GI19" s="948"/>
      <c r="GJ19" s="948"/>
      <c r="GK19" s="948"/>
    </row>
    <row r="20" spans="1:193" s="39" customFormat="1" ht="15" customHeight="1">
      <c r="A20" s="947" t="s">
        <v>15</v>
      </c>
      <c r="B20" s="553">
        <v>1380</v>
      </c>
      <c r="C20" s="553">
        <v>1425</v>
      </c>
      <c r="D20" s="553">
        <v>1425</v>
      </c>
      <c r="E20" s="1631">
        <v>3.2608695652173911</v>
      </c>
      <c r="F20" s="1631">
        <v>0</v>
      </c>
      <c r="G20" s="553">
        <v>2500</v>
      </c>
      <c r="H20" s="553">
        <v>3248</v>
      </c>
      <c r="I20" s="553">
        <v>3240</v>
      </c>
      <c r="J20" s="1631">
        <v>29.92</v>
      </c>
      <c r="K20" s="1631">
        <v>-0.24630541871921183</v>
      </c>
      <c r="L20" s="553">
        <v>6600</v>
      </c>
      <c r="M20" s="553">
        <v>7260</v>
      </c>
      <c r="N20" s="553">
        <v>7372</v>
      </c>
      <c r="O20" s="1632">
        <v>10</v>
      </c>
      <c r="P20" s="1632">
        <v>1.5426997245179064</v>
      </c>
      <c r="Q20" s="553">
        <v>5355</v>
      </c>
      <c r="R20" s="553">
        <v>5373</v>
      </c>
      <c r="S20" s="553">
        <v>5306</v>
      </c>
      <c r="T20" s="782">
        <v>0.33613445378151141</v>
      </c>
      <c r="U20" s="783">
        <v>-1.2469756188349095</v>
      </c>
      <c r="V20" s="948"/>
      <c r="W20" s="948"/>
      <c r="X20" s="948"/>
      <c r="Y20" s="948"/>
      <c r="Z20" s="948"/>
      <c r="AA20" s="948"/>
      <c r="AB20" s="948"/>
      <c r="AC20" s="948"/>
      <c r="AD20" s="948"/>
      <c r="AE20" s="948"/>
      <c r="AF20" s="948"/>
      <c r="AG20" s="948"/>
      <c r="AH20" s="948"/>
      <c r="AI20" s="948"/>
      <c r="AJ20" s="948"/>
      <c r="AK20" s="948"/>
      <c r="AL20" s="948"/>
      <c r="AM20" s="948"/>
      <c r="AN20" s="948"/>
      <c r="AO20" s="948"/>
      <c r="AP20" s="948"/>
      <c r="AQ20" s="948"/>
      <c r="AR20" s="948"/>
      <c r="AS20" s="948"/>
      <c r="AT20" s="948"/>
      <c r="AU20" s="948"/>
      <c r="AV20" s="948"/>
      <c r="AW20" s="948"/>
      <c r="AX20" s="948"/>
      <c r="AY20" s="948"/>
      <c r="AZ20" s="948"/>
      <c r="BA20" s="948"/>
      <c r="BB20" s="948"/>
      <c r="BC20" s="948"/>
      <c r="BD20" s="948"/>
      <c r="BE20" s="948"/>
      <c r="BF20" s="948"/>
      <c r="BG20" s="948"/>
      <c r="BH20" s="948"/>
      <c r="BI20" s="948"/>
      <c r="BJ20" s="948"/>
      <c r="BK20" s="948"/>
      <c r="BL20" s="948"/>
      <c r="BM20" s="948"/>
      <c r="BN20" s="948"/>
      <c r="BO20" s="948"/>
      <c r="BP20" s="948"/>
      <c r="BQ20" s="948"/>
      <c r="BR20" s="948"/>
      <c r="BS20" s="948"/>
      <c r="BT20" s="948"/>
      <c r="BU20" s="948"/>
      <c r="BV20" s="948"/>
      <c r="BW20" s="948"/>
      <c r="BX20" s="948"/>
      <c r="BY20" s="948"/>
      <c r="BZ20" s="948"/>
      <c r="CA20" s="948"/>
      <c r="CB20" s="948"/>
      <c r="CC20" s="948"/>
      <c r="CD20" s="948"/>
      <c r="CE20" s="948"/>
      <c r="CF20" s="948"/>
      <c r="CG20" s="948"/>
      <c r="CH20" s="948"/>
      <c r="CI20" s="948"/>
      <c r="CJ20" s="948"/>
      <c r="CK20" s="948"/>
      <c r="CL20" s="948"/>
      <c r="CM20" s="948"/>
      <c r="CN20" s="948"/>
      <c r="CO20" s="948"/>
      <c r="CP20" s="948"/>
      <c r="CQ20" s="948"/>
      <c r="CR20" s="948"/>
      <c r="CS20" s="948"/>
      <c r="CT20" s="948"/>
      <c r="CU20" s="948"/>
      <c r="CV20" s="948"/>
      <c r="CW20" s="948"/>
      <c r="CX20" s="948"/>
      <c r="CY20" s="948"/>
      <c r="CZ20" s="948"/>
      <c r="DA20" s="948"/>
      <c r="DB20" s="948"/>
      <c r="DC20" s="948"/>
      <c r="DD20" s="948"/>
      <c r="DE20" s="948"/>
      <c r="DF20" s="948"/>
      <c r="DG20" s="948"/>
      <c r="DH20" s="948"/>
      <c r="DI20" s="948"/>
      <c r="DJ20" s="948"/>
      <c r="DK20" s="948"/>
      <c r="DL20" s="948"/>
      <c r="DM20" s="948"/>
      <c r="DN20" s="948"/>
      <c r="DO20" s="948"/>
      <c r="DP20" s="948"/>
      <c r="DQ20" s="948"/>
      <c r="DR20" s="948"/>
      <c r="DS20" s="948"/>
      <c r="DT20" s="948"/>
      <c r="DU20" s="948"/>
      <c r="DV20" s="948"/>
      <c r="DW20" s="948"/>
      <c r="DX20" s="948"/>
      <c r="DY20" s="948"/>
      <c r="DZ20" s="948"/>
      <c r="EA20" s="948"/>
      <c r="EB20" s="948"/>
      <c r="EC20" s="948"/>
      <c r="ED20" s="948"/>
      <c r="EE20" s="948"/>
      <c r="EF20" s="948"/>
      <c r="EG20" s="948"/>
      <c r="EH20" s="948"/>
      <c r="EI20" s="948"/>
      <c r="EJ20" s="948"/>
      <c r="EK20" s="948"/>
      <c r="EL20" s="948"/>
      <c r="EM20" s="948"/>
      <c r="EN20" s="948"/>
      <c r="EO20" s="948"/>
      <c r="EP20" s="948"/>
      <c r="EQ20" s="948"/>
      <c r="ER20" s="948"/>
      <c r="ES20" s="948"/>
      <c r="ET20" s="948"/>
      <c r="EU20" s="948"/>
      <c r="EV20" s="948"/>
      <c r="EW20" s="948"/>
      <c r="EX20" s="948"/>
      <c r="EY20" s="948"/>
      <c r="EZ20" s="948"/>
      <c r="FA20" s="948"/>
      <c r="FB20" s="948"/>
      <c r="FC20" s="948"/>
      <c r="FD20" s="948"/>
      <c r="FE20" s="948"/>
      <c r="FF20" s="948"/>
      <c r="FG20" s="948"/>
      <c r="FH20" s="948"/>
      <c r="FI20" s="948"/>
      <c r="FJ20" s="948"/>
      <c r="FK20" s="948"/>
      <c r="FL20" s="948"/>
      <c r="FM20" s="948"/>
      <c r="FN20" s="948"/>
      <c r="FO20" s="948"/>
      <c r="FP20" s="948"/>
      <c r="FQ20" s="948"/>
      <c r="FR20" s="948"/>
      <c r="FS20" s="948"/>
      <c r="FT20" s="948"/>
      <c r="FU20" s="948"/>
      <c r="FV20" s="948"/>
      <c r="FW20" s="948"/>
      <c r="FX20" s="948"/>
      <c r="FY20" s="948"/>
      <c r="FZ20" s="948"/>
      <c r="GA20" s="948"/>
      <c r="GB20" s="948"/>
      <c r="GC20" s="948"/>
      <c r="GD20" s="948"/>
      <c r="GE20" s="948"/>
      <c r="GF20" s="948"/>
      <c r="GG20" s="948"/>
      <c r="GH20" s="948"/>
      <c r="GI20" s="948"/>
      <c r="GJ20" s="948"/>
      <c r="GK20" s="948"/>
    </row>
    <row r="21" spans="1:193" s="1013" customFormat="1" ht="15" customHeight="1">
      <c r="A21" s="1011" t="s">
        <v>719</v>
      </c>
      <c r="B21" s="1627">
        <v>96549.72</v>
      </c>
      <c r="C21" s="1627">
        <v>92943</v>
      </c>
      <c r="D21" s="1627">
        <v>92943</v>
      </c>
      <c r="E21" s="1633">
        <v>-3.7356089691404608</v>
      </c>
      <c r="F21" s="1633">
        <v>0</v>
      </c>
      <c r="G21" s="1627">
        <v>114040</v>
      </c>
      <c r="H21" s="1627">
        <v>177100</v>
      </c>
      <c r="I21" s="1627">
        <v>179200</v>
      </c>
      <c r="J21" s="1633">
        <v>55.296387232549982</v>
      </c>
      <c r="K21" s="1633">
        <v>1.1857707509881421</v>
      </c>
      <c r="L21" s="1627">
        <v>130663</v>
      </c>
      <c r="M21" s="1627">
        <v>130000</v>
      </c>
      <c r="N21" s="1627">
        <v>132960</v>
      </c>
      <c r="O21" s="1634">
        <v>-0.50741219779126456</v>
      </c>
      <c r="P21" s="1634">
        <v>2.2769230769230773</v>
      </c>
      <c r="Q21" s="1627">
        <v>27472</v>
      </c>
      <c r="R21" s="1627">
        <v>28601</v>
      </c>
      <c r="S21" s="1627">
        <v>28800</v>
      </c>
      <c r="T21" s="847">
        <v>4.1096389050669728</v>
      </c>
      <c r="U21" s="850">
        <v>0.69577986783680501</v>
      </c>
      <c r="V21" s="1012"/>
      <c r="W21" s="1012"/>
      <c r="X21" s="1012"/>
      <c r="Y21" s="1012"/>
      <c r="Z21" s="1012"/>
      <c r="AA21" s="1012"/>
      <c r="AB21" s="1012"/>
      <c r="AC21" s="1012"/>
      <c r="AD21" s="1012"/>
      <c r="AE21" s="1012"/>
      <c r="AF21" s="1012"/>
      <c r="AG21" s="1012"/>
      <c r="AH21" s="1012"/>
      <c r="AI21" s="1012"/>
      <c r="AJ21" s="1012"/>
      <c r="AK21" s="1012"/>
      <c r="AL21" s="1012"/>
      <c r="AM21" s="1012"/>
      <c r="AN21" s="1012"/>
      <c r="AO21" s="1012"/>
      <c r="AP21" s="1012"/>
      <c r="AQ21" s="1012"/>
      <c r="AR21" s="1012"/>
      <c r="AS21" s="1012"/>
      <c r="AT21" s="1012"/>
      <c r="AU21" s="1012"/>
      <c r="AV21" s="1012"/>
      <c r="AW21" s="1012"/>
      <c r="AX21" s="1012"/>
      <c r="AY21" s="1012"/>
      <c r="AZ21" s="1012"/>
      <c r="BA21" s="1012"/>
      <c r="BB21" s="1012"/>
      <c r="BC21" s="1012"/>
      <c r="BD21" s="1012"/>
      <c r="BE21" s="1012"/>
      <c r="BF21" s="1012"/>
      <c r="BG21" s="1012"/>
      <c r="BH21" s="1012"/>
      <c r="BI21" s="1012"/>
      <c r="BJ21" s="1012"/>
      <c r="BK21" s="1012"/>
      <c r="BL21" s="1012"/>
      <c r="BM21" s="1012"/>
      <c r="BN21" s="1012"/>
      <c r="BO21" s="1012"/>
      <c r="BP21" s="1012"/>
      <c r="BQ21" s="1012"/>
      <c r="BR21" s="1012"/>
      <c r="BS21" s="1012"/>
      <c r="BT21" s="1012"/>
      <c r="BU21" s="1012"/>
      <c r="BV21" s="1012"/>
      <c r="BW21" s="1012"/>
      <c r="BX21" s="1012"/>
      <c r="BY21" s="1012"/>
      <c r="BZ21" s="1012"/>
      <c r="CA21" s="1012"/>
      <c r="CB21" s="1012"/>
      <c r="CC21" s="1012"/>
      <c r="CD21" s="1012"/>
      <c r="CE21" s="1012"/>
      <c r="CF21" s="1012"/>
      <c r="CG21" s="1012"/>
      <c r="CH21" s="1012"/>
      <c r="CI21" s="1012"/>
      <c r="CJ21" s="1012"/>
      <c r="CK21" s="1012"/>
      <c r="CL21" s="1012"/>
      <c r="CM21" s="1012"/>
      <c r="CN21" s="1012"/>
      <c r="CO21" s="1012"/>
      <c r="CP21" s="1012"/>
      <c r="CQ21" s="1012"/>
      <c r="CR21" s="1012"/>
      <c r="CS21" s="1012"/>
      <c r="CT21" s="1012"/>
      <c r="CU21" s="1012"/>
      <c r="CV21" s="1012"/>
      <c r="CW21" s="1012"/>
      <c r="CX21" s="1012"/>
      <c r="CY21" s="1012"/>
      <c r="CZ21" s="1012"/>
      <c r="DA21" s="1012"/>
      <c r="DB21" s="1012"/>
      <c r="DC21" s="1012"/>
      <c r="DD21" s="1012"/>
      <c r="DE21" s="1012"/>
      <c r="DF21" s="1012"/>
      <c r="DG21" s="1012"/>
      <c r="DH21" s="1012"/>
      <c r="DI21" s="1012"/>
      <c r="DJ21" s="1012"/>
      <c r="DK21" s="1012"/>
      <c r="DL21" s="1012"/>
      <c r="DM21" s="1012"/>
      <c r="DN21" s="1012"/>
      <c r="DO21" s="1012"/>
      <c r="DP21" s="1012"/>
      <c r="DQ21" s="1012"/>
      <c r="DR21" s="1012"/>
      <c r="DS21" s="1012"/>
      <c r="DT21" s="1012"/>
      <c r="DU21" s="1012"/>
      <c r="DV21" s="1012"/>
      <c r="DW21" s="1012"/>
      <c r="DX21" s="1012"/>
      <c r="DY21" s="1012"/>
      <c r="DZ21" s="1012"/>
      <c r="EA21" s="1012"/>
      <c r="EB21" s="1012"/>
      <c r="EC21" s="1012"/>
      <c r="ED21" s="1012"/>
      <c r="EE21" s="1012"/>
      <c r="EF21" s="1012"/>
      <c r="EG21" s="1012"/>
      <c r="EH21" s="1012"/>
      <c r="EI21" s="1012"/>
      <c r="EJ21" s="1012"/>
      <c r="EK21" s="1012"/>
      <c r="EL21" s="1012"/>
      <c r="EM21" s="1012"/>
      <c r="EN21" s="1012"/>
      <c r="EO21" s="1012"/>
      <c r="EP21" s="1012"/>
      <c r="EQ21" s="1012"/>
      <c r="ER21" s="1012"/>
      <c r="ES21" s="1012"/>
      <c r="ET21" s="1012"/>
      <c r="EU21" s="1012"/>
      <c r="EV21" s="1012"/>
      <c r="EW21" s="1012"/>
      <c r="EX21" s="1012"/>
      <c r="EY21" s="1012"/>
      <c r="EZ21" s="1012"/>
      <c r="FA21" s="1012"/>
      <c r="FB21" s="1012"/>
      <c r="FC21" s="1012"/>
      <c r="FD21" s="1012"/>
      <c r="FE21" s="1012"/>
      <c r="FF21" s="1012"/>
      <c r="FG21" s="1012"/>
      <c r="FH21" s="1012"/>
      <c r="FI21" s="1012"/>
      <c r="FJ21" s="1012"/>
      <c r="FK21" s="1012"/>
      <c r="FL21" s="1012"/>
      <c r="FM21" s="1012"/>
      <c r="FN21" s="1012"/>
      <c r="FO21" s="1012"/>
      <c r="FP21" s="1012"/>
      <c r="FQ21" s="1012"/>
      <c r="FR21" s="1012"/>
      <c r="FS21" s="1012"/>
      <c r="FT21" s="1012"/>
      <c r="FU21" s="1012"/>
      <c r="FV21" s="1012"/>
      <c r="FW21" s="1012"/>
      <c r="FX21" s="1012"/>
      <c r="FY21" s="1012"/>
      <c r="FZ21" s="1012"/>
      <c r="GA21" s="1012"/>
      <c r="GB21" s="1012"/>
      <c r="GC21" s="1012"/>
      <c r="GD21" s="1012"/>
      <c r="GE21" s="1012"/>
      <c r="GF21" s="1012"/>
      <c r="GG21" s="1012"/>
      <c r="GH21" s="1012"/>
      <c r="GI21" s="1012"/>
      <c r="GJ21" s="1012"/>
      <c r="GK21" s="1012"/>
    </row>
    <row r="22" spans="1:193" s="39" customFormat="1" ht="15" customHeight="1">
      <c r="A22" s="947" t="s">
        <v>335</v>
      </c>
      <c r="B22" s="553">
        <v>96549.72</v>
      </c>
      <c r="C22" s="553">
        <v>92943</v>
      </c>
      <c r="D22" s="553">
        <v>92943</v>
      </c>
      <c r="E22" s="1631">
        <v>-3.7356089691404608</v>
      </c>
      <c r="F22" s="1631">
        <v>0</v>
      </c>
      <c r="G22" s="553">
        <v>114040</v>
      </c>
      <c r="H22" s="553">
        <v>177100</v>
      </c>
      <c r="I22" s="553">
        <v>179200</v>
      </c>
      <c r="J22" s="1631">
        <v>55.296387232549982</v>
      </c>
      <c r="K22" s="1631">
        <v>1.1857707509881421</v>
      </c>
      <c r="L22" s="553">
        <v>130663</v>
      </c>
      <c r="M22" s="553">
        <v>130000</v>
      </c>
      <c r="N22" s="553">
        <v>132960</v>
      </c>
      <c r="O22" s="1632">
        <v>-0.50741219779126456</v>
      </c>
      <c r="P22" s="1632">
        <v>2.2769230769230773</v>
      </c>
      <c r="Q22" s="553">
        <v>27472</v>
      </c>
      <c r="R22" s="553">
        <v>28601</v>
      </c>
      <c r="S22" s="553">
        <v>28800</v>
      </c>
      <c r="T22" s="782">
        <v>4.1096389050669728</v>
      </c>
      <c r="U22" s="783">
        <v>0.69577986783680501</v>
      </c>
      <c r="V22" s="948"/>
      <c r="W22" s="948"/>
      <c r="X22" s="948"/>
      <c r="Y22" s="948"/>
      <c r="Z22" s="948"/>
      <c r="AA22" s="948"/>
      <c r="AB22" s="948"/>
      <c r="AC22" s="948"/>
      <c r="AD22" s="948"/>
      <c r="AE22" s="948"/>
      <c r="AF22" s="948"/>
      <c r="AG22" s="948"/>
      <c r="AH22" s="948"/>
      <c r="AI22" s="948"/>
      <c r="AJ22" s="948"/>
      <c r="AK22" s="948"/>
      <c r="AL22" s="948"/>
      <c r="AM22" s="948"/>
      <c r="AN22" s="948"/>
      <c r="AO22" s="948"/>
      <c r="AP22" s="948"/>
      <c r="AQ22" s="948"/>
      <c r="AR22" s="948"/>
      <c r="AS22" s="948"/>
      <c r="AT22" s="948"/>
      <c r="AU22" s="948"/>
      <c r="AV22" s="948"/>
      <c r="AW22" s="948"/>
      <c r="AX22" s="948"/>
      <c r="AY22" s="948"/>
      <c r="AZ22" s="948"/>
      <c r="BA22" s="948"/>
      <c r="BB22" s="948"/>
      <c r="BC22" s="948"/>
      <c r="BD22" s="948"/>
      <c r="BE22" s="948"/>
      <c r="BF22" s="948"/>
      <c r="BG22" s="948"/>
      <c r="BH22" s="948"/>
      <c r="BI22" s="948"/>
      <c r="BJ22" s="948"/>
      <c r="BK22" s="948"/>
      <c r="BL22" s="948"/>
      <c r="BM22" s="948"/>
      <c r="BN22" s="948"/>
      <c r="BO22" s="948"/>
      <c r="BP22" s="948"/>
      <c r="BQ22" s="948"/>
      <c r="BR22" s="948"/>
      <c r="BS22" s="948"/>
      <c r="BT22" s="948"/>
      <c r="BU22" s="948"/>
      <c r="BV22" s="948"/>
      <c r="BW22" s="948"/>
      <c r="BX22" s="948"/>
      <c r="BY22" s="948"/>
      <c r="BZ22" s="948"/>
      <c r="CA22" s="948"/>
      <c r="CB22" s="948"/>
      <c r="CC22" s="948"/>
      <c r="CD22" s="948"/>
      <c r="CE22" s="948"/>
      <c r="CF22" s="948"/>
      <c r="CG22" s="948"/>
      <c r="CH22" s="948"/>
      <c r="CI22" s="948"/>
      <c r="CJ22" s="948"/>
      <c r="CK22" s="948"/>
      <c r="CL22" s="948"/>
      <c r="CM22" s="948"/>
      <c r="CN22" s="948"/>
      <c r="CO22" s="948"/>
      <c r="CP22" s="948"/>
      <c r="CQ22" s="948"/>
      <c r="CR22" s="948"/>
      <c r="CS22" s="948"/>
      <c r="CT22" s="948"/>
      <c r="CU22" s="948"/>
      <c r="CV22" s="948"/>
      <c r="CW22" s="948"/>
      <c r="CX22" s="948"/>
      <c r="CY22" s="948"/>
      <c r="CZ22" s="948"/>
      <c r="DA22" s="948"/>
      <c r="DB22" s="948"/>
      <c r="DC22" s="948"/>
      <c r="DD22" s="948"/>
      <c r="DE22" s="948"/>
      <c r="DF22" s="948"/>
      <c r="DG22" s="948"/>
      <c r="DH22" s="948"/>
      <c r="DI22" s="948"/>
      <c r="DJ22" s="948"/>
      <c r="DK22" s="948"/>
      <c r="DL22" s="948"/>
      <c r="DM22" s="948"/>
      <c r="DN22" s="948"/>
      <c r="DO22" s="948"/>
      <c r="DP22" s="948"/>
      <c r="DQ22" s="948"/>
      <c r="DR22" s="948"/>
      <c r="DS22" s="948"/>
      <c r="DT22" s="948"/>
      <c r="DU22" s="948"/>
      <c r="DV22" s="948"/>
      <c r="DW22" s="948"/>
      <c r="DX22" s="948"/>
      <c r="DY22" s="948"/>
      <c r="DZ22" s="948"/>
      <c r="EA22" s="948"/>
      <c r="EB22" s="948"/>
      <c r="EC22" s="948"/>
      <c r="ED22" s="948"/>
      <c r="EE22" s="948"/>
      <c r="EF22" s="948"/>
      <c r="EG22" s="948"/>
      <c r="EH22" s="948"/>
      <c r="EI22" s="948"/>
      <c r="EJ22" s="948"/>
      <c r="EK22" s="948"/>
      <c r="EL22" s="948"/>
      <c r="EM22" s="948"/>
      <c r="EN22" s="948"/>
      <c r="EO22" s="948"/>
      <c r="EP22" s="948"/>
      <c r="EQ22" s="948"/>
      <c r="ER22" s="948"/>
      <c r="ES22" s="948"/>
      <c r="ET22" s="948"/>
      <c r="EU22" s="948"/>
      <c r="EV22" s="948"/>
      <c r="EW22" s="948"/>
      <c r="EX22" s="948"/>
      <c r="EY22" s="948"/>
      <c r="EZ22" s="948"/>
      <c r="FA22" s="948"/>
      <c r="FB22" s="948"/>
      <c r="FC22" s="948"/>
      <c r="FD22" s="948"/>
      <c r="FE22" s="948"/>
      <c r="FF22" s="948"/>
      <c r="FG22" s="948"/>
      <c r="FH22" s="948"/>
      <c r="FI22" s="948"/>
      <c r="FJ22" s="948"/>
      <c r="FK22" s="948"/>
      <c r="FL22" s="948"/>
      <c r="FM22" s="948"/>
      <c r="FN22" s="948"/>
      <c r="FO22" s="948"/>
      <c r="FP22" s="948"/>
      <c r="FQ22" s="948"/>
      <c r="FR22" s="948"/>
      <c r="FS22" s="948"/>
      <c r="FT22" s="948"/>
      <c r="FU22" s="948"/>
      <c r="FV22" s="948"/>
      <c r="FW22" s="948"/>
      <c r="FX22" s="948"/>
      <c r="FY22" s="948"/>
      <c r="FZ22" s="948"/>
      <c r="GA22" s="948"/>
      <c r="GB22" s="948"/>
      <c r="GC22" s="948"/>
      <c r="GD22" s="948"/>
      <c r="GE22" s="948"/>
      <c r="GF22" s="948"/>
      <c r="GG22" s="948"/>
      <c r="GH22" s="948"/>
      <c r="GI22" s="948"/>
      <c r="GJ22" s="948"/>
      <c r="GK22" s="948"/>
    </row>
    <row r="23" spans="1:193" s="73" customFormat="1" ht="15" customHeight="1">
      <c r="A23" s="128" t="s">
        <v>17</v>
      </c>
      <c r="B23" s="1627">
        <v>26340</v>
      </c>
      <c r="C23" s="1627">
        <v>34536.400000000001</v>
      </c>
      <c r="D23" s="1627">
        <v>13391</v>
      </c>
      <c r="E23" s="1633">
        <v>31.117691723614282</v>
      </c>
      <c r="F23" s="1633">
        <v>-61.226416186979534</v>
      </c>
      <c r="G23" s="1627">
        <v>19402</v>
      </c>
      <c r="H23" s="1627">
        <v>21452</v>
      </c>
      <c r="I23" s="1627">
        <v>26020</v>
      </c>
      <c r="J23" s="1633">
        <v>55.296387232549982</v>
      </c>
      <c r="K23" s="1633">
        <v>1.1857707509881421</v>
      </c>
      <c r="L23" s="1627">
        <v>19991</v>
      </c>
      <c r="M23" s="1627">
        <v>19845</v>
      </c>
      <c r="N23" s="1627">
        <v>17020</v>
      </c>
      <c r="O23" s="1634">
        <v>-0.50741219779126456</v>
      </c>
      <c r="P23" s="1634">
        <v>2.2769230769230773</v>
      </c>
      <c r="Q23" s="1627">
        <v>56309</v>
      </c>
      <c r="R23" s="1627">
        <v>60175</v>
      </c>
      <c r="S23" s="1627">
        <v>60111</v>
      </c>
      <c r="T23" s="1730">
        <v>6.865687545507825</v>
      </c>
      <c r="U23" s="1735">
        <v>-0.10635646032405077</v>
      </c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</row>
    <row r="24" spans="1:193" ht="15" customHeight="1">
      <c r="A24" s="129" t="s">
        <v>18</v>
      </c>
      <c r="B24" s="553"/>
      <c r="C24" s="553"/>
      <c r="D24" s="553"/>
      <c r="E24" s="1633"/>
      <c r="F24" s="1633"/>
      <c r="G24" s="553"/>
      <c r="H24" s="553"/>
      <c r="I24" s="553"/>
      <c r="J24" s="1633"/>
      <c r="K24" s="1633"/>
      <c r="L24" s="553"/>
      <c r="M24" s="553"/>
      <c r="N24" s="553"/>
      <c r="O24" s="1634"/>
      <c r="P24" s="1634"/>
      <c r="Q24" s="553">
        <v>5030</v>
      </c>
      <c r="R24" s="553">
        <v>6048</v>
      </c>
      <c r="S24" s="553">
        <v>6960</v>
      </c>
      <c r="T24" s="1863">
        <v>20.238568588469178</v>
      </c>
      <c r="U24" s="1864">
        <v>15.079365079365076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</row>
    <row r="25" spans="1:193" ht="15" customHeight="1">
      <c r="A25" s="129" t="s">
        <v>19</v>
      </c>
      <c r="B25" s="553">
        <v>14371</v>
      </c>
      <c r="C25" s="553">
        <v>23521.4</v>
      </c>
      <c r="D25" s="553">
        <v>2366</v>
      </c>
      <c r="E25" s="1631">
        <v>63.672674135411597</v>
      </c>
      <c r="F25" s="1631">
        <v>-89.941074936015724</v>
      </c>
      <c r="G25" s="553">
        <v>16450</v>
      </c>
      <c r="H25" s="553">
        <v>18500</v>
      </c>
      <c r="I25" s="553">
        <v>20900</v>
      </c>
      <c r="J25" s="1631">
        <v>12.462006079027356</v>
      </c>
      <c r="K25" s="1631">
        <v>12.972972972972974</v>
      </c>
      <c r="L25" s="553">
        <v>13490</v>
      </c>
      <c r="M25" s="553">
        <v>13490</v>
      </c>
      <c r="N25" s="553">
        <v>10900</v>
      </c>
      <c r="O25" s="1631">
        <v>0</v>
      </c>
      <c r="P25" s="1631">
        <v>-19.199406968124535</v>
      </c>
      <c r="Q25" s="553">
        <v>5712</v>
      </c>
      <c r="R25" s="553">
        <v>5802</v>
      </c>
      <c r="S25" s="553">
        <v>5889</v>
      </c>
      <c r="T25" s="1863">
        <v>1.5756302521008365</v>
      </c>
      <c r="U25" s="1864">
        <v>1.4994829369183122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</row>
    <row r="26" spans="1:193" ht="15" customHeight="1">
      <c r="A26" s="129" t="s">
        <v>20</v>
      </c>
      <c r="B26" s="553">
        <v>349.25</v>
      </c>
      <c r="C26" s="553">
        <v>350</v>
      </c>
      <c r="D26" s="553">
        <v>350</v>
      </c>
      <c r="E26" s="1631">
        <v>0.21474588403722264</v>
      </c>
      <c r="F26" s="1631">
        <v>0</v>
      </c>
      <c r="G26" s="553">
        <v>0</v>
      </c>
      <c r="H26" s="553"/>
      <c r="I26" s="553"/>
      <c r="J26" s="1631"/>
      <c r="K26" s="1631"/>
      <c r="L26" s="553">
        <v>3225</v>
      </c>
      <c r="M26" s="553">
        <v>3225</v>
      </c>
      <c r="N26" s="553">
        <v>3600</v>
      </c>
      <c r="O26" s="1631">
        <v>0</v>
      </c>
      <c r="P26" s="1631">
        <v>11.627906976744185</v>
      </c>
      <c r="Q26" s="553">
        <v>3902</v>
      </c>
      <c r="R26" s="553">
        <v>3967</v>
      </c>
      <c r="S26" s="553">
        <v>3882</v>
      </c>
      <c r="T26" s="1863">
        <v>1.6658124038954298</v>
      </c>
      <c r="U26" s="1864">
        <v>-2.1426770859591642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</row>
    <row r="27" spans="1:193" ht="15" customHeight="1">
      <c r="A27" s="129" t="s">
        <v>21</v>
      </c>
      <c r="B27" s="553"/>
      <c r="C27" s="553"/>
      <c r="D27" s="553"/>
      <c r="E27" s="1631"/>
      <c r="F27" s="1631"/>
      <c r="G27" s="553"/>
      <c r="H27" s="553"/>
      <c r="I27" s="553"/>
      <c r="J27" s="1631"/>
      <c r="K27" s="1631"/>
      <c r="L27" s="553"/>
      <c r="M27" s="553"/>
      <c r="N27" s="553"/>
      <c r="O27" s="1632"/>
      <c r="P27" s="1632"/>
      <c r="Q27" s="553"/>
      <c r="R27" s="553"/>
      <c r="S27" s="553"/>
      <c r="T27" s="1863"/>
      <c r="U27" s="1864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</row>
    <row r="28" spans="1:193" ht="15" customHeight="1">
      <c r="A28" s="129" t="s">
        <v>22</v>
      </c>
      <c r="B28" s="553">
        <v>9747.75</v>
      </c>
      <c r="C28" s="553">
        <v>8745</v>
      </c>
      <c r="D28" s="553">
        <v>8745</v>
      </c>
      <c r="E28" s="1631">
        <v>-10.286989305224283</v>
      </c>
      <c r="F28" s="1631">
        <v>0</v>
      </c>
      <c r="G28" s="553"/>
      <c r="H28" s="553"/>
      <c r="I28" s="553"/>
      <c r="J28" s="1631"/>
      <c r="K28" s="1631"/>
      <c r="L28" s="553"/>
      <c r="M28" s="553"/>
      <c r="N28" s="553"/>
      <c r="O28" s="1632"/>
      <c r="P28" s="1632"/>
      <c r="Q28" s="553">
        <v>28915</v>
      </c>
      <c r="R28" s="553">
        <v>30999</v>
      </c>
      <c r="S28" s="553">
        <v>29980</v>
      </c>
      <c r="T28" s="1863">
        <v>7.2073318346878636</v>
      </c>
      <c r="U28" s="1864">
        <v>-3.2872028129939679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</row>
    <row r="29" spans="1:193" ht="15" customHeight="1">
      <c r="A29" s="129" t="s">
        <v>23</v>
      </c>
      <c r="B29" s="553">
        <v>1872</v>
      </c>
      <c r="C29" s="553">
        <v>1920</v>
      </c>
      <c r="D29" s="553">
        <v>1930</v>
      </c>
      <c r="E29" s="1631">
        <v>2.5641025641025639</v>
      </c>
      <c r="F29" s="1631">
        <v>0.52083333333333326</v>
      </c>
      <c r="G29" s="553">
        <v>2952</v>
      </c>
      <c r="H29" s="553">
        <v>2952</v>
      </c>
      <c r="I29" s="553">
        <v>5120</v>
      </c>
      <c r="J29" s="1631">
        <v>0</v>
      </c>
      <c r="K29" s="1631">
        <v>73.441734417344179</v>
      </c>
      <c r="L29" s="553">
        <v>3276</v>
      </c>
      <c r="M29" s="553">
        <v>3130</v>
      </c>
      <c r="N29" s="553">
        <v>2520</v>
      </c>
      <c r="O29" s="1631">
        <v>-4.4566544566544568</v>
      </c>
      <c r="P29" s="1631">
        <v>-19.488817891373802</v>
      </c>
      <c r="Q29" s="553">
        <v>12750</v>
      </c>
      <c r="R29" s="553">
        <v>13359</v>
      </c>
      <c r="S29" s="553">
        <v>13400</v>
      </c>
      <c r="T29" s="1863">
        <v>4.7764705882352985</v>
      </c>
      <c r="U29" s="1864">
        <v>0.30690919979039677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</row>
    <row r="30" spans="1:193" ht="15" customHeight="1">
      <c r="A30" s="129" t="s">
        <v>24</v>
      </c>
      <c r="B30" s="553"/>
      <c r="C30" s="553"/>
      <c r="D30" s="553"/>
      <c r="E30" s="1631"/>
      <c r="F30" s="1631"/>
      <c r="G30" s="7"/>
      <c r="H30" s="7"/>
      <c r="I30" s="7"/>
      <c r="J30" s="1631"/>
      <c r="K30" s="1631"/>
      <c r="L30" s="7"/>
      <c r="M30" s="7"/>
      <c r="N30" s="7"/>
      <c r="O30" s="1632"/>
      <c r="P30" s="1632"/>
      <c r="Q30" s="7"/>
      <c r="R30" s="7"/>
      <c r="S30" s="7"/>
      <c r="T30" s="885"/>
      <c r="U30" s="906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</row>
    <row r="31" spans="1:193" ht="15" customHeight="1" thickBot="1">
      <c r="A31" s="17" t="s">
        <v>25</v>
      </c>
      <c r="B31" s="1637"/>
      <c r="C31" s="1637"/>
      <c r="D31" s="1637"/>
      <c r="E31" s="1005"/>
      <c r="F31" s="687"/>
      <c r="G31" s="134"/>
      <c r="H31" s="134"/>
      <c r="I31" s="134"/>
      <c r="J31" s="1005"/>
      <c r="K31" s="1005"/>
      <c r="L31" s="134"/>
      <c r="M31" s="134"/>
      <c r="N31" s="134"/>
      <c r="O31" s="1005"/>
      <c r="P31" s="1005"/>
      <c r="Q31" s="134"/>
      <c r="R31" s="139"/>
      <c r="S31" s="139"/>
      <c r="T31" s="693"/>
      <c r="U31" s="694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</row>
    <row r="32" spans="1:193" ht="13.5" customHeight="1" thickTop="1" thickBot="1">
      <c r="A32" s="1"/>
      <c r="B32" s="147"/>
      <c r="C32" s="147"/>
      <c r="D32" s="147"/>
      <c r="E32" s="840"/>
      <c r="F32" s="840"/>
      <c r="G32" s="1"/>
      <c r="H32" s="1"/>
      <c r="I32" s="1"/>
      <c r="J32" s="837"/>
      <c r="K32" s="837"/>
      <c r="L32" s="1"/>
      <c r="M32" s="1"/>
      <c r="N32" s="1"/>
      <c r="O32" s="837"/>
      <c r="P32" s="837"/>
      <c r="Q32" s="1"/>
      <c r="R32" s="1"/>
      <c r="S32" s="1"/>
      <c r="T32" s="837"/>
      <c r="U32" s="837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</row>
    <row r="33" spans="1:214" s="769" customFormat="1" ht="13.5" customHeight="1" thickTop="1">
      <c r="A33" s="2315" t="s">
        <v>263</v>
      </c>
      <c r="B33" s="2584" t="s">
        <v>247</v>
      </c>
      <c r="C33" s="2584"/>
      <c r="D33" s="2584"/>
      <c r="E33" s="2584"/>
      <c r="F33" s="2584"/>
      <c r="G33" s="2584" t="s">
        <v>248</v>
      </c>
      <c r="H33" s="2584"/>
      <c r="I33" s="2584"/>
      <c r="J33" s="2584"/>
      <c r="K33" s="2584"/>
      <c r="L33" s="2584" t="s">
        <v>82</v>
      </c>
      <c r="M33" s="2584"/>
      <c r="N33" s="2584"/>
      <c r="O33" s="2584"/>
      <c r="P33" s="2585"/>
      <c r="Q33" s="768"/>
      <c r="R33" s="768"/>
      <c r="S33" s="768"/>
      <c r="T33" s="1006"/>
      <c r="U33" s="1006"/>
      <c r="V33" s="770"/>
      <c r="W33" s="770"/>
      <c r="X33" s="770"/>
      <c r="Y33" s="770"/>
      <c r="Z33" s="770"/>
      <c r="AA33" s="770"/>
      <c r="AB33" s="770"/>
      <c r="AC33" s="770"/>
      <c r="AD33" s="770"/>
      <c r="AE33" s="770"/>
      <c r="AF33" s="770"/>
      <c r="AG33" s="770"/>
      <c r="AH33" s="770"/>
      <c r="AI33" s="770"/>
      <c r="AJ33" s="770"/>
      <c r="AK33" s="770"/>
      <c r="AL33" s="770"/>
      <c r="AM33" s="770"/>
      <c r="AN33" s="770"/>
      <c r="AO33" s="770"/>
      <c r="AP33" s="770"/>
      <c r="AQ33" s="770"/>
      <c r="AR33" s="770"/>
      <c r="AS33" s="770"/>
      <c r="AT33" s="770"/>
      <c r="AU33" s="770"/>
      <c r="AV33" s="770"/>
      <c r="AW33" s="770"/>
      <c r="AX33" s="770"/>
      <c r="AY33" s="770"/>
      <c r="AZ33" s="770"/>
      <c r="BA33" s="770"/>
      <c r="BB33" s="770"/>
      <c r="BC33" s="770"/>
      <c r="BD33" s="770"/>
      <c r="BE33" s="770"/>
      <c r="BF33" s="770"/>
      <c r="BG33" s="770"/>
      <c r="BH33" s="770"/>
      <c r="BI33" s="770"/>
      <c r="BJ33" s="770"/>
      <c r="BK33" s="770"/>
      <c r="BL33" s="770"/>
      <c r="BM33" s="770"/>
      <c r="BN33" s="770"/>
      <c r="BO33" s="770"/>
      <c r="BP33" s="770"/>
      <c r="BQ33" s="770"/>
      <c r="BR33" s="770"/>
      <c r="BS33" s="770"/>
      <c r="BT33" s="770"/>
      <c r="BU33" s="770"/>
      <c r="BV33" s="770"/>
      <c r="BW33" s="770"/>
      <c r="BX33" s="770"/>
      <c r="BY33" s="770"/>
      <c r="BZ33" s="770"/>
      <c r="CA33" s="770"/>
      <c r="CB33" s="770"/>
      <c r="CC33" s="770"/>
      <c r="CD33" s="770"/>
      <c r="CE33" s="770"/>
      <c r="CF33" s="770"/>
      <c r="CG33" s="770"/>
      <c r="CH33" s="770"/>
      <c r="CI33" s="770"/>
      <c r="CJ33" s="770"/>
      <c r="CK33" s="770"/>
      <c r="CL33" s="770"/>
      <c r="CM33" s="770"/>
      <c r="CN33" s="770"/>
      <c r="CO33" s="770"/>
      <c r="CP33" s="770"/>
      <c r="CQ33" s="770"/>
      <c r="CR33" s="770"/>
      <c r="CS33" s="770"/>
      <c r="CT33" s="770"/>
      <c r="CU33" s="770"/>
      <c r="CV33" s="770"/>
      <c r="CW33" s="770"/>
      <c r="CX33" s="770"/>
      <c r="CY33" s="770"/>
      <c r="CZ33" s="770"/>
      <c r="DA33" s="770"/>
      <c r="DB33" s="770"/>
      <c r="DC33" s="770"/>
      <c r="DD33" s="770"/>
      <c r="DE33" s="770"/>
      <c r="DF33" s="770"/>
      <c r="DG33" s="770"/>
      <c r="DH33" s="770"/>
      <c r="DI33" s="770"/>
      <c r="DJ33" s="770"/>
      <c r="DK33" s="770"/>
      <c r="DL33" s="770"/>
      <c r="DM33" s="770"/>
      <c r="DN33" s="770"/>
      <c r="DO33" s="770"/>
      <c r="DP33" s="770"/>
      <c r="DQ33" s="770"/>
      <c r="DR33" s="770"/>
      <c r="DS33" s="770"/>
      <c r="DT33" s="770"/>
      <c r="DU33" s="770"/>
      <c r="DV33" s="770"/>
      <c r="DW33" s="770"/>
      <c r="DX33" s="770"/>
      <c r="DY33" s="770"/>
      <c r="DZ33" s="770"/>
      <c r="EA33" s="770"/>
      <c r="EB33" s="770"/>
      <c r="EC33" s="770"/>
      <c r="ED33" s="770"/>
      <c r="EE33" s="770"/>
      <c r="EF33" s="770"/>
      <c r="EG33" s="770"/>
      <c r="EH33" s="770"/>
      <c r="EI33" s="770"/>
      <c r="EJ33" s="770"/>
      <c r="EK33" s="770"/>
      <c r="EL33" s="770"/>
      <c r="EM33" s="770"/>
      <c r="EN33" s="770"/>
      <c r="EO33" s="770"/>
      <c r="EP33" s="770"/>
      <c r="EQ33" s="770"/>
      <c r="ER33" s="770"/>
      <c r="ES33" s="770"/>
      <c r="ET33" s="770"/>
      <c r="EU33" s="770"/>
      <c r="EV33" s="770"/>
      <c r="EW33" s="770"/>
      <c r="EX33" s="770"/>
      <c r="EY33" s="770"/>
      <c r="EZ33" s="770"/>
      <c r="FA33" s="770"/>
      <c r="FB33" s="770"/>
      <c r="FC33" s="770"/>
      <c r="FD33" s="770"/>
      <c r="FE33" s="770"/>
      <c r="FF33" s="770"/>
      <c r="FG33" s="770"/>
      <c r="FH33" s="770"/>
      <c r="FI33" s="770"/>
      <c r="FJ33" s="770"/>
      <c r="FK33" s="770"/>
      <c r="FL33" s="770"/>
      <c r="FM33" s="770"/>
      <c r="FN33" s="770"/>
      <c r="FO33" s="770"/>
      <c r="FP33" s="770"/>
      <c r="FQ33" s="770"/>
      <c r="FR33" s="770"/>
      <c r="FS33" s="770"/>
      <c r="FT33" s="770"/>
      <c r="FU33" s="770"/>
      <c r="FV33" s="770"/>
      <c r="FW33" s="770"/>
      <c r="FX33" s="770"/>
      <c r="FY33" s="770"/>
      <c r="FZ33" s="770"/>
      <c r="GA33" s="770"/>
      <c r="GB33" s="770"/>
      <c r="GC33" s="770"/>
      <c r="GD33" s="770"/>
      <c r="GE33" s="770"/>
      <c r="GF33" s="770"/>
      <c r="GG33" s="770"/>
      <c r="GH33" s="770"/>
      <c r="GI33" s="770"/>
      <c r="GJ33" s="770"/>
      <c r="GK33" s="770"/>
      <c r="GL33" s="770"/>
      <c r="GM33" s="770"/>
      <c r="GN33" s="770"/>
      <c r="GO33" s="770"/>
      <c r="GP33" s="770"/>
      <c r="GQ33" s="770"/>
      <c r="GR33" s="770"/>
      <c r="GS33" s="770"/>
      <c r="GT33" s="770"/>
      <c r="GU33" s="770"/>
      <c r="GV33" s="770"/>
      <c r="GW33" s="770"/>
      <c r="GX33" s="770"/>
      <c r="GY33" s="770"/>
      <c r="GZ33" s="770"/>
      <c r="HA33" s="770"/>
      <c r="HB33" s="770"/>
      <c r="HC33" s="770"/>
      <c r="HD33" s="770"/>
      <c r="HE33" s="770"/>
      <c r="HF33" s="770"/>
    </row>
    <row r="34" spans="1:214" s="769" customFormat="1" ht="16.5" customHeight="1">
      <c r="A34" s="2316"/>
      <c r="B34" s="1060" t="s">
        <v>87</v>
      </c>
      <c r="C34" s="1060" t="s">
        <v>90</v>
      </c>
      <c r="D34" s="1060" t="s">
        <v>91</v>
      </c>
      <c r="E34" s="2322" t="s">
        <v>88</v>
      </c>
      <c r="F34" s="2322" t="s">
        <v>89</v>
      </c>
      <c r="G34" s="1060" t="s">
        <v>87</v>
      </c>
      <c r="H34" s="1060" t="s">
        <v>90</v>
      </c>
      <c r="I34" s="1060" t="s">
        <v>91</v>
      </c>
      <c r="J34" s="2322" t="s">
        <v>88</v>
      </c>
      <c r="K34" s="2322" t="s">
        <v>89</v>
      </c>
      <c r="L34" s="1060" t="s">
        <v>87</v>
      </c>
      <c r="M34" s="1060" t="s">
        <v>90</v>
      </c>
      <c r="N34" s="1060" t="s">
        <v>91</v>
      </c>
      <c r="O34" s="2342" t="s">
        <v>88</v>
      </c>
      <c r="P34" s="2345" t="s">
        <v>89</v>
      </c>
      <c r="Q34" s="162"/>
      <c r="R34" s="162"/>
      <c r="S34" s="162"/>
      <c r="T34" s="2586"/>
      <c r="U34" s="2586"/>
      <c r="V34" s="770"/>
      <c r="W34" s="770"/>
      <c r="X34" s="770"/>
      <c r="Y34" s="770"/>
      <c r="Z34" s="770"/>
      <c r="AA34" s="770"/>
      <c r="AB34" s="770"/>
      <c r="AC34" s="770"/>
      <c r="AD34" s="770"/>
      <c r="AE34" s="770"/>
      <c r="AF34" s="770"/>
      <c r="AG34" s="770"/>
      <c r="AH34" s="770"/>
      <c r="AI34" s="770"/>
      <c r="AJ34" s="770"/>
      <c r="AK34" s="770"/>
      <c r="AL34" s="770"/>
      <c r="AM34" s="770"/>
      <c r="AN34" s="770"/>
      <c r="AO34" s="770"/>
      <c r="AP34" s="770"/>
      <c r="AQ34" s="770"/>
      <c r="AR34" s="770"/>
      <c r="AS34" s="770"/>
      <c r="AT34" s="770"/>
      <c r="AU34" s="770"/>
      <c r="AV34" s="770"/>
      <c r="AW34" s="770"/>
      <c r="AX34" s="770"/>
      <c r="AY34" s="770"/>
      <c r="AZ34" s="770"/>
      <c r="BA34" s="770"/>
      <c r="BB34" s="770"/>
      <c r="BC34" s="770"/>
      <c r="BD34" s="770"/>
      <c r="BE34" s="770"/>
      <c r="BF34" s="770"/>
      <c r="BG34" s="770"/>
      <c r="BH34" s="770"/>
      <c r="BI34" s="770"/>
      <c r="BJ34" s="770"/>
      <c r="BK34" s="770"/>
      <c r="BL34" s="770"/>
      <c r="BM34" s="770"/>
      <c r="BN34" s="770"/>
      <c r="BO34" s="770"/>
      <c r="BP34" s="770"/>
      <c r="BQ34" s="770"/>
      <c r="BR34" s="770"/>
      <c r="BS34" s="770"/>
      <c r="BT34" s="770"/>
      <c r="BU34" s="770"/>
      <c r="BV34" s="770"/>
      <c r="BW34" s="770"/>
      <c r="BX34" s="770"/>
      <c r="BY34" s="770"/>
      <c r="BZ34" s="770"/>
      <c r="CA34" s="770"/>
      <c r="CB34" s="770"/>
      <c r="CC34" s="770"/>
      <c r="CD34" s="770"/>
      <c r="CE34" s="770"/>
      <c r="CF34" s="770"/>
      <c r="CG34" s="770"/>
      <c r="CH34" s="770"/>
      <c r="CI34" s="770"/>
      <c r="CJ34" s="770"/>
      <c r="CK34" s="770"/>
      <c r="CL34" s="770"/>
      <c r="CM34" s="770"/>
      <c r="CN34" s="770"/>
      <c r="CO34" s="770"/>
      <c r="CP34" s="770"/>
      <c r="CQ34" s="770"/>
      <c r="CR34" s="770"/>
      <c r="CS34" s="770"/>
      <c r="CT34" s="770"/>
      <c r="CU34" s="770"/>
      <c r="CV34" s="770"/>
      <c r="CW34" s="770"/>
      <c r="CX34" s="770"/>
      <c r="CY34" s="770"/>
      <c r="CZ34" s="770"/>
      <c r="DA34" s="770"/>
      <c r="DB34" s="770"/>
      <c r="DC34" s="770"/>
      <c r="DD34" s="770"/>
      <c r="DE34" s="770"/>
      <c r="DF34" s="770"/>
      <c r="DG34" s="770"/>
      <c r="DH34" s="770"/>
      <c r="DI34" s="770"/>
      <c r="DJ34" s="770"/>
      <c r="DK34" s="770"/>
      <c r="DL34" s="770"/>
      <c r="DM34" s="770"/>
      <c r="DN34" s="770"/>
      <c r="DO34" s="770"/>
      <c r="DP34" s="770"/>
      <c r="DQ34" s="770"/>
      <c r="DR34" s="770"/>
      <c r="DS34" s="770"/>
      <c r="DT34" s="770"/>
      <c r="DU34" s="770"/>
      <c r="DV34" s="770"/>
      <c r="DW34" s="770"/>
      <c r="DX34" s="770"/>
      <c r="DY34" s="770"/>
      <c r="DZ34" s="770"/>
      <c r="EA34" s="770"/>
      <c r="EB34" s="770"/>
      <c r="EC34" s="770"/>
      <c r="ED34" s="770"/>
      <c r="EE34" s="770"/>
      <c r="EF34" s="770"/>
      <c r="EG34" s="770"/>
      <c r="EH34" s="770"/>
      <c r="EI34" s="770"/>
      <c r="EJ34" s="770"/>
      <c r="EK34" s="770"/>
      <c r="EL34" s="770"/>
      <c r="EM34" s="770"/>
      <c r="EN34" s="770"/>
      <c r="EO34" s="770"/>
      <c r="EP34" s="770"/>
      <c r="EQ34" s="770"/>
      <c r="ER34" s="770"/>
      <c r="ES34" s="770"/>
      <c r="ET34" s="770"/>
      <c r="EU34" s="770"/>
      <c r="EV34" s="770"/>
      <c r="EW34" s="770"/>
      <c r="EX34" s="770"/>
      <c r="EY34" s="770"/>
      <c r="EZ34" s="770"/>
      <c r="FA34" s="770"/>
      <c r="FB34" s="770"/>
      <c r="FC34" s="770"/>
      <c r="FD34" s="770"/>
      <c r="FE34" s="770"/>
      <c r="FF34" s="770"/>
      <c r="FG34" s="770"/>
      <c r="FH34" s="770"/>
      <c r="FI34" s="770"/>
      <c r="FJ34" s="770"/>
      <c r="FK34" s="770"/>
      <c r="FL34" s="770"/>
      <c r="FM34" s="770"/>
      <c r="FN34" s="770"/>
      <c r="FO34" s="770"/>
      <c r="FP34" s="770"/>
      <c r="FQ34" s="770"/>
      <c r="FR34" s="770"/>
      <c r="FS34" s="770"/>
      <c r="FT34" s="770"/>
      <c r="FU34" s="770"/>
      <c r="FV34" s="770"/>
      <c r="FW34" s="770"/>
      <c r="FX34" s="770"/>
      <c r="FY34" s="770"/>
      <c r="FZ34" s="770"/>
      <c r="GA34" s="770"/>
      <c r="GB34" s="770"/>
      <c r="GC34" s="770"/>
      <c r="GD34" s="770"/>
      <c r="GE34" s="770"/>
      <c r="GF34" s="770"/>
      <c r="GG34" s="770"/>
      <c r="GH34" s="770"/>
      <c r="GI34" s="770"/>
      <c r="GJ34" s="770"/>
      <c r="GK34" s="770"/>
    </row>
    <row r="35" spans="1:214" s="769" customFormat="1" ht="30" customHeight="1">
      <c r="A35" s="2316"/>
      <c r="B35" s="1875" t="str">
        <f>B6</f>
        <v xml:space="preserve">cf=j= @)&amp;#÷&amp;$
-;fpg–c;f/_                </v>
      </c>
      <c r="C35" s="1875" t="str">
        <f t="shared" ref="C35:D35" si="3">C6</f>
        <v xml:space="preserve">cf=j= @)&amp;$÷&amp;%
-;fpg–c;f/_                </v>
      </c>
      <c r="D35" s="1875" t="str">
        <f t="shared" si="3"/>
        <v xml:space="preserve">cf=j= @)&amp;%÷&amp;^
-;fpg–c;f/_                </v>
      </c>
      <c r="E35" s="2322"/>
      <c r="F35" s="2322"/>
      <c r="G35" s="1875" t="str">
        <f>B6</f>
        <v xml:space="preserve">cf=j= @)&amp;#÷&amp;$
-;fpg–c;f/_                </v>
      </c>
      <c r="H35" s="1875" t="str">
        <f t="shared" ref="H35:I35" si="4">C6</f>
        <v xml:space="preserve">cf=j= @)&amp;$÷&amp;%
-;fpg–c;f/_                </v>
      </c>
      <c r="I35" s="1875" t="str">
        <f t="shared" si="4"/>
        <v xml:space="preserve">cf=j= @)&amp;%÷&amp;^
-;fpg–c;f/_                </v>
      </c>
      <c r="J35" s="2322"/>
      <c r="K35" s="2322"/>
      <c r="L35" s="1875" t="str">
        <f>B6</f>
        <v xml:space="preserve">cf=j= @)&amp;#÷&amp;$
-;fpg–c;f/_                </v>
      </c>
      <c r="M35" s="1875" t="str">
        <f t="shared" ref="M35:N35" si="5">C6</f>
        <v xml:space="preserve">cf=j= @)&amp;$÷&amp;%
-;fpg–c;f/_                </v>
      </c>
      <c r="N35" s="1875" t="str">
        <f t="shared" si="5"/>
        <v xml:space="preserve">cf=j= @)&amp;%÷&amp;^
-;fpg–c;f/_                </v>
      </c>
      <c r="O35" s="2342"/>
      <c r="P35" s="2345"/>
      <c r="Q35" s="88"/>
      <c r="R35" s="88"/>
      <c r="S35" s="88"/>
      <c r="T35" s="2586"/>
      <c r="U35" s="2586"/>
    </row>
    <row r="36" spans="1:214" s="73" customFormat="1" ht="15" customHeight="1">
      <c r="A36" s="128" t="s">
        <v>265</v>
      </c>
      <c r="B36" s="142">
        <v>330311</v>
      </c>
      <c r="C36" s="142">
        <v>369605</v>
      </c>
      <c r="D36" s="142">
        <v>396905</v>
      </c>
      <c r="E36" s="1002">
        <v>11.896061590440524</v>
      </c>
      <c r="F36" s="1002">
        <v>7.3862637139649081</v>
      </c>
      <c r="G36" s="142">
        <v>123575</v>
      </c>
      <c r="H36" s="142">
        <v>124436</v>
      </c>
      <c r="I36" s="142">
        <v>133734.1</v>
      </c>
      <c r="J36" s="689">
        <v>0.69674286870322533</v>
      </c>
      <c r="K36" s="689">
        <v>7.4721945417724811</v>
      </c>
      <c r="L36" s="579">
        <v>3306418.5</v>
      </c>
      <c r="M36" s="579">
        <v>3414802</v>
      </c>
      <c r="N36" s="579">
        <v>3632202.6</v>
      </c>
      <c r="O36" s="1081">
        <v>3.2779728276986191</v>
      </c>
      <c r="P36" s="1512">
        <v>6.3664189021793902</v>
      </c>
      <c r="Q36" s="163"/>
      <c r="R36" s="163"/>
      <c r="S36" s="163"/>
      <c r="T36" s="1010"/>
      <c r="U36" s="1010"/>
    </row>
    <row r="37" spans="1:214" ht="15" customHeight="1">
      <c r="A37" s="129" t="s">
        <v>3</v>
      </c>
      <c r="B37" s="553">
        <v>155512</v>
      </c>
      <c r="C37" s="553">
        <v>153181</v>
      </c>
      <c r="D37" s="553">
        <v>172176</v>
      </c>
      <c r="E37" s="1625">
        <v>-1.4989196975153043</v>
      </c>
      <c r="F37" s="1625">
        <v>12.400362969297758</v>
      </c>
      <c r="G37" s="553">
        <v>51818</v>
      </c>
      <c r="H37" s="553">
        <v>51041</v>
      </c>
      <c r="I37" s="553">
        <v>59041</v>
      </c>
      <c r="J37" s="1863">
        <v>-1.4994789455401616</v>
      </c>
      <c r="K37" s="1863">
        <v>15.67367410513117</v>
      </c>
      <c r="L37" s="90">
        <v>726506</v>
      </c>
      <c r="M37" s="90">
        <v>715616</v>
      </c>
      <c r="N37" s="90">
        <v>848426</v>
      </c>
      <c r="O37" s="1082">
        <v>-1.4989552735971898</v>
      </c>
      <c r="P37" s="1513">
        <v>18.558836023789297</v>
      </c>
      <c r="Q37" s="164"/>
      <c r="R37" s="164"/>
      <c r="S37" s="164"/>
      <c r="T37" s="880"/>
      <c r="U37" s="880"/>
    </row>
    <row r="38" spans="1:214" ht="15" customHeight="1">
      <c r="A38" s="129" t="s">
        <v>4</v>
      </c>
      <c r="B38" s="553">
        <v>6050</v>
      </c>
      <c r="C38" s="553">
        <v>6050</v>
      </c>
      <c r="D38" s="553">
        <v>6090</v>
      </c>
      <c r="E38" s="1625">
        <v>0</v>
      </c>
      <c r="F38" s="1625">
        <v>0.66115702479338845</v>
      </c>
      <c r="G38" s="553">
        <v>36944</v>
      </c>
      <c r="H38" s="553">
        <v>38198</v>
      </c>
      <c r="I38" s="553">
        <v>35694</v>
      </c>
      <c r="J38" s="1863">
        <v>3.3943265482892997</v>
      </c>
      <c r="K38" s="1863">
        <v>-6.5553170323053536</v>
      </c>
      <c r="L38" s="90">
        <v>193499.5</v>
      </c>
      <c r="M38" s="90">
        <v>226081</v>
      </c>
      <c r="N38" s="90">
        <v>188120</v>
      </c>
      <c r="O38" s="1082">
        <v>16.838028005240318</v>
      </c>
      <c r="P38" s="1513">
        <v>-16.790884682923377</v>
      </c>
      <c r="Q38" s="164"/>
      <c r="R38" s="164"/>
      <c r="S38" s="164"/>
      <c r="T38" s="880"/>
      <c r="U38" s="880"/>
    </row>
    <row r="39" spans="1:214" ht="15" customHeight="1">
      <c r="A39" s="16" t="s">
        <v>5</v>
      </c>
      <c r="B39" s="553">
        <v>43000</v>
      </c>
      <c r="C39" s="553">
        <v>44500</v>
      </c>
      <c r="D39" s="553">
        <v>52000</v>
      </c>
      <c r="E39" s="1625">
        <v>3.4883720930232558</v>
      </c>
      <c r="F39" s="1625">
        <v>16.853932584269664</v>
      </c>
      <c r="G39" s="553">
        <v>12825</v>
      </c>
      <c r="H39" s="553">
        <v>12945</v>
      </c>
      <c r="I39" s="553">
        <v>12996.6</v>
      </c>
      <c r="J39" s="1863">
        <v>0.93567251461988121</v>
      </c>
      <c r="K39" s="1863">
        <v>0.39860950173813592</v>
      </c>
      <c r="L39" s="90">
        <v>313957</v>
      </c>
      <c r="M39" s="90">
        <v>335775</v>
      </c>
      <c r="N39" s="90">
        <v>366621.6</v>
      </c>
      <c r="O39" s="1082">
        <v>6.9493593071662758</v>
      </c>
      <c r="P39" s="1513">
        <v>9.1866875139602371</v>
      </c>
      <c r="Q39" s="164"/>
      <c r="R39" s="164"/>
      <c r="S39" s="164"/>
      <c r="T39" s="880"/>
      <c r="U39" s="880"/>
    </row>
    <row r="40" spans="1:214" ht="15" customHeight="1">
      <c r="A40" s="129" t="s">
        <v>6</v>
      </c>
      <c r="B40" s="553">
        <v>641</v>
      </c>
      <c r="C40" s="553">
        <v>620</v>
      </c>
      <c r="D40" s="553">
        <v>645</v>
      </c>
      <c r="E40" s="1625">
        <v>-3.2761310452418098</v>
      </c>
      <c r="F40" s="1625">
        <v>4.032258064516129</v>
      </c>
      <c r="G40" s="553">
        <v>5341</v>
      </c>
      <c r="H40" s="553">
        <v>5345</v>
      </c>
      <c r="I40" s="553">
        <v>5345</v>
      </c>
      <c r="J40" s="1863">
        <v>7.4892342258010558E-2</v>
      </c>
      <c r="K40" s="1863">
        <v>0</v>
      </c>
      <c r="L40" s="90">
        <v>16592</v>
      </c>
      <c r="M40" s="90">
        <v>16607</v>
      </c>
      <c r="N40" s="90">
        <v>17026.5</v>
      </c>
      <c r="O40" s="1082">
        <v>9.0405014464806754E-2</v>
      </c>
      <c r="P40" s="1513">
        <v>2.5260432347805164</v>
      </c>
      <c r="Q40" s="164"/>
      <c r="R40" s="164"/>
      <c r="S40" s="164"/>
      <c r="T40" s="880"/>
      <c r="U40" s="880"/>
    </row>
    <row r="41" spans="1:214" ht="15" customHeight="1">
      <c r="A41" s="129" t="s">
        <v>7</v>
      </c>
      <c r="B41" s="553"/>
      <c r="C41" s="553"/>
      <c r="D41" s="553"/>
      <c r="E41" s="1625"/>
      <c r="F41" s="1625"/>
      <c r="G41" s="553">
        <v>9</v>
      </c>
      <c r="H41" s="553">
        <v>4.5</v>
      </c>
      <c r="I41" s="553">
        <v>3.5</v>
      </c>
      <c r="J41" s="1863">
        <v>-50</v>
      </c>
      <c r="K41" s="1863">
        <v>-22.222222222222214</v>
      </c>
      <c r="L41" s="90">
        <v>359</v>
      </c>
      <c r="M41" s="90">
        <v>354.5</v>
      </c>
      <c r="N41" s="90">
        <v>597.5</v>
      </c>
      <c r="O41" s="1082">
        <v>-1.2534818941504255</v>
      </c>
      <c r="P41" s="1513">
        <v>68.547249647390686</v>
      </c>
      <c r="Q41" s="164"/>
      <c r="R41" s="164"/>
      <c r="S41" s="164"/>
      <c r="T41" s="880"/>
      <c r="U41" s="880"/>
    </row>
    <row r="42" spans="1:214" ht="15" customHeight="1">
      <c r="A42" s="129" t="s">
        <v>8</v>
      </c>
      <c r="B42" s="553"/>
      <c r="C42" s="553"/>
      <c r="D42" s="553"/>
      <c r="E42" s="1625"/>
      <c r="F42" s="1625"/>
      <c r="G42" s="553">
        <v>19</v>
      </c>
      <c r="H42" s="553">
        <v>19</v>
      </c>
      <c r="I42" s="553">
        <v>19</v>
      </c>
      <c r="J42" s="1863">
        <v>0</v>
      </c>
      <c r="K42" s="1863">
        <v>0</v>
      </c>
      <c r="L42" s="90">
        <v>297</v>
      </c>
      <c r="M42" s="90">
        <v>299</v>
      </c>
      <c r="N42" s="90">
        <v>329</v>
      </c>
      <c r="O42" s="1082">
        <v>0.67340067340066412</v>
      </c>
      <c r="P42" s="1513">
        <v>10.033444816053503</v>
      </c>
      <c r="Q42" s="164"/>
      <c r="R42" s="164"/>
      <c r="S42" s="164"/>
      <c r="T42" s="880"/>
      <c r="U42" s="880"/>
    </row>
    <row r="43" spans="1:214" ht="15" customHeight="1">
      <c r="A43" s="129" t="s">
        <v>9</v>
      </c>
      <c r="B43" s="553">
        <v>22200</v>
      </c>
      <c r="C43" s="553">
        <v>22000</v>
      </c>
      <c r="D43" s="553">
        <v>22740</v>
      </c>
      <c r="E43" s="1625">
        <v>-0.90090090090090091</v>
      </c>
      <c r="F43" s="1625">
        <v>3.3636363636363638</v>
      </c>
      <c r="G43" s="553">
        <v>8887</v>
      </c>
      <c r="H43" s="553">
        <v>8911</v>
      </c>
      <c r="I43" s="553">
        <v>9300</v>
      </c>
      <c r="J43" s="1863">
        <v>0.27005738719478245</v>
      </c>
      <c r="K43" s="1863">
        <v>4.3653910896644561</v>
      </c>
      <c r="L43" s="90">
        <v>146900</v>
      </c>
      <c r="M43" s="90">
        <v>148034</v>
      </c>
      <c r="N43" s="90">
        <v>179753</v>
      </c>
      <c r="O43" s="1082">
        <v>0.77195371000679813</v>
      </c>
      <c r="P43" s="1513">
        <v>21.426834375886614</v>
      </c>
      <c r="Q43" s="164"/>
      <c r="R43" s="164"/>
      <c r="S43" s="164"/>
      <c r="T43" s="880"/>
      <c r="U43" s="880"/>
    </row>
    <row r="44" spans="1:214" ht="15" customHeight="1">
      <c r="A44" s="129" t="s">
        <v>10</v>
      </c>
      <c r="B44" s="553">
        <v>90000</v>
      </c>
      <c r="C44" s="553">
        <v>130000</v>
      </c>
      <c r="D44" s="553">
        <v>130000</v>
      </c>
      <c r="E44" s="1625">
        <v>44.444444444444443</v>
      </c>
      <c r="F44" s="1625">
        <v>0</v>
      </c>
      <c r="G44" s="553">
        <v>15</v>
      </c>
      <c r="H44" s="553">
        <v>15</v>
      </c>
      <c r="I44" s="553">
        <v>0</v>
      </c>
      <c r="J44" s="1863">
        <v>0</v>
      </c>
      <c r="K44" s="1863"/>
      <c r="L44" s="90">
        <v>1837480</v>
      </c>
      <c r="M44" s="90">
        <v>1887400</v>
      </c>
      <c r="N44" s="90">
        <v>1938385</v>
      </c>
      <c r="O44" s="1082">
        <v>2.7167642641008314</v>
      </c>
      <c r="P44" s="1513">
        <v>2.7013351700752253</v>
      </c>
      <c r="Q44" s="164"/>
      <c r="R44" s="164"/>
      <c r="S44" s="164"/>
      <c r="T44" s="880"/>
      <c r="U44" s="880"/>
    </row>
    <row r="45" spans="1:214" ht="15" customHeight="1">
      <c r="A45" s="129" t="s">
        <v>11</v>
      </c>
      <c r="B45" s="553">
        <v>24</v>
      </c>
      <c r="C45" s="553">
        <v>29</v>
      </c>
      <c r="D45" s="553">
        <v>29</v>
      </c>
      <c r="E45" s="1625">
        <v>20.833333333333336</v>
      </c>
      <c r="F45" s="1625">
        <v>0</v>
      </c>
      <c r="G45" s="553">
        <v>39</v>
      </c>
      <c r="H45" s="553">
        <v>7.5</v>
      </c>
      <c r="I45" s="553">
        <v>0</v>
      </c>
      <c r="J45" s="1863">
        <v>-80.769230769230774</v>
      </c>
      <c r="K45" s="1863">
        <v>-100</v>
      </c>
      <c r="L45" s="90">
        <v>63</v>
      </c>
      <c r="M45" s="90">
        <v>36.5</v>
      </c>
      <c r="N45" s="90">
        <v>29</v>
      </c>
      <c r="O45" s="1082">
        <v>-42.063492063492056</v>
      </c>
      <c r="P45" s="1513">
        <v>-20.547945205479451</v>
      </c>
      <c r="Q45" s="164"/>
      <c r="R45" s="164"/>
      <c r="S45" s="164"/>
      <c r="T45" s="880"/>
      <c r="U45" s="880"/>
    </row>
    <row r="46" spans="1:214" ht="15" customHeight="1">
      <c r="A46" s="129" t="s">
        <v>12</v>
      </c>
      <c r="B46" s="553">
        <v>76</v>
      </c>
      <c r="C46" s="553">
        <v>85</v>
      </c>
      <c r="D46" s="553">
        <v>85</v>
      </c>
      <c r="E46" s="1625">
        <v>11.842105263157894</v>
      </c>
      <c r="F46" s="1625">
        <v>0</v>
      </c>
      <c r="G46" s="553">
        <v>289</v>
      </c>
      <c r="H46" s="553">
        <v>290</v>
      </c>
      <c r="I46" s="553">
        <v>0</v>
      </c>
      <c r="J46" s="1863">
        <v>0.34602076124568271</v>
      </c>
      <c r="K46" s="1863">
        <v>-100</v>
      </c>
      <c r="L46" s="90">
        <v>365</v>
      </c>
      <c r="M46" s="90">
        <v>375</v>
      </c>
      <c r="N46" s="90">
        <v>85</v>
      </c>
      <c r="O46" s="1082">
        <v>2.7397260273972677</v>
      </c>
      <c r="P46" s="1513">
        <v>-77.333333333333343</v>
      </c>
      <c r="Q46" s="164"/>
      <c r="R46" s="164"/>
      <c r="S46" s="164"/>
      <c r="T46" s="880"/>
      <c r="U46" s="880"/>
    </row>
    <row r="47" spans="1:214" ht="15" customHeight="1">
      <c r="A47" s="129" t="s">
        <v>13</v>
      </c>
      <c r="B47" s="553">
        <v>0</v>
      </c>
      <c r="C47" s="553">
        <v>0</v>
      </c>
      <c r="D47" s="553"/>
      <c r="E47" s="1625" t="e">
        <v>#DIV/0!</v>
      </c>
      <c r="F47" s="1625" t="e">
        <v>#DIV/0!</v>
      </c>
      <c r="G47" s="553">
        <v>1580</v>
      </c>
      <c r="H47" s="553">
        <v>1680</v>
      </c>
      <c r="I47" s="553">
        <v>1688</v>
      </c>
      <c r="J47" s="1863">
        <v>6.3291139240506169</v>
      </c>
      <c r="K47" s="1863">
        <v>0.4761904761904816</v>
      </c>
      <c r="L47" s="90">
        <v>2081</v>
      </c>
      <c r="M47" s="90">
        <v>2230</v>
      </c>
      <c r="N47" s="90">
        <v>2218</v>
      </c>
      <c r="O47" s="1082">
        <v>7.1600192215281169</v>
      </c>
      <c r="P47" s="1513">
        <v>-0.53811659192824379</v>
      </c>
      <c r="Q47" s="164"/>
      <c r="R47" s="164"/>
      <c r="S47" s="164"/>
      <c r="T47" s="880"/>
      <c r="U47" s="880"/>
    </row>
    <row r="48" spans="1:214" ht="15" customHeight="1">
      <c r="A48" s="129" t="s">
        <v>14</v>
      </c>
      <c r="B48" s="553">
        <v>10636</v>
      </c>
      <c r="C48" s="553">
        <v>10710</v>
      </c>
      <c r="D48" s="553">
        <v>10710</v>
      </c>
      <c r="E48" s="1625">
        <v>0.69575028206092515</v>
      </c>
      <c r="F48" s="1625">
        <v>0</v>
      </c>
      <c r="G48" s="553">
        <v>1580</v>
      </c>
      <c r="H48" s="553">
        <v>1680</v>
      </c>
      <c r="I48" s="553">
        <v>4432</v>
      </c>
      <c r="J48" s="1863">
        <v>6.3291139240506169</v>
      </c>
      <c r="K48" s="1863">
        <v>163.8095238095238</v>
      </c>
      <c r="L48" s="90">
        <v>46083</v>
      </c>
      <c r="M48" s="90">
        <v>57958</v>
      </c>
      <c r="N48" s="90">
        <v>65624</v>
      </c>
      <c r="O48" s="1082">
        <v>25.768721654406178</v>
      </c>
      <c r="P48" s="1513">
        <v>13.226819420959998</v>
      </c>
      <c r="Q48" s="164"/>
      <c r="R48" s="164"/>
      <c r="S48" s="164"/>
      <c r="T48" s="880"/>
      <c r="U48" s="880"/>
    </row>
    <row r="49" spans="1:21" ht="15" customHeight="1">
      <c r="A49" s="129" t="s">
        <v>15</v>
      </c>
      <c r="B49" s="553">
        <v>2172</v>
      </c>
      <c r="C49" s="553">
        <v>2430</v>
      </c>
      <c r="D49" s="553">
        <v>2430</v>
      </c>
      <c r="E49" s="1625">
        <v>11.878453038674033</v>
      </c>
      <c r="F49" s="1625">
        <v>0</v>
      </c>
      <c r="G49" s="553">
        <v>4229</v>
      </c>
      <c r="H49" s="553">
        <v>4300</v>
      </c>
      <c r="I49" s="553">
        <v>5215</v>
      </c>
      <c r="J49" s="1863">
        <v>1.6788838969023345</v>
      </c>
      <c r="K49" s="1863">
        <v>21.279069767441854</v>
      </c>
      <c r="L49" s="90">
        <v>22236</v>
      </c>
      <c r="M49" s="90">
        <v>24036</v>
      </c>
      <c r="N49" s="90">
        <v>24988</v>
      </c>
      <c r="O49" s="1082">
        <v>8.0949811117107373</v>
      </c>
      <c r="P49" s="1513">
        <v>3.9607255782992041</v>
      </c>
      <c r="Q49" s="164"/>
      <c r="R49" s="164"/>
      <c r="S49" s="164"/>
      <c r="T49" s="880"/>
      <c r="U49" s="880"/>
    </row>
    <row r="50" spans="1:21" s="73" customFormat="1" ht="15" customHeight="1">
      <c r="A50" s="128" t="s">
        <v>719</v>
      </c>
      <c r="B50" s="1627">
        <v>61009</v>
      </c>
      <c r="C50" s="1627">
        <v>66900</v>
      </c>
      <c r="D50" s="1627">
        <v>70740</v>
      </c>
      <c r="E50" s="1628">
        <v>9.6559524004655053</v>
      </c>
      <c r="F50" s="1628">
        <v>5.739910313901345</v>
      </c>
      <c r="G50" s="1627">
        <v>17372</v>
      </c>
      <c r="H50" s="1627">
        <v>18000</v>
      </c>
      <c r="I50" s="1627">
        <v>18144</v>
      </c>
      <c r="J50" s="689">
        <v>3.6150126640571045</v>
      </c>
      <c r="K50" s="689">
        <v>0.79999999999999716</v>
      </c>
      <c r="L50" s="579">
        <v>447105.72</v>
      </c>
      <c r="M50" s="579">
        <v>513544</v>
      </c>
      <c r="N50" s="579">
        <v>522787</v>
      </c>
      <c r="O50" s="1081">
        <v>14.859635434769231</v>
      </c>
      <c r="P50" s="1512">
        <v>1.7998457775769907</v>
      </c>
      <c r="Q50" s="163"/>
      <c r="R50" s="163"/>
      <c r="S50" s="163"/>
      <c r="T50" s="1010"/>
      <c r="U50" s="1010"/>
    </row>
    <row r="51" spans="1:21" ht="15" customHeight="1">
      <c r="A51" s="94" t="s">
        <v>16</v>
      </c>
      <c r="B51" s="553">
        <v>61009</v>
      </c>
      <c r="C51" s="553">
        <v>66900</v>
      </c>
      <c r="D51" s="553">
        <v>70740</v>
      </c>
      <c r="E51" s="1625">
        <v>9.6559524004655053</v>
      </c>
      <c r="F51" s="1625">
        <v>5.739910313901345</v>
      </c>
      <c r="G51" s="553">
        <v>17372</v>
      </c>
      <c r="H51" s="553">
        <v>18000</v>
      </c>
      <c r="I51" s="553">
        <v>18144</v>
      </c>
      <c r="J51" s="1863">
        <v>3.6150126640571045</v>
      </c>
      <c r="K51" s="1863">
        <v>0.79999999999999716</v>
      </c>
      <c r="L51" s="90">
        <v>447105.72</v>
      </c>
      <c r="M51" s="90">
        <v>513544</v>
      </c>
      <c r="N51" s="90">
        <v>522787</v>
      </c>
      <c r="O51" s="1082">
        <v>14.859635434769231</v>
      </c>
      <c r="P51" s="1513">
        <v>1.7998457775769907</v>
      </c>
      <c r="Q51" s="164"/>
      <c r="R51" s="164"/>
      <c r="S51" s="164"/>
      <c r="T51" s="880"/>
      <c r="U51" s="880"/>
    </row>
    <row r="52" spans="1:21" s="73" customFormat="1" ht="15" customHeight="1">
      <c r="A52" s="128" t="s">
        <v>17</v>
      </c>
      <c r="B52" s="1736">
        <v>29556</v>
      </c>
      <c r="C52" s="1736">
        <v>39460</v>
      </c>
      <c r="D52" s="1736">
        <v>30765</v>
      </c>
      <c r="E52" s="1737">
        <v>33.509270537285154</v>
      </c>
      <c r="F52" s="1737">
        <v>-22.03497212366954</v>
      </c>
      <c r="G52" s="1736">
        <v>23024</v>
      </c>
      <c r="H52" s="1736">
        <v>26135.7</v>
      </c>
      <c r="I52" s="1736">
        <v>26055.7</v>
      </c>
      <c r="J52" s="1730">
        <v>13.515027797081316</v>
      </c>
      <c r="K52" s="1730">
        <v>-0.30609472866615306</v>
      </c>
      <c r="L52" s="1738">
        <v>174622</v>
      </c>
      <c r="M52" s="1738">
        <v>201604.1</v>
      </c>
      <c r="N52" s="1738">
        <v>173362.7</v>
      </c>
      <c r="O52" s="1739">
        <v>15.451718569252449</v>
      </c>
      <c r="P52" s="1740">
        <v>-14.008346060422383</v>
      </c>
      <c r="Q52" s="163"/>
      <c r="R52" s="163"/>
      <c r="S52" s="163"/>
      <c r="T52" s="1010"/>
      <c r="U52" s="1010"/>
    </row>
    <row r="53" spans="1:21" ht="15" customHeight="1">
      <c r="A53" s="129" t="s">
        <v>18</v>
      </c>
      <c r="B53" s="553"/>
      <c r="C53" s="553"/>
      <c r="D53" s="553"/>
      <c r="E53" s="1625"/>
      <c r="F53" s="1625"/>
      <c r="G53" s="553">
        <v>3458</v>
      </c>
      <c r="H53" s="553">
        <v>3498</v>
      </c>
      <c r="I53" s="553">
        <v>3418</v>
      </c>
      <c r="J53" s="1863">
        <v>1.1567379988432549</v>
      </c>
      <c r="K53" s="1863">
        <v>-2.2870211549456769</v>
      </c>
      <c r="L53" s="1741">
        <v>8488</v>
      </c>
      <c r="M53" s="1741">
        <v>9546</v>
      </c>
      <c r="N53" s="1741">
        <v>10378</v>
      </c>
      <c r="O53" s="1082">
        <v>12.464655984919887</v>
      </c>
      <c r="P53" s="1513">
        <v>8.7156924366226747</v>
      </c>
      <c r="Q53" s="164"/>
      <c r="R53" s="164"/>
      <c r="S53" s="164"/>
      <c r="T53" s="880"/>
      <c r="U53" s="880"/>
    </row>
    <row r="54" spans="1:21" ht="15" customHeight="1">
      <c r="A54" s="129" t="s">
        <v>19</v>
      </c>
      <c r="B54" s="553">
        <v>22801</v>
      </c>
      <c r="C54" s="553">
        <v>31500</v>
      </c>
      <c r="D54" s="553">
        <v>22805</v>
      </c>
      <c r="E54" s="1625">
        <v>38.151835445813781</v>
      </c>
      <c r="F54" s="1625">
        <v>-27.603174603174601</v>
      </c>
      <c r="G54" s="553">
        <v>7700</v>
      </c>
      <c r="H54" s="553">
        <v>10757</v>
      </c>
      <c r="I54" s="553">
        <v>10757</v>
      </c>
      <c r="J54" s="1863">
        <v>39.701298701298697</v>
      </c>
      <c r="K54" s="1863">
        <v>0</v>
      </c>
      <c r="L54" s="1741">
        <v>80524</v>
      </c>
      <c r="M54" s="1741">
        <v>103570.4</v>
      </c>
      <c r="N54" s="1741">
        <v>73617</v>
      </c>
      <c r="O54" s="1082">
        <v>28.62053549252397</v>
      </c>
      <c r="P54" s="1513">
        <v>-28.920811351505833</v>
      </c>
      <c r="Q54" s="164"/>
      <c r="R54" s="164"/>
      <c r="S54" s="164"/>
      <c r="T54" s="880"/>
      <c r="U54" s="880"/>
    </row>
    <row r="55" spans="1:21" ht="15" customHeight="1">
      <c r="A55" s="129" t="s">
        <v>20</v>
      </c>
      <c r="B55" s="553">
        <v>4078</v>
      </c>
      <c r="C55" s="553">
        <v>5000</v>
      </c>
      <c r="D55" s="553">
        <v>5000</v>
      </c>
      <c r="E55" s="1625">
        <v>22.609122118685629</v>
      </c>
      <c r="F55" s="1625">
        <v>0</v>
      </c>
      <c r="G55" s="553">
        <v>1552</v>
      </c>
      <c r="H55" s="553">
        <v>1552</v>
      </c>
      <c r="I55" s="553">
        <v>1552</v>
      </c>
      <c r="J55" s="1863">
        <v>0</v>
      </c>
      <c r="K55" s="1863">
        <v>0</v>
      </c>
      <c r="L55" s="1741">
        <v>13106.25</v>
      </c>
      <c r="M55" s="1741">
        <v>14094</v>
      </c>
      <c r="N55" s="1741">
        <v>14384</v>
      </c>
      <c r="O55" s="1082">
        <v>7.5364806866952847</v>
      </c>
      <c r="P55" s="1513">
        <v>2.0576131687242878</v>
      </c>
      <c r="Q55" s="164"/>
      <c r="R55" s="164"/>
      <c r="S55" s="164"/>
      <c r="T55" s="880"/>
      <c r="U55" s="880"/>
    </row>
    <row r="56" spans="1:21" ht="15" customHeight="1">
      <c r="A56" s="129" t="s">
        <v>21</v>
      </c>
      <c r="B56" s="553"/>
      <c r="C56" s="553"/>
      <c r="D56" s="553"/>
      <c r="E56" s="1625"/>
      <c r="F56" s="1625"/>
      <c r="G56" s="553">
        <v>64</v>
      </c>
      <c r="H56" s="553">
        <v>63.7</v>
      </c>
      <c r="I56" s="553">
        <v>63.7</v>
      </c>
      <c r="J56" s="1863">
        <v>-0.46875</v>
      </c>
      <c r="K56" s="1863">
        <v>0</v>
      </c>
      <c r="L56" s="1741">
        <v>64</v>
      </c>
      <c r="M56" s="1741">
        <v>63.7</v>
      </c>
      <c r="N56" s="1741">
        <v>63.7</v>
      </c>
      <c r="O56" s="1082">
        <v>-0.46875</v>
      </c>
      <c r="P56" s="1513">
        <v>0</v>
      </c>
      <c r="Q56" s="164"/>
      <c r="R56" s="164"/>
      <c r="S56" s="164"/>
      <c r="T56" s="880"/>
      <c r="U56" s="880"/>
    </row>
    <row r="57" spans="1:21" ht="15" customHeight="1">
      <c r="A57" s="129" t="s">
        <v>22</v>
      </c>
      <c r="B57" s="553">
        <v>1960</v>
      </c>
      <c r="C57" s="553">
        <v>2010</v>
      </c>
      <c r="D57" s="553">
        <v>2010</v>
      </c>
      <c r="E57" s="1625">
        <v>2.5510204081632653</v>
      </c>
      <c r="F57" s="1625">
        <v>0</v>
      </c>
      <c r="G57" s="553">
        <v>5740</v>
      </c>
      <c r="H57" s="553">
        <v>5750</v>
      </c>
      <c r="I57" s="553">
        <v>5750</v>
      </c>
      <c r="J57" s="1863">
        <v>0.17421602787457857</v>
      </c>
      <c r="K57" s="1863">
        <v>0</v>
      </c>
      <c r="L57" s="1741">
        <v>46362.75</v>
      </c>
      <c r="M57" s="1741">
        <v>47504</v>
      </c>
      <c r="N57" s="1741">
        <v>46485</v>
      </c>
      <c r="O57" s="1082">
        <v>2.4615666672059007</v>
      </c>
      <c r="P57" s="1513">
        <v>-2.1450825193667953</v>
      </c>
      <c r="Q57" s="164"/>
      <c r="R57" s="164"/>
      <c r="S57" s="164"/>
      <c r="T57" s="880"/>
      <c r="U57" s="880"/>
    </row>
    <row r="58" spans="1:21" ht="15" customHeight="1">
      <c r="A58" s="129" t="s">
        <v>23</v>
      </c>
      <c r="B58" s="553">
        <v>717</v>
      </c>
      <c r="C58" s="553">
        <v>950</v>
      </c>
      <c r="D58" s="553">
        <v>950</v>
      </c>
      <c r="E58" s="1625">
        <v>32.496513249651329</v>
      </c>
      <c r="F58" s="1625">
        <v>0</v>
      </c>
      <c r="G58" s="553">
        <v>4510</v>
      </c>
      <c r="H58" s="553">
        <v>4515</v>
      </c>
      <c r="I58" s="553">
        <v>4515</v>
      </c>
      <c r="J58" s="1863"/>
      <c r="K58" s="1863"/>
      <c r="L58" s="1741">
        <v>26077</v>
      </c>
      <c r="M58" s="1741">
        <v>26826</v>
      </c>
      <c r="N58" s="1741">
        <v>28435</v>
      </c>
      <c r="O58" s="1082">
        <v>2.8722629136787248</v>
      </c>
      <c r="P58" s="1513">
        <v>5.9979124729739937</v>
      </c>
      <c r="Q58" s="164"/>
      <c r="R58" s="164"/>
      <c r="S58" s="164"/>
      <c r="T58" s="880"/>
      <c r="U58" s="880"/>
    </row>
    <row r="59" spans="1:21" ht="15" customHeight="1" thickBot="1">
      <c r="A59" s="129" t="s">
        <v>24</v>
      </c>
      <c r="B59" s="139"/>
      <c r="C59" s="134"/>
      <c r="D59" s="25"/>
      <c r="E59" s="1003"/>
      <c r="F59" s="1003"/>
      <c r="G59" s="132"/>
      <c r="H59" s="25"/>
      <c r="I59" s="25"/>
      <c r="J59" s="1863"/>
      <c r="K59" s="1863"/>
      <c r="L59" s="1741">
        <v>0</v>
      </c>
      <c r="M59" s="1741">
        <v>0</v>
      </c>
      <c r="N59" s="1741">
        <v>0</v>
      </c>
      <c r="O59" s="1082"/>
      <c r="P59" s="1513"/>
      <c r="Q59" s="164"/>
      <c r="R59" s="164"/>
      <c r="S59" s="164"/>
      <c r="T59" s="880"/>
      <c r="U59" s="880"/>
    </row>
    <row r="60" spans="1:21" ht="15" customHeight="1" thickTop="1" thickBot="1">
      <c r="A60" s="17" t="s">
        <v>25</v>
      </c>
      <c r="B60" s="1997"/>
      <c r="C60" s="1997"/>
      <c r="D60" s="1997"/>
      <c r="E60" s="1998"/>
      <c r="F60" s="1998"/>
      <c r="G60" s="1999"/>
      <c r="H60" s="1999"/>
      <c r="I60" s="1999"/>
      <c r="J60" s="2000"/>
      <c r="K60" s="2000"/>
      <c r="L60" s="1999"/>
      <c r="M60" s="1999"/>
      <c r="N60" s="1999"/>
      <c r="O60" s="2000"/>
      <c r="P60" s="2001"/>
      <c r="Q60" s="164"/>
      <c r="R60" s="164"/>
      <c r="S60" s="164"/>
      <c r="T60" s="880"/>
      <c r="U60" s="880"/>
    </row>
    <row r="61" spans="1:21" ht="15" customHeight="1" thickTop="1">
      <c r="A61" s="2321" t="str">
        <f>'Ta1 '!A61:P61</f>
        <v>&gt;f]tM lhNnf -wg'iff, dxf]Q/L, ;nf{xL, l;Gw'nL, l;/xf / pbok'/_ s[lif ljsf; sfof{no .</v>
      </c>
      <c r="B61" s="2321"/>
      <c r="C61" s="2321"/>
      <c r="D61" s="2321"/>
      <c r="E61" s="2321"/>
      <c r="F61" s="2321"/>
      <c r="G61" s="2321"/>
      <c r="H61" s="2321"/>
      <c r="I61" s="2321"/>
      <c r="J61" s="2321"/>
      <c r="K61" s="2321"/>
      <c r="L61" s="2321"/>
      <c r="M61" s="2321"/>
      <c r="N61" s="2321"/>
      <c r="O61" s="2321"/>
      <c r="P61" s="2321"/>
    </row>
    <row r="62" spans="1:21" ht="13.5" customHeight="1">
      <c r="A62" s="218"/>
    </row>
  </sheetData>
  <mergeCells count="30">
    <mergeCell ref="U34:U35"/>
    <mergeCell ref="A61:P61"/>
    <mergeCell ref="S3:U3"/>
    <mergeCell ref="A33:A35"/>
    <mergeCell ref="B33:F33"/>
    <mergeCell ref="G33:K33"/>
    <mergeCell ref="L33:P33"/>
    <mergeCell ref="E34:E35"/>
    <mergeCell ref="O5:O6"/>
    <mergeCell ref="O34:O35"/>
    <mergeCell ref="F5:F6"/>
    <mergeCell ref="J5:J6"/>
    <mergeCell ref="P34:P35"/>
    <mergeCell ref="T34:T35"/>
    <mergeCell ref="A4:A6"/>
    <mergeCell ref="E5:E6"/>
    <mergeCell ref="F34:F35"/>
    <mergeCell ref="J34:J35"/>
    <mergeCell ref="K34:K35"/>
    <mergeCell ref="K5:K6"/>
    <mergeCell ref="P5:P6"/>
    <mergeCell ref="T5:T6"/>
    <mergeCell ref="U5:U6"/>
    <mergeCell ref="N3:P3"/>
    <mergeCell ref="A1:U1"/>
    <mergeCell ref="A2:U2"/>
    <mergeCell ref="B4:F4"/>
    <mergeCell ref="G4:K4"/>
    <mergeCell ref="L4:P4"/>
    <mergeCell ref="Q4:U4"/>
  </mergeCells>
  <hyperlinks>
    <hyperlink ref="C36"/>
    <hyperlink ref="B36"/>
    <hyperlink ref="H36"/>
    <hyperlink ref="G36"/>
    <hyperlink ref="Q6"/>
    <hyperlink ref="L6"/>
    <hyperlink ref="G6"/>
    <hyperlink ref="H6:I6"/>
    <hyperlink ref="R6:S6"/>
    <hyperlink ref="M6:N6"/>
  </hyperlinks>
  <printOptions horizontalCentered="1"/>
  <pageMargins left="0.39370078740157483" right="0.39370078740157483" top="0.78740157480314965" bottom="0.19685039370078741" header="0" footer="0"/>
  <pageSetup paperSize="9" scale="48" orientation="landscape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63"/>
  <sheetViews>
    <sheetView view="pageBreakPreview" topLeftCell="A4" zoomScale="55" zoomScaleNormal="125" zoomScaleSheetLayoutView="55" workbookViewId="0">
      <pane xSplit="1" topLeftCell="B1" activePane="topRight" state="frozen"/>
      <selection pane="topRight" activeCell="V27" sqref="V27"/>
    </sheetView>
  </sheetViews>
  <sheetFormatPr defaultColWidth="13" defaultRowHeight="14.25"/>
  <cols>
    <col min="1" max="1" width="15.140625" customWidth="1"/>
    <col min="2" max="2" width="9.85546875" style="42" customWidth="1"/>
    <col min="3" max="5" width="13.28515625" customWidth="1"/>
    <col min="6" max="7" width="13.28515625" style="838" customWidth="1"/>
    <col min="8" max="10" width="13.28515625" customWidth="1"/>
    <col min="11" max="12" width="13.28515625" style="838" customWidth="1"/>
    <col min="13" max="15" width="13.28515625" customWidth="1"/>
    <col min="16" max="17" width="13.28515625" style="838" customWidth="1"/>
    <col min="18" max="20" width="13.28515625" customWidth="1"/>
    <col min="21" max="22" width="13.28515625" style="838" customWidth="1"/>
    <col min="23" max="241" width="8.7109375" customWidth="1"/>
    <col min="242" max="242" width="13.85546875" customWidth="1"/>
    <col min="243" max="243" width="12.28515625" customWidth="1"/>
    <col min="244" max="244" width="13.28515625" customWidth="1"/>
    <col min="245" max="245" width="13.140625" customWidth="1"/>
    <col min="246" max="246" width="13" customWidth="1"/>
    <col min="247" max="247" width="12.5703125" customWidth="1"/>
    <col min="248" max="248" width="13.7109375" customWidth="1"/>
    <col min="249" max="249" width="13.28515625" customWidth="1"/>
    <col min="250" max="250" width="13.140625" customWidth="1"/>
    <col min="251" max="251" width="13" customWidth="1"/>
    <col min="252" max="252" width="13.140625" customWidth="1"/>
    <col min="253" max="253" width="13.42578125" customWidth="1"/>
    <col min="254" max="254" width="13.28515625" customWidth="1"/>
    <col min="255" max="255" width="13.140625" customWidth="1"/>
  </cols>
  <sheetData>
    <row r="1" spans="1:31" s="1895" customFormat="1" ht="33">
      <c r="A1" s="2394" t="s">
        <v>303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</row>
    <row r="2" spans="1:31" s="1894" customFormat="1" ht="35.25" thickBot="1">
      <c r="A2" s="2461" t="s">
        <v>823</v>
      </c>
      <c r="B2" s="2461"/>
      <c r="C2" s="2461"/>
      <c r="D2" s="2461"/>
      <c r="E2" s="2461"/>
      <c r="F2" s="2461"/>
      <c r="G2" s="2461"/>
      <c r="H2" s="2461"/>
      <c r="I2" s="2461"/>
      <c r="J2" s="2461"/>
      <c r="K2" s="2461"/>
      <c r="L2" s="2461"/>
      <c r="M2" s="2461"/>
      <c r="N2" s="2461"/>
      <c r="O2" s="2461"/>
      <c r="P2" s="2461"/>
      <c r="Q2" s="2461"/>
      <c r="R2" s="2461"/>
      <c r="S2" s="2461"/>
      <c r="T2" s="2461"/>
      <c r="U2" s="2461"/>
      <c r="V2" s="2461"/>
    </row>
    <row r="3" spans="1:31" s="1054" customFormat="1" ht="18" customHeight="1" thickTop="1">
      <c r="A3" s="2315" t="s">
        <v>98</v>
      </c>
      <c r="B3" s="2335" t="s">
        <v>26</v>
      </c>
      <c r="C3" s="2584" t="s">
        <v>243</v>
      </c>
      <c r="D3" s="2584"/>
      <c r="E3" s="2584"/>
      <c r="F3" s="2584"/>
      <c r="G3" s="2584"/>
      <c r="H3" s="2584" t="s">
        <v>244</v>
      </c>
      <c r="I3" s="2584"/>
      <c r="J3" s="2584"/>
      <c r="K3" s="2584"/>
      <c r="L3" s="2584"/>
      <c r="M3" s="2584" t="s">
        <v>245</v>
      </c>
      <c r="N3" s="2584"/>
      <c r="O3" s="2584"/>
      <c r="P3" s="2584"/>
      <c r="Q3" s="2584"/>
      <c r="R3" s="2584" t="s">
        <v>246</v>
      </c>
      <c r="S3" s="2584"/>
      <c r="T3" s="2584"/>
      <c r="U3" s="2584"/>
      <c r="V3" s="2585"/>
      <c r="W3" s="1058"/>
      <c r="X3" s="1058"/>
      <c r="Y3" s="1058"/>
      <c r="Z3" s="1058"/>
      <c r="AA3" s="1058"/>
      <c r="AB3" s="1058"/>
      <c r="AC3" s="1058"/>
      <c r="AD3" s="1058"/>
      <c r="AE3" s="1058"/>
    </row>
    <row r="4" spans="1:31" s="1054" customFormat="1" ht="18" customHeight="1">
      <c r="A4" s="2316"/>
      <c r="B4" s="2336"/>
      <c r="C4" s="1060" t="s">
        <v>87</v>
      </c>
      <c r="D4" s="1060" t="s">
        <v>90</v>
      </c>
      <c r="E4" s="1060" t="s">
        <v>91</v>
      </c>
      <c r="F4" s="2322" t="s">
        <v>88</v>
      </c>
      <c r="G4" s="2322" t="s">
        <v>89</v>
      </c>
      <c r="H4" s="1060" t="s">
        <v>87</v>
      </c>
      <c r="I4" s="1060" t="s">
        <v>90</v>
      </c>
      <c r="J4" s="1060" t="s">
        <v>91</v>
      </c>
      <c r="K4" s="2322" t="s">
        <v>88</v>
      </c>
      <c r="L4" s="2322" t="s">
        <v>89</v>
      </c>
      <c r="M4" s="1060" t="s">
        <v>87</v>
      </c>
      <c r="N4" s="1060" t="s">
        <v>90</v>
      </c>
      <c r="O4" s="1060" t="s">
        <v>91</v>
      </c>
      <c r="P4" s="2322" t="s">
        <v>88</v>
      </c>
      <c r="Q4" s="2322" t="s">
        <v>89</v>
      </c>
      <c r="R4" s="1060" t="s">
        <v>87</v>
      </c>
      <c r="S4" s="1060" t="s">
        <v>90</v>
      </c>
      <c r="T4" s="1060" t="s">
        <v>91</v>
      </c>
      <c r="U4" s="2342" t="s">
        <v>88</v>
      </c>
      <c r="V4" s="2345" t="s">
        <v>89</v>
      </c>
      <c r="W4" s="1058"/>
      <c r="X4" s="1058"/>
      <c r="Y4" s="1058"/>
      <c r="Z4" s="1058"/>
      <c r="AA4" s="1058"/>
      <c r="AB4" s="1058"/>
      <c r="AC4" s="1058"/>
      <c r="AD4" s="1058"/>
      <c r="AE4" s="1058"/>
    </row>
    <row r="5" spans="1:31" s="1054" customFormat="1" ht="31.5" customHeight="1">
      <c r="A5" s="2316"/>
      <c r="B5" s="2336"/>
      <c r="C5" s="2213" t="s">
        <v>669</v>
      </c>
      <c r="D5" s="2213" t="s">
        <v>725</v>
      </c>
      <c r="E5" s="2213" t="s">
        <v>737</v>
      </c>
      <c r="F5" s="2322"/>
      <c r="G5" s="2322"/>
      <c r="H5" s="2213" t="str">
        <f>C5</f>
        <v xml:space="preserve">cf=j= @)&amp;#÷&amp;$
-;fpg–c;f/_                </v>
      </c>
      <c r="I5" s="2213" t="str">
        <f t="shared" ref="I5:J5" si="0">D5</f>
        <v xml:space="preserve">cf=j= @)&amp;$÷&amp;%
-;fpg–c;f/_                </v>
      </c>
      <c r="J5" s="2213" t="str">
        <f t="shared" si="0"/>
        <v xml:space="preserve">cf=j= @)&amp;%÷&amp;^
-;fpg–c;f/_                </v>
      </c>
      <c r="K5" s="2322"/>
      <c r="L5" s="2322"/>
      <c r="M5" s="2213" t="str">
        <f>H5</f>
        <v xml:space="preserve">cf=j= @)&amp;#÷&amp;$
-;fpg–c;f/_                </v>
      </c>
      <c r="N5" s="2213" t="str">
        <f t="shared" ref="N5:O5" si="1">I5</f>
        <v xml:space="preserve">cf=j= @)&amp;$÷&amp;%
-;fpg–c;f/_                </v>
      </c>
      <c r="O5" s="2213" t="str">
        <f t="shared" si="1"/>
        <v xml:space="preserve">cf=j= @)&amp;%÷&amp;^
-;fpg–c;f/_                </v>
      </c>
      <c r="P5" s="2322"/>
      <c r="Q5" s="2322"/>
      <c r="R5" s="2213" t="str">
        <f>H5</f>
        <v xml:space="preserve">cf=j= @)&amp;#÷&amp;$
-;fpg–c;f/_                </v>
      </c>
      <c r="S5" s="2213" t="str">
        <f t="shared" ref="S5:T5" si="2">I5</f>
        <v xml:space="preserve">cf=j= @)&amp;$÷&amp;%
-;fpg–c;f/_                </v>
      </c>
      <c r="T5" s="2213" t="str">
        <f t="shared" si="2"/>
        <v xml:space="preserve">cf=j= @)&amp;%÷&amp;^
-;fpg–c;f/_                </v>
      </c>
      <c r="U5" s="2342"/>
      <c r="V5" s="2345"/>
      <c r="W5" s="1058"/>
      <c r="X5" s="1058"/>
      <c r="Y5" s="1058"/>
      <c r="Z5" s="1058"/>
      <c r="AA5" s="1058"/>
      <c r="AB5" s="1058"/>
      <c r="AC5" s="1058"/>
      <c r="AD5" s="1058"/>
      <c r="AE5" s="1058"/>
    </row>
    <row r="6" spans="1:31" ht="15.75" customHeight="1">
      <c r="A6" s="20" t="s">
        <v>236</v>
      </c>
      <c r="B6" s="574"/>
      <c r="C6" s="569"/>
      <c r="D6" s="569"/>
      <c r="E6" s="569"/>
      <c r="F6" s="1863"/>
      <c r="G6" s="1863"/>
      <c r="H6" s="569"/>
      <c r="I6" s="569"/>
      <c r="J6" s="569"/>
      <c r="K6" s="1863"/>
      <c r="L6" s="1863"/>
      <c r="M6" s="569"/>
      <c r="N6" s="569"/>
      <c r="O6" s="569"/>
      <c r="P6" s="1863"/>
      <c r="Q6" s="1863"/>
      <c r="R6" s="569"/>
      <c r="S6" s="569"/>
      <c r="T6" s="569"/>
      <c r="U6" s="1863"/>
      <c r="V6" s="1864"/>
    </row>
    <row r="7" spans="1:31" ht="15.75" customHeight="1">
      <c r="A7" s="20" t="s">
        <v>27</v>
      </c>
      <c r="B7" s="575" t="s">
        <v>99</v>
      </c>
      <c r="C7" s="1295">
        <v>39573</v>
      </c>
      <c r="D7" s="1295">
        <v>37890</v>
      </c>
      <c r="E7" s="1295">
        <v>37915</v>
      </c>
      <c r="F7" s="1633">
        <v>-4.2528997043438714</v>
      </c>
      <c r="G7" s="1633">
        <v>6.5980469780944836E-2</v>
      </c>
      <c r="H7" s="1295">
        <v>12613.1</v>
      </c>
      <c r="I7" s="1295">
        <v>13844.41</v>
      </c>
      <c r="J7" s="1295">
        <v>15228.85</v>
      </c>
      <c r="K7" s="1633">
        <v>9.7621520482672732</v>
      </c>
      <c r="L7" s="1633">
        <v>9.9999927768680674</v>
      </c>
      <c r="M7" s="1295">
        <v>33199</v>
      </c>
      <c r="N7" s="1295">
        <v>12499</v>
      </c>
      <c r="O7" s="1295">
        <v>12875</v>
      </c>
      <c r="P7" s="1633">
        <v>-62.351275640832561</v>
      </c>
      <c r="Q7" s="1633">
        <v>3.0082406592527402</v>
      </c>
      <c r="R7" s="1295">
        <v>14160</v>
      </c>
      <c r="S7" s="1295">
        <v>14249</v>
      </c>
      <c r="T7" s="1295">
        <v>14312</v>
      </c>
      <c r="U7" s="689">
        <v>0.62853107344633941</v>
      </c>
      <c r="V7" s="690">
        <v>0.44213629026599222</v>
      </c>
    </row>
    <row r="8" spans="1:31" s="73" customFormat="1" ht="15.75" customHeight="1">
      <c r="A8" s="117" t="s">
        <v>28</v>
      </c>
      <c r="B8" s="578" t="s">
        <v>40</v>
      </c>
      <c r="C8" s="1627">
        <v>4556</v>
      </c>
      <c r="D8" s="1627">
        <v>4399</v>
      </c>
      <c r="E8" s="1627">
        <v>4440.7</v>
      </c>
      <c r="F8" s="1631">
        <v>-3.4460052677787534</v>
      </c>
      <c r="G8" s="1631">
        <v>0.94794271425323529</v>
      </c>
      <c r="H8" s="1627">
        <v>16569</v>
      </c>
      <c r="I8" s="1627">
        <v>12383.26</v>
      </c>
      <c r="J8" s="1627">
        <v>8088.2899999999991</v>
      </c>
      <c r="K8" s="1631">
        <v>-25.262478121793709</v>
      </c>
      <c r="L8" s="1631">
        <v>-34.683677803744736</v>
      </c>
      <c r="M8" s="1627">
        <v>14562.7</v>
      </c>
      <c r="N8" s="1627">
        <v>6008.01</v>
      </c>
      <c r="O8" s="1627">
        <v>6257.2</v>
      </c>
      <c r="P8" s="1633">
        <v>-58.743845578086486</v>
      </c>
      <c r="Q8" s="1633">
        <v>4.1476295811757904</v>
      </c>
      <c r="R8" s="1627">
        <v>5894</v>
      </c>
      <c r="S8" s="1627">
        <v>5955</v>
      </c>
      <c r="T8" s="1627">
        <v>6015</v>
      </c>
      <c r="U8" s="683">
        <v>1.0349507974211036</v>
      </c>
      <c r="V8" s="684">
        <v>1.0075566750629861</v>
      </c>
    </row>
    <row r="9" spans="1:31" ht="15.75" customHeight="1">
      <c r="A9" s="166" t="s">
        <v>336</v>
      </c>
      <c r="B9" s="574" t="s">
        <v>40</v>
      </c>
      <c r="C9" s="553">
        <v>790</v>
      </c>
      <c r="D9" s="553">
        <v>951</v>
      </c>
      <c r="E9" s="553">
        <v>978</v>
      </c>
      <c r="F9" s="1631">
        <v>20.37974683544304</v>
      </c>
      <c r="G9" s="1631">
        <v>2.8391167192429023</v>
      </c>
      <c r="H9" s="553">
        <v>2079</v>
      </c>
      <c r="I9" s="553">
        <v>465.4</v>
      </c>
      <c r="J9" s="553">
        <v>511.94</v>
      </c>
      <c r="K9" s="1631">
        <v>-77.614237614237609</v>
      </c>
      <c r="L9" s="1631">
        <v>10.000000000000005</v>
      </c>
      <c r="M9" s="553">
        <v>2779</v>
      </c>
      <c r="N9" s="553">
        <v>986</v>
      </c>
      <c r="O9" s="553">
        <v>1027</v>
      </c>
      <c r="P9" s="1631">
        <v>-64.51961137099677</v>
      </c>
      <c r="Q9" s="1631">
        <v>4.1582150101419879</v>
      </c>
      <c r="R9" s="553">
        <v>2156</v>
      </c>
      <c r="S9" s="553">
        <v>2177</v>
      </c>
      <c r="T9" s="553">
        <v>2185</v>
      </c>
      <c r="U9" s="685">
        <v>0.97402597402597735</v>
      </c>
      <c r="V9" s="686">
        <v>0.36747818098299945</v>
      </c>
    </row>
    <row r="10" spans="1:31" ht="15.75" customHeight="1">
      <c r="A10" s="167" t="s">
        <v>134</v>
      </c>
      <c r="B10" s="574" t="s">
        <v>40</v>
      </c>
      <c r="C10" s="553">
        <v>1678</v>
      </c>
      <c r="D10" s="553">
        <v>1426</v>
      </c>
      <c r="E10" s="553">
        <v>1429.5</v>
      </c>
      <c r="F10" s="1631">
        <v>-15.01787842669845</v>
      </c>
      <c r="G10" s="1631">
        <v>0.24544179523141654</v>
      </c>
      <c r="H10" s="553">
        <v>7861</v>
      </c>
      <c r="I10" s="553">
        <v>4673.8500000000004</v>
      </c>
      <c r="J10" s="553">
        <v>5141.2299999999996</v>
      </c>
      <c r="K10" s="1631">
        <v>-40.543823940974427</v>
      </c>
      <c r="L10" s="1631">
        <v>9.9998930218128343</v>
      </c>
      <c r="M10" s="553">
        <v>8965.7000000000007</v>
      </c>
      <c r="N10" s="553">
        <v>3919.01</v>
      </c>
      <c r="O10" s="553">
        <v>4076.2</v>
      </c>
      <c r="P10" s="1631">
        <v>-56.288856419465297</v>
      </c>
      <c r="Q10" s="1631">
        <v>4.0109619521256539</v>
      </c>
      <c r="R10" s="553">
        <v>1533</v>
      </c>
      <c r="S10" s="553">
        <v>1547</v>
      </c>
      <c r="T10" s="553">
        <v>1571</v>
      </c>
      <c r="U10" s="685">
        <v>0.91324200913243203</v>
      </c>
      <c r="V10" s="686">
        <v>1.5513897866838988</v>
      </c>
    </row>
    <row r="11" spans="1:31" ht="15.75" customHeight="1">
      <c r="A11" s="167" t="s">
        <v>230</v>
      </c>
      <c r="B11" s="574" t="s">
        <v>40</v>
      </c>
      <c r="C11" s="553">
        <v>406</v>
      </c>
      <c r="D11" s="553">
        <v>645</v>
      </c>
      <c r="E11" s="553">
        <v>648</v>
      </c>
      <c r="F11" s="1631">
        <v>58.866995073891623</v>
      </c>
      <c r="G11" s="1631">
        <v>0.46511627906976744</v>
      </c>
      <c r="H11" s="553">
        <v>1013</v>
      </c>
      <c r="I11" s="553">
        <v>505.01</v>
      </c>
      <c r="J11" s="553">
        <v>555.51</v>
      </c>
      <c r="K11" s="1631">
        <v>-50.147087857847971</v>
      </c>
      <c r="L11" s="1631">
        <v>9.9998019841191255</v>
      </c>
      <c r="M11" s="553">
        <v>1446</v>
      </c>
      <c r="N11" s="553">
        <v>479</v>
      </c>
      <c r="O11" s="553">
        <v>483</v>
      </c>
      <c r="P11" s="1631">
        <v>-66.874135546334713</v>
      </c>
      <c r="Q11" s="1631">
        <v>0.83507306889352806</v>
      </c>
      <c r="R11" s="553">
        <v>842</v>
      </c>
      <c r="S11" s="553">
        <v>849</v>
      </c>
      <c r="T11" s="553">
        <v>862</v>
      </c>
      <c r="U11" s="685">
        <v>0.83135391923990198</v>
      </c>
      <c r="V11" s="686">
        <v>1.531213191990588</v>
      </c>
    </row>
    <row r="12" spans="1:31" ht="15.75" customHeight="1">
      <c r="A12" s="167" t="s">
        <v>231</v>
      </c>
      <c r="B12" s="574" t="s">
        <v>40</v>
      </c>
      <c r="C12" s="553">
        <v>1682</v>
      </c>
      <c r="D12" s="553">
        <v>1377</v>
      </c>
      <c r="E12" s="553">
        <v>1385.2</v>
      </c>
      <c r="F12" s="1631">
        <v>-18.133174791914389</v>
      </c>
      <c r="G12" s="1631">
        <v>0.59549745824255962</v>
      </c>
      <c r="H12" s="553">
        <v>5616</v>
      </c>
      <c r="I12" s="553">
        <v>6739</v>
      </c>
      <c r="J12" s="553">
        <v>1879.61</v>
      </c>
      <c r="K12" s="1631">
        <v>19.996438746438745</v>
      </c>
      <c r="L12" s="1631">
        <v>-72.108473067220658</v>
      </c>
      <c r="M12" s="553">
        <v>1372</v>
      </c>
      <c r="N12" s="553">
        <v>624</v>
      </c>
      <c r="O12" s="553">
        <v>671</v>
      </c>
      <c r="P12" s="1631">
        <v>-54.518950437317784</v>
      </c>
      <c r="Q12" s="1631">
        <v>7.5320512820512819</v>
      </c>
      <c r="R12" s="553">
        <v>1363</v>
      </c>
      <c r="S12" s="553">
        <v>1382</v>
      </c>
      <c r="T12" s="553">
        <v>1397</v>
      </c>
      <c r="U12" s="685">
        <v>1.3939838591342664</v>
      </c>
      <c r="V12" s="686">
        <v>1.085383502170771</v>
      </c>
    </row>
    <row r="13" spans="1:31" s="73" customFormat="1" ht="15.75" customHeight="1">
      <c r="A13" s="24" t="s">
        <v>135</v>
      </c>
      <c r="B13" s="575" t="s">
        <v>41</v>
      </c>
      <c r="C13" s="1295">
        <v>2484</v>
      </c>
      <c r="D13" s="1295">
        <v>2423</v>
      </c>
      <c r="E13" s="1295">
        <v>2431.5</v>
      </c>
      <c r="F13" s="1631">
        <v>-2.455716586151369</v>
      </c>
      <c r="G13" s="1631">
        <v>0.35080478745356997</v>
      </c>
      <c r="H13" s="1295">
        <v>3680.08</v>
      </c>
      <c r="I13" s="1295">
        <v>4048.09</v>
      </c>
      <c r="J13" s="1295">
        <v>4452.8999999999996</v>
      </c>
      <c r="K13" s="1631">
        <v>10.000054346644644</v>
      </c>
      <c r="L13" s="1631">
        <v>10.000024703008073</v>
      </c>
      <c r="M13" s="1295">
        <v>6343</v>
      </c>
      <c r="N13" s="1295">
        <v>3491</v>
      </c>
      <c r="O13" s="1295">
        <v>3644</v>
      </c>
      <c r="P13" s="1633">
        <v>-44.962951284880972</v>
      </c>
      <c r="Q13" s="1633">
        <v>4.3826983672300202</v>
      </c>
      <c r="R13" s="1295">
        <v>13944</v>
      </c>
      <c r="S13" s="1295">
        <v>13998</v>
      </c>
      <c r="T13" s="1295">
        <v>14194</v>
      </c>
      <c r="U13" s="689">
        <v>0.38726333907057153</v>
      </c>
      <c r="V13" s="690">
        <v>1.4002000285755116</v>
      </c>
    </row>
    <row r="14" spans="1:31" ht="15.75" customHeight="1">
      <c r="A14" s="22" t="s">
        <v>136</v>
      </c>
      <c r="B14" s="574" t="s">
        <v>41</v>
      </c>
      <c r="C14" s="553">
        <v>1119</v>
      </c>
      <c r="D14" s="553">
        <v>1633</v>
      </c>
      <c r="E14" s="553">
        <v>1637.5</v>
      </c>
      <c r="F14" s="1631">
        <v>45.933869526362827</v>
      </c>
      <c r="G14" s="1631">
        <v>0.27556644213104714</v>
      </c>
      <c r="H14" s="553">
        <v>3680.08</v>
      </c>
      <c r="I14" s="553">
        <v>4048.09</v>
      </c>
      <c r="J14" s="553">
        <v>4452.8999999999996</v>
      </c>
      <c r="K14" s="1631">
        <v>10.000054346644644</v>
      </c>
      <c r="L14" s="1631">
        <v>10.000024703008073</v>
      </c>
      <c r="M14" s="553">
        <v>5498</v>
      </c>
      <c r="N14" s="553">
        <v>3032</v>
      </c>
      <c r="O14" s="553">
        <v>3172</v>
      </c>
      <c r="P14" s="1631">
        <v>-44.852673699527102</v>
      </c>
      <c r="Q14" s="1631">
        <v>4.6174142480211078</v>
      </c>
      <c r="R14" s="553">
        <v>13544</v>
      </c>
      <c r="S14" s="553">
        <v>13927</v>
      </c>
      <c r="T14" s="553">
        <v>14109</v>
      </c>
      <c r="U14" s="1863">
        <v>2.8278204370939051</v>
      </c>
      <c r="V14" s="1864">
        <v>1.3068141021038286</v>
      </c>
    </row>
    <row r="15" spans="1:31" ht="15.75" customHeight="1">
      <c r="A15" s="23" t="s">
        <v>29</v>
      </c>
      <c r="B15" s="574" t="s">
        <v>41</v>
      </c>
      <c r="C15" s="553">
        <v>1365</v>
      </c>
      <c r="D15" s="553">
        <v>790</v>
      </c>
      <c r="E15" s="553">
        <v>794</v>
      </c>
      <c r="F15" s="1631">
        <v>-42.124542124542124</v>
      </c>
      <c r="G15" s="1631">
        <v>0.50632911392405067</v>
      </c>
      <c r="H15" s="553">
        <v>0</v>
      </c>
      <c r="I15" s="553">
        <v>0</v>
      </c>
      <c r="J15" s="553">
        <v>0</v>
      </c>
      <c r="K15" s="1631" t="e">
        <v>#DIV/0!</v>
      </c>
      <c r="L15" s="1631" t="e">
        <v>#DIV/0!</v>
      </c>
      <c r="M15" s="553">
        <v>845</v>
      </c>
      <c r="N15" s="553">
        <v>459</v>
      </c>
      <c r="O15" s="553">
        <v>472</v>
      </c>
      <c r="P15" s="1631">
        <v>-45.680473372781066</v>
      </c>
      <c r="Q15" s="1631">
        <v>2.8322440087145968</v>
      </c>
      <c r="R15" s="553">
        <v>400</v>
      </c>
      <c r="S15" s="553">
        <v>71</v>
      </c>
      <c r="T15" s="553">
        <v>85</v>
      </c>
      <c r="U15" s="1863">
        <v>-82.25</v>
      </c>
      <c r="V15" s="1864">
        <v>19.718309859154928</v>
      </c>
    </row>
    <row r="16" spans="1:31" ht="15.75" customHeight="1">
      <c r="A16" s="22" t="s">
        <v>30</v>
      </c>
      <c r="B16" s="574" t="s">
        <v>337</v>
      </c>
      <c r="C16" s="553">
        <v>1017</v>
      </c>
      <c r="D16" s="553">
        <v>1044</v>
      </c>
      <c r="E16" s="553">
        <v>1046</v>
      </c>
      <c r="F16" s="1631">
        <v>2.6548672566371683</v>
      </c>
      <c r="G16" s="1631">
        <v>0.19157088122605362</v>
      </c>
      <c r="H16" s="553">
        <v>74.8</v>
      </c>
      <c r="I16" s="553">
        <v>82.28</v>
      </c>
      <c r="J16" s="553">
        <v>82.28</v>
      </c>
      <c r="K16" s="1631"/>
      <c r="L16" s="1631">
        <v>0</v>
      </c>
      <c r="M16" s="553">
        <v>14</v>
      </c>
      <c r="N16" s="553">
        <v>21</v>
      </c>
      <c r="O16" s="553">
        <v>21</v>
      </c>
      <c r="P16" s="1631">
        <v>50</v>
      </c>
      <c r="Q16" s="1631">
        <v>0</v>
      </c>
      <c r="R16" s="553">
        <v>101.5</v>
      </c>
      <c r="S16" s="553">
        <v>91.5</v>
      </c>
      <c r="T16" s="553">
        <v>90</v>
      </c>
      <c r="U16" s="1863">
        <v>-9.8522167487684698</v>
      </c>
      <c r="V16" s="1864">
        <v>-1.6393442622950829</v>
      </c>
    </row>
    <row r="17" spans="1:31" ht="15.75" customHeight="1">
      <c r="A17" s="22" t="s">
        <v>31</v>
      </c>
      <c r="B17" s="574" t="s">
        <v>337</v>
      </c>
      <c r="C17" s="553"/>
      <c r="D17" s="553"/>
      <c r="E17" s="553"/>
      <c r="F17" s="1631"/>
      <c r="G17" s="1631"/>
      <c r="H17" s="553"/>
      <c r="I17" s="553"/>
      <c r="J17" s="553"/>
      <c r="K17" s="1631"/>
      <c r="L17" s="1631"/>
      <c r="M17" s="553">
        <v>121</v>
      </c>
      <c r="N17" s="553">
        <v>132</v>
      </c>
      <c r="O17" s="553">
        <v>132</v>
      </c>
      <c r="P17" s="1631">
        <v>9.0909090909090917</v>
      </c>
      <c r="Q17" s="1631">
        <v>0</v>
      </c>
      <c r="R17" s="553">
        <v>160</v>
      </c>
      <c r="S17" s="553">
        <v>165</v>
      </c>
      <c r="T17" s="553">
        <v>165</v>
      </c>
      <c r="U17" s="782">
        <v>3.125</v>
      </c>
      <c r="V17" s="783">
        <v>0</v>
      </c>
    </row>
    <row r="18" spans="1:31" ht="15.75" customHeight="1">
      <c r="A18" s="22" t="s">
        <v>32</v>
      </c>
      <c r="B18" s="574" t="s">
        <v>40</v>
      </c>
      <c r="C18" s="553"/>
      <c r="D18" s="553"/>
      <c r="E18" s="553"/>
      <c r="F18" s="1631"/>
      <c r="G18" s="1631"/>
      <c r="H18" s="553"/>
      <c r="I18" s="553"/>
      <c r="J18" s="553"/>
      <c r="K18" s="1631"/>
      <c r="L18" s="1631"/>
      <c r="M18" s="553"/>
      <c r="N18" s="553"/>
      <c r="O18" s="553"/>
      <c r="P18" s="1631"/>
      <c r="Q18" s="1631"/>
      <c r="R18" s="553"/>
      <c r="S18" s="553"/>
      <c r="T18" s="553"/>
      <c r="U18" s="1863"/>
      <c r="V18" s="1864"/>
    </row>
    <row r="19" spans="1:31" s="136" customFormat="1" ht="15.75" customHeight="1">
      <c r="A19" s="22" t="s">
        <v>33</v>
      </c>
      <c r="B19" s="574" t="s">
        <v>42</v>
      </c>
      <c r="C19" s="1635">
        <v>6.8</v>
      </c>
      <c r="D19" s="1635">
        <v>17.57</v>
      </c>
      <c r="E19" s="1635">
        <v>17.899999999999999</v>
      </c>
      <c r="F19" s="1631">
        <v>158.38235294117646</v>
      </c>
      <c r="G19" s="1631">
        <v>1.8782014797950954</v>
      </c>
      <c r="H19" s="553">
        <v>41</v>
      </c>
      <c r="I19" s="553">
        <v>45</v>
      </c>
      <c r="J19" s="553">
        <v>48.83</v>
      </c>
      <c r="K19" s="1631">
        <v>9.7560975609756095</v>
      </c>
      <c r="L19" s="1631">
        <v>8.5111111111111075</v>
      </c>
      <c r="M19" s="1635">
        <v>4.6929999999999996</v>
      </c>
      <c r="N19" s="1635">
        <v>7.79</v>
      </c>
      <c r="O19" s="1635">
        <v>7.36</v>
      </c>
      <c r="P19" s="1631">
        <v>65.991902834008116</v>
      </c>
      <c r="Q19" s="1631">
        <v>-5.5198973042361965</v>
      </c>
      <c r="R19" s="553">
        <v>7.4</v>
      </c>
      <c r="S19" s="553">
        <v>7.45</v>
      </c>
      <c r="T19" s="553">
        <v>7.65</v>
      </c>
      <c r="U19" s="1863">
        <v>0.67567567567567721</v>
      </c>
      <c r="V19" s="1864">
        <v>2.6845637583892596</v>
      </c>
    </row>
    <row r="20" spans="1:31" s="73" customFormat="1" ht="15.75" customHeight="1">
      <c r="A20" s="20" t="s">
        <v>34</v>
      </c>
      <c r="B20" s="575" t="s">
        <v>40</v>
      </c>
      <c r="C20" s="1627">
        <v>4126.6000000000004</v>
      </c>
      <c r="D20" s="1627">
        <v>4468.5</v>
      </c>
      <c r="E20" s="1627">
        <v>4469.5</v>
      </c>
      <c r="F20" s="1730">
        <v>8.2852711675471085</v>
      </c>
      <c r="G20" s="1730">
        <v>2.2378874342621202E-2</v>
      </c>
      <c r="H20" s="1627">
        <v>3444</v>
      </c>
      <c r="I20" s="1627">
        <v>5094</v>
      </c>
      <c r="J20" s="1627">
        <v>4023.91</v>
      </c>
      <c r="K20" s="1730">
        <v>47.909407665505228</v>
      </c>
      <c r="L20" s="1730">
        <v>-21.006870828425605</v>
      </c>
      <c r="M20" s="1627">
        <v>2350</v>
      </c>
      <c r="N20" s="1627">
        <v>2350</v>
      </c>
      <c r="O20" s="1627">
        <v>2350</v>
      </c>
      <c r="P20" s="1730">
        <v>0</v>
      </c>
      <c r="Q20" s="1730">
        <v>0</v>
      </c>
      <c r="R20" s="1627">
        <v>60</v>
      </c>
      <c r="S20" s="1627">
        <v>10</v>
      </c>
      <c r="T20" s="1627">
        <v>18</v>
      </c>
      <c r="U20" s="1730">
        <v>-83.333333333333343</v>
      </c>
      <c r="V20" s="1735">
        <v>80</v>
      </c>
    </row>
    <row r="21" spans="1:31" s="136" customFormat="1" ht="15.75" customHeight="1">
      <c r="A21" s="22" t="s">
        <v>249</v>
      </c>
      <c r="B21" s="574" t="s">
        <v>40</v>
      </c>
      <c r="C21" s="553">
        <v>4126.6000000000004</v>
      </c>
      <c r="D21" s="553">
        <v>4468.5</v>
      </c>
      <c r="E21" s="553">
        <v>4469.5</v>
      </c>
      <c r="F21" s="1730">
        <v>8.2852711675471085</v>
      </c>
      <c r="G21" s="1631">
        <v>2.2378874342620564E-2</v>
      </c>
      <c r="H21" s="553">
        <v>3444</v>
      </c>
      <c r="I21" s="553">
        <v>5094</v>
      </c>
      <c r="J21" s="553">
        <v>4023.91</v>
      </c>
      <c r="K21" s="1631">
        <v>47.909407665505228</v>
      </c>
      <c r="L21" s="1631">
        <v>-21.006870828425601</v>
      </c>
      <c r="M21" s="553">
        <v>2350</v>
      </c>
      <c r="N21" s="553">
        <v>2350</v>
      </c>
      <c r="O21" s="553">
        <v>2350</v>
      </c>
      <c r="P21" s="1631">
        <v>0</v>
      </c>
      <c r="Q21" s="1631">
        <v>0</v>
      </c>
      <c r="R21" s="553">
        <v>60</v>
      </c>
      <c r="S21" s="553">
        <v>10</v>
      </c>
      <c r="T21" s="553">
        <v>18</v>
      </c>
      <c r="U21" s="1863">
        <v>-83.333333333333343</v>
      </c>
      <c r="V21" s="1864">
        <v>80</v>
      </c>
    </row>
    <row r="22" spans="1:31" ht="15.75" customHeight="1">
      <c r="A22" s="20" t="s">
        <v>35</v>
      </c>
      <c r="B22" s="574"/>
      <c r="C22" s="1627"/>
      <c r="D22" s="1627"/>
      <c r="E22" s="1627"/>
      <c r="F22" s="1631"/>
      <c r="G22" s="1631"/>
      <c r="H22" s="1627"/>
      <c r="I22" s="1627"/>
      <c r="J22" s="1627"/>
      <c r="K22" s="1631"/>
      <c r="L22" s="1631"/>
      <c r="M22" s="1627"/>
      <c r="N22" s="1627"/>
      <c r="O22" s="1627"/>
      <c r="P22" s="1631"/>
      <c r="Q22" s="1631"/>
      <c r="R22" s="1627"/>
      <c r="S22" s="1627"/>
      <c r="T22" s="1627"/>
      <c r="U22" s="1863"/>
      <c r="V22" s="1864"/>
    </row>
    <row r="23" spans="1:31" s="136" customFormat="1" ht="15.75" customHeight="1">
      <c r="A23" s="166" t="s">
        <v>36</v>
      </c>
      <c r="B23" s="574" t="s">
        <v>43</v>
      </c>
      <c r="C23" s="553">
        <v>309.33</v>
      </c>
      <c r="D23" s="553">
        <v>146963.75</v>
      </c>
      <c r="E23" s="553">
        <v>197442.36</v>
      </c>
      <c r="F23" s="1631">
        <v>47410.344939061848</v>
      </c>
      <c r="G23" s="1631">
        <v>34.347660562553685</v>
      </c>
      <c r="H23" s="553">
        <v>19195.96</v>
      </c>
      <c r="I23" s="553">
        <v>70654.070000000007</v>
      </c>
      <c r="J23" s="553">
        <v>54622.42</v>
      </c>
      <c r="K23" s="1631">
        <v>268.06739543112201</v>
      </c>
      <c r="L23" s="1631">
        <v>-22.690341830272491</v>
      </c>
      <c r="M23" s="553">
        <v>185059</v>
      </c>
      <c r="N23" s="553">
        <v>299192.43</v>
      </c>
      <c r="O23" s="553">
        <v>432194.56</v>
      </c>
      <c r="P23" s="1631">
        <v>61.67407691601057</v>
      </c>
      <c r="Q23" s="1631">
        <v>44.453708270627033</v>
      </c>
      <c r="R23" s="553">
        <v>32941.5</v>
      </c>
      <c r="S23" s="553">
        <v>161569.79999999999</v>
      </c>
      <c r="T23" s="553">
        <v>134190.39999999999</v>
      </c>
      <c r="U23" s="1863">
        <v>390.47493283548107</v>
      </c>
      <c r="V23" s="1864">
        <v>-16.945864883165044</v>
      </c>
    </row>
    <row r="24" spans="1:31" s="136" customFormat="1" ht="15.75" customHeight="1">
      <c r="A24" s="166" t="s">
        <v>37</v>
      </c>
      <c r="B24" s="574" t="s">
        <v>338</v>
      </c>
      <c r="C24" s="553">
        <v>1.7</v>
      </c>
      <c r="D24" s="553">
        <v>18</v>
      </c>
      <c r="E24" s="553">
        <v>71.75</v>
      </c>
      <c r="F24" s="1631">
        <v>958.82352941176487</v>
      </c>
      <c r="G24" s="1631">
        <v>298.61111111111114</v>
      </c>
      <c r="H24" s="553">
        <v>19.66</v>
      </c>
      <c r="I24" s="553">
        <v>72</v>
      </c>
      <c r="J24" s="553">
        <v>91.02</v>
      </c>
      <c r="K24" s="1631">
        <v>266.22583926754834</v>
      </c>
      <c r="L24" s="1631">
        <v>26.416666666666661</v>
      </c>
      <c r="M24" s="553">
        <v>207</v>
      </c>
      <c r="N24" s="553">
        <v>475.65</v>
      </c>
      <c r="O24" s="553">
        <v>699.16</v>
      </c>
      <c r="P24" s="1631">
        <v>129.78260869565216</v>
      </c>
      <c r="Q24" s="1631">
        <v>46.990434142752022</v>
      </c>
      <c r="R24" s="1636">
        <v>2</v>
      </c>
      <c r="S24" s="1636">
        <v>12.15</v>
      </c>
      <c r="T24" s="1636">
        <v>91.25</v>
      </c>
      <c r="U24" s="1863">
        <v>507.5</v>
      </c>
      <c r="V24" s="1864">
        <v>651.02880658436209</v>
      </c>
    </row>
    <row r="25" spans="1:31" s="136" customFormat="1" ht="15.75" customHeight="1">
      <c r="A25" s="166" t="s">
        <v>38</v>
      </c>
      <c r="B25" s="574" t="s">
        <v>40</v>
      </c>
      <c r="C25" s="553"/>
      <c r="D25" s="553"/>
      <c r="E25" s="553"/>
      <c r="F25" s="1631"/>
      <c r="G25" s="1631"/>
      <c r="H25" s="553"/>
      <c r="I25" s="553"/>
      <c r="J25" s="553"/>
      <c r="K25" s="1631"/>
      <c r="L25" s="1631"/>
      <c r="M25" s="553"/>
      <c r="N25" s="553"/>
      <c r="O25" s="553"/>
      <c r="P25" s="1631"/>
      <c r="Q25" s="1631"/>
      <c r="R25" s="553">
        <v>24.9</v>
      </c>
      <c r="S25" s="553">
        <v>17.2</v>
      </c>
      <c r="T25" s="553">
        <v>70.81</v>
      </c>
      <c r="U25" s="1863">
        <v>-30.92369477911646</v>
      </c>
      <c r="V25" s="1864">
        <v>311.68604651162798</v>
      </c>
    </row>
    <row r="26" spans="1:31" s="136" customFormat="1" ht="15.75" customHeight="1" thickBot="1">
      <c r="A26" s="168" t="s">
        <v>39</v>
      </c>
      <c r="B26" s="108" t="s">
        <v>40</v>
      </c>
      <c r="C26" s="1637"/>
      <c r="D26" s="1637"/>
      <c r="E26" s="1637"/>
      <c r="F26" s="1638"/>
      <c r="G26" s="1638"/>
      <c r="H26" s="1637"/>
      <c r="I26" s="1637"/>
      <c r="J26" s="1637"/>
      <c r="K26" s="1638"/>
      <c r="L26" s="1638"/>
      <c r="M26" s="1637"/>
      <c r="N26" s="1637"/>
      <c r="O26" s="1637"/>
      <c r="P26" s="1638"/>
      <c r="Q26" s="1638"/>
      <c r="R26" s="1637">
        <v>0.8</v>
      </c>
      <c r="S26" s="1637">
        <v>0</v>
      </c>
      <c r="T26" s="1637"/>
      <c r="U26" s="693">
        <v>-100</v>
      </c>
      <c r="V26" s="694"/>
    </row>
    <row r="27" spans="1:31" ht="15.75" customHeight="1" thickTop="1" thickBot="1">
      <c r="Q27" s="868"/>
      <c r="V27" s="868"/>
    </row>
    <row r="28" spans="1:31" ht="18" customHeight="1" thickTop="1">
      <c r="A28" s="2315" t="s">
        <v>98</v>
      </c>
      <c r="B28" s="2335" t="s">
        <v>26</v>
      </c>
      <c r="C28" s="2584" t="s">
        <v>247</v>
      </c>
      <c r="D28" s="2584"/>
      <c r="E28" s="2584"/>
      <c r="F28" s="2584"/>
      <c r="G28" s="2584"/>
      <c r="H28" s="2584" t="s">
        <v>248</v>
      </c>
      <c r="I28" s="2584"/>
      <c r="J28" s="2584"/>
      <c r="K28" s="2584"/>
      <c r="L28" s="2584"/>
      <c r="M28" s="2584" t="s">
        <v>82</v>
      </c>
      <c r="N28" s="2584"/>
      <c r="O28" s="2584"/>
      <c r="P28" s="2584"/>
      <c r="Q28" s="2585"/>
      <c r="R28" s="2587"/>
      <c r="S28" s="2587"/>
      <c r="T28" s="2587"/>
      <c r="U28" s="2587"/>
      <c r="V28" s="2587"/>
    </row>
    <row r="29" spans="1:31" ht="18" customHeight="1">
      <c r="A29" s="2316"/>
      <c r="B29" s="2336"/>
      <c r="C29" s="1060" t="s">
        <v>87</v>
      </c>
      <c r="D29" s="1060" t="s">
        <v>90</v>
      </c>
      <c r="E29" s="1060" t="s">
        <v>91</v>
      </c>
      <c r="F29" s="2322" t="s">
        <v>88</v>
      </c>
      <c r="G29" s="2322" t="s">
        <v>89</v>
      </c>
      <c r="H29" s="1060" t="s">
        <v>87</v>
      </c>
      <c r="I29" s="1060" t="s">
        <v>90</v>
      </c>
      <c r="J29" s="1060" t="s">
        <v>91</v>
      </c>
      <c r="K29" s="2322" t="s">
        <v>88</v>
      </c>
      <c r="L29" s="2322" t="s">
        <v>89</v>
      </c>
      <c r="M29" s="1060" t="s">
        <v>87</v>
      </c>
      <c r="N29" s="1060" t="s">
        <v>90</v>
      </c>
      <c r="O29" s="1060" t="s">
        <v>91</v>
      </c>
      <c r="P29" s="2342" t="s">
        <v>88</v>
      </c>
      <c r="Q29" s="2345" t="s">
        <v>89</v>
      </c>
      <c r="R29" s="162"/>
      <c r="S29" s="162"/>
      <c r="T29" s="162"/>
      <c r="U29" s="2586"/>
      <c r="V29" s="2586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ht="31.5" customHeight="1">
      <c r="A30" s="2316"/>
      <c r="B30" s="2336"/>
      <c r="C30" s="2213" t="str">
        <f>C5</f>
        <v xml:space="preserve">cf=j= @)&amp;#÷&amp;$
-;fpg–c;f/_                </v>
      </c>
      <c r="D30" s="2213" t="str">
        <f t="shared" ref="D30:E30" si="3">D5</f>
        <v xml:space="preserve">cf=j= @)&amp;$÷&amp;%
-;fpg–c;f/_                </v>
      </c>
      <c r="E30" s="2213" t="str">
        <f t="shared" si="3"/>
        <v xml:space="preserve">cf=j= @)&amp;%÷&amp;^
-;fpg–c;f/_                </v>
      </c>
      <c r="F30" s="2322"/>
      <c r="G30" s="2322"/>
      <c r="H30" s="2213" t="str">
        <f>C5</f>
        <v xml:space="preserve">cf=j= @)&amp;#÷&amp;$
-;fpg–c;f/_                </v>
      </c>
      <c r="I30" s="2213" t="str">
        <f t="shared" ref="I30:J30" si="4">D5</f>
        <v xml:space="preserve">cf=j= @)&amp;$÷&amp;%
-;fpg–c;f/_                </v>
      </c>
      <c r="J30" s="2213" t="str">
        <f t="shared" si="4"/>
        <v xml:space="preserve">cf=j= @)&amp;%÷&amp;^
-;fpg–c;f/_                </v>
      </c>
      <c r="K30" s="2322"/>
      <c r="L30" s="2322"/>
      <c r="M30" s="2213" t="str">
        <f>C5</f>
        <v xml:space="preserve">cf=j= @)&amp;#÷&amp;$
-;fpg–c;f/_                </v>
      </c>
      <c r="N30" s="2213" t="str">
        <f t="shared" ref="N30:O30" si="5">D5</f>
        <v xml:space="preserve">cf=j= @)&amp;$÷&amp;%
-;fpg–c;f/_                </v>
      </c>
      <c r="O30" s="2213" t="str">
        <f t="shared" si="5"/>
        <v xml:space="preserve">cf=j= @)&amp;%÷&amp;^
-;fpg–c;f/_                </v>
      </c>
      <c r="P30" s="2342"/>
      <c r="Q30" s="2345"/>
      <c r="R30" s="88"/>
      <c r="S30" s="88"/>
      <c r="T30" s="88"/>
      <c r="U30" s="2586"/>
      <c r="V30" s="2586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ht="15.75" customHeight="1">
      <c r="A31" s="20" t="s">
        <v>236</v>
      </c>
      <c r="B31" s="574"/>
      <c r="C31" s="569"/>
      <c r="D31" s="569"/>
      <c r="E31" s="569"/>
      <c r="F31" s="1863"/>
      <c r="G31" s="1863"/>
      <c r="H31" s="573"/>
      <c r="I31" s="573"/>
      <c r="J31" s="573"/>
      <c r="K31" s="864"/>
      <c r="L31" s="864"/>
      <c r="M31" s="573"/>
      <c r="N31" s="573"/>
      <c r="O31" s="573"/>
      <c r="P31" s="864"/>
      <c r="Q31" s="871"/>
      <c r="R31" s="169"/>
      <c r="S31" s="169"/>
      <c r="T31" s="169"/>
      <c r="U31" s="1015"/>
      <c r="V31" s="1015"/>
    </row>
    <row r="32" spans="1:31" ht="15.75" customHeight="1">
      <c r="A32" s="20" t="s">
        <v>27</v>
      </c>
      <c r="B32" s="575" t="s">
        <v>99</v>
      </c>
      <c r="C32" s="1295">
        <v>105357</v>
      </c>
      <c r="D32" s="1295">
        <v>107889</v>
      </c>
      <c r="E32" s="1295">
        <v>115441</v>
      </c>
      <c r="F32" s="1633">
        <v>2.4032574959423672</v>
      </c>
      <c r="G32" s="1633">
        <v>6.9997868179332459</v>
      </c>
      <c r="H32" s="1295">
        <v>23459</v>
      </c>
      <c r="I32" s="1295">
        <v>23500</v>
      </c>
      <c r="J32" s="1295">
        <v>23485</v>
      </c>
      <c r="K32" s="847">
        <v>0.17477300822712039</v>
      </c>
      <c r="L32" s="865">
        <v>-6.3829787234041646E-2</v>
      </c>
      <c r="M32" s="577">
        <v>228361.1</v>
      </c>
      <c r="N32" s="577">
        <v>209871.41</v>
      </c>
      <c r="O32" s="577">
        <v>219256.85</v>
      </c>
      <c r="P32" s="1742">
        <v>-8.096689847789321</v>
      </c>
      <c r="Q32" s="1743">
        <v>4.4719954947651104</v>
      </c>
      <c r="R32" s="170"/>
      <c r="S32" s="170"/>
      <c r="T32" s="170"/>
      <c r="U32" s="1016"/>
      <c r="V32" s="1016"/>
    </row>
    <row r="33" spans="1:22" s="73" customFormat="1" ht="15.75" customHeight="1">
      <c r="A33" s="117" t="s">
        <v>28</v>
      </c>
      <c r="B33" s="578" t="s">
        <v>40</v>
      </c>
      <c r="C33" s="1627">
        <v>10835</v>
      </c>
      <c r="D33" s="1627">
        <v>11028</v>
      </c>
      <c r="E33" s="1627">
        <v>11859</v>
      </c>
      <c r="F33" s="1631">
        <v>1.7812644208583295</v>
      </c>
      <c r="G33" s="1631">
        <v>7.5353645266594116</v>
      </c>
      <c r="H33" s="1627">
        <v>12632</v>
      </c>
      <c r="I33" s="1627">
        <v>6385</v>
      </c>
      <c r="J33" s="1627">
        <v>6399</v>
      </c>
      <c r="K33" s="956">
        <v>-49.453768207726412</v>
      </c>
      <c r="L33" s="683">
        <v>0.21926389976508176</v>
      </c>
      <c r="M33" s="577">
        <v>65048.7</v>
      </c>
      <c r="N33" s="577">
        <v>46158.270000000004</v>
      </c>
      <c r="O33" s="577">
        <v>43059.19</v>
      </c>
      <c r="P33" s="1542">
        <v>-29.040442007296065</v>
      </c>
      <c r="Q33" s="1744">
        <v>-6.7140297935776232</v>
      </c>
      <c r="R33" s="171"/>
      <c r="S33" s="171"/>
      <c r="T33" s="171"/>
      <c r="U33" s="1017"/>
      <c r="V33" s="1017"/>
    </row>
    <row r="34" spans="1:22" ht="15.75" customHeight="1">
      <c r="A34" s="172" t="s">
        <v>339</v>
      </c>
      <c r="B34" s="580" t="s">
        <v>40</v>
      </c>
      <c r="C34" s="553">
        <v>3524</v>
      </c>
      <c r="D34" s="553">
        <v>3638</v>
      </c>
      <c r="E34" s="553">
        <v>3820</v>
      </c>
      <c r="F34" s="1631">
        <v>3.2349602724177071</v>
      </c>
      <c r="G34" s="1631">
        <v>5.0027487630566245</v>
      </c>
      <c r="H34" s="553">
        <v>1030</v>
      </c>
      <c r="I34" s="553">
        <v>533</v>
      </c>
      <c r="J34" s="553">
        <v>534</v>
      </c>
      <c r="K34" s="786">
        <v>-48.252427184466015</v>
      </c>
      <c r="L34" s="685">
        <v>0.18761726078800223</v>
      </c>
      <c r="M34" s="572">
        <v>12358</v>
      </c>
      <c r="N34" s="572">
        <v>8750.4</v>
      </c>
      <c r="O34" s="572">
        <v>9055.94</v>
      </c>
      <c r="P34" s="554">
        <v>-29.192425958893025</v>
      </c>
      <c r="Q34" s="120">
        <v>3.491726092521489</v>
      </c>
      <c r="R34" s="173"/>
      <c r="S34" s="173"/>
      <c r="T34" s="173"/>
      <c r="U34" s="1018"/>
      <c r="V34" s="1018"/>
    </row>
    <row r="35" spans="1:22" ht="15.75" customHeight="1">
      <c r="A35" s="172" t="s">
        <v>134</v>
      </c>
      <c r="B35" s="574" t="s">
        <v>40</v>
      </c>
      <c r="C35" s="553">
        <v>4572</v>
      </c>
      <c r="D35" s="553">
        <v>4632</v>
      </c>
      <c r="E35" s="553">
        <v>4956</v>
      </c>
      <c r="F35" s="1631">
        <v>1.3123359580052494</v>
      </c>
      <c r="G35" s="1631">
        <v>6.9948186528497409</v>
      </c>
      <c r="H35" s="553">
        <v>1238</v>
      </c>
      <c r="I35" s="553">
        <v>642</v>
      </c>
      <c r="J35" s="553">
        <v>649</v>
      </c>
      <c r="K35" s="786">
        <v>-48.142164781906303</v>
      </c>
      <c r="L35" s="685">
        <v>1.0903426791277298</v>
      </c>
      <c r="M35" s="572">
        <v>25847.7</v>
      </c>
      <c r="N35" s="572">
        <v>16839.86</v>
      </c>
      <c r="O35" s="572">
        <v>17822.93</v>
      </c>
      <c r="P35" s="554">
        <v>-34.849677147289697</v>
      </c>
      <c r="Q35" s="120">
        <v>5.8377563708961873</v>
      </c>
      <c r="R35" s="174"/>
      <c r="S35" s="174"/>
      <c r="T35" s="174"/>
      <c r="U35" s="1018"/>
      <c r="V35" s="1018"/>
    </row>
    <row r="36" spans="1:22" ht="15.75" customHeight="1">
      <c r="A36" s="167" t="s">
        <v>230</v>
      </c>
      <c r="B36" s="574" t="s">
        <v>40</v>
      </c>
      <c r="C36" s="553">
        <v>945</v>
      </c>
      <c r="D36" s="553">
        <v>992</v>
      </c>
      <c r="E36" s="553">
        <v>1141</v>
      </c>
      <c r="F36" s="1631">
        <v>4.9735449735449739</v>
      </c>
      <c r="G36" s="1631">
        <v>15.020161290322582</v>
      </c>
      <c r="H36" s="553">
        <v>1318</v>
      </c>
      <c r="I36" s="553">
        <v>669</v>
      </c>
      <c r="J36" s="553">
        <v>672</v>
      </c>
      <c r="K36" s="786">
        <v>-49.241274658573595</v>
      </c>
      <c r="L36" s="685">
        <v>0.44843049327354834</v>
      </c>
      <c r="M36" s="572">
        <v>5970</v>
      </c>
      <c r="N36" s="572">
        <v>4139.01</v>
      </c>
      <c r="O36" s="572">
        <v>4361.51</v>
      </c>
      <c r="P36" s="554">
        <v>-30.669849246231152</v>
      </c>
      <c r="Q36" s="120">
        <v>5.3756816243497809</v>
      </c>
      <c r="R36" s="174"/>
      <c r="S36" s="174"/>
      <c r="T36" s="174"/>
      <c r="U36" s="1018"/>
      <c r="V36" s="1018"/>
    </row>
    <row r="37" spans="1:22" ht="15.75" customHeight="1">
      <c r="A37" s="167" t="s">
        <v>231</v>
      </c>
      <c r="B37" s="574" t="s">
        <v>40</v>
      </c>
      <c r="C37" s="553">
        <v>1794</v>
      </c>
      <c r="D37" s="553">
        <v>1766</v>
      </c>
      <c r="E37" s="553">
        <v>1942</v>
      </c>
      <c r="F37" s="1631">
        <v>-1.5607580824972129</v>
      </c>
      <c r="G37" s="1631">
        <v>9.9660249150622882</v>
      </c>
      <c r="H37" s="553">
        <v>9046</v>
      </c>
      <c r="I37" s="553">
        <v>4541</v>
      </c>
      <c r="J37" s="553">
        <v>4544</v>
      </c>
      <c r="K37" s="786">
        <v>-49.801017024099046</v>
      </c>
      <c r="L37" s="685">
        <v>6.6064743448592367E-2</v>
      </c>
      <c r="M37" s="572">
        <v>20873</v>
      </c>
      <c r="N37" s="572">
        <v>16429</v>
      </c>
      <c r="O37" s="572">
        <v>11818.81</v>
      </c>
      <c r="P37" s="554">
        <v>-21.290662578450622</v>
      </c>
      <c r="Q37" s="120">
        <v>-28.061294053198623</v>
      </c>
      <c r="R37" s="174"/>
      <c r="S37" s="174"/>
      <c r="T37" s="174"/>
      <c r="U37" s="1018"/>
      <c r="V37" s="1018"/>
    </row>
    <row r="38" spans="1:22" s="73" customFormat="1" ht="15.75" customHeight="1">
      <c r="A38" s="24" t="s">
        <v>135</v>
      </c>
      <c r="B38" s="575" t="s">
        <v>41</v>
      </c>
      <c r="C38" s="1627">
        <v>6675</v>
      </c>
      <c r="D38" s="1627">
        <v>6670</v>
      </c>
      <c r="E38" s="1627">
        <v>7337</v>
      </c>
      <c r="F38" s="1631">
        <v>-7.4906367041198504E-2</v>
      </c>
      <c r="G38" s="1631">
        <v>10</v>
      </c>
      <c r="H38" s="1627">
        <v>30590</v>
      </c>
      <c r="I38" s="1627">
        <v>18580</v>
      </c>
      <c r="J38" s="1627">
        <v>18586</v>
      </c>
      <c r="K38" s="847">
        <v>-39.261196469434459</v>
      </c>
      <c r="L38" s="689">
        <v>3.229278794403001E-2</v>
      </c>
      <c r="M38" s="577">
        <v>63716.08</v>
      </c>
      <c r="N38" s="577">
        <v>49210.09</v>
      </c>
      <c r="O38" s="577">
        <v>50645.4</v>
      </c>
      <c r="P38" s="1742">
        <v>-22.766607738580277</v>
      </c>
      <c r="Q38" s="1743">
        <v>2.9166985876270672</v>
      </c>
      <c r="R38" s="175"/>
      <c r="S38" s="175"/>
      <c r="T38" s="175"/>
      <c r="U38" s="1016"/>
      <c r="V38" s="1016"/>
    </row>
    <row r="39" spans="1:22" ht="15.75" customHeight="1">
      <c r="A39" s="22" t="s">
        <v>136</v>
      </c>
      <c r="B39" s="574" t="s">
        <v>41</v>
      </c>
      <c r="C39" s="553">
        <v>6484</v>
      </c>
      <c r="D39" s="553">
        <v>6464</v>
      </c>
      <c r="E39" s="553">
        <v>7110</v>
      </c>
      <c r="F39" s="1631">
        <v>-0.30845157310302285</v>
      </c>
      <c r="G39" s="1631">
        <v>9.9938118811881189</v>
      </c>
      <c r="H39" s="553">
        <v>28482</v>
      </c>
      <c r="I39" s="553">
        <v>16356</v>
      </c>
      <c r="J39" s="553">
        <v>16359</v>
      </c>
      <c r="K39" s="782">
        <v>-42.57425742574258</v>
      </c>
      <c r="L39" s="1863">
        <v>1.834189288334187E-2</v>
      </c>
      <c r="M39" s="572">
        <v>58807.08</v>
      </c>
      <c r="N39" s="572">
        <v>45460.09</v>
      </c>
      <c r="O39" s="572">
        <v>46840.4</v>
      </c>
      <c r="P39" s="1745">
        <v>-22.696229773693915</v>
      </c>
      <c r="Q39" s="1509">
        <v>3.0363116307073028</v>
      </c>
      <c r="R39" s="174"/>
      <c r="S39" s="174"/>
      <c r="T39" s="174"/>
      <c r="U39" s="1015"/>
      <c r="V39" s="1015"/>
    </row>
    <row r="40" spans="1:22" ht="15.75" customHeight="1">
      <c r="A40" s="23" t="s">
        <v>29</v>
      </c>
      <c r="B40" s="574" t="s">
        <v>41</v>
      </c>
      <c r="C40" s="553">
        <v>191</v>
      </c>
      <c r="D40" s="553">
        <v>206</v>
      </c>
      <c r="E40" s="553">
        <v>227</v>
      </c>
      <c r="F40" s="1631">
        <v>7.8534031413612562</v>
      </c>
      <c r="G40" s="1631">
        <v>10.194174757281553</v>
      </c>
      <c r="H40" s="553">
        <v>2108</v>
      </c>
      <c r="I40" s="553">
        <v>2224</v>
      </c>
      <c r="J40" s="553">
        <v>2227</v>
      </c>
      <c r="K40" s="782">
        <v>5.5028462998102441</v>
      </c>
      <c r="L40" s="1863">
        <v>0.13489208633092176</v>
      </c>
      <c r="M40" s="572">
        <v>4909</v>
      </c>
      <c r="N40" s="572">
        <v>3750</v>
      </c>
      <c r="O40" s="572">
        <v>3805</v>
      </c>
      <c r="P40" s="1745">
        <v>-23.609696475860659</v>
      </c>
      <c r="Q40" s="1509">
        <v>1.4666666666666544</v>
      </c>
      <c r="R40" s="174"/>
      <c r="S40" s="174"/>
      <c r="T40" s="174"/>
      <c r="U40" s="1015"/>
      <c r="V40" s="1015"/>
    </row>
    <row r="41" spans="1:22" ht="15.75" customHeight="1">
      <c r="A41" s="22" t="s">
        <v>30</v>
      </c>
      <c r="B41" s="574" t="s">
        <v>337</v>
      </c>
      <c r="C41" s="553">
        <v>769</v>
      </c>
      <c r="D41" s="553">
        <v>783</v>
      </c>
      <c r="E41" s="553">
        <v>0</v>
      </c>
      <c r="F41" s="1631">
        <v>1.8205461638491547</v>
      </c>
      <c r="G41" s="1631">
        <v>-100</v>
      </c>
      <c r="H41" s="553"/>
      <c r="I41" s="553"/>
      <c r="J41" s="553"/>
      <c r="K41" s="782"/>
      <c r="L41" s="1863"/>
      <c r="M41" s="572">
        <v>1976.3</v>
      </c>
      <c r="N41" s="572">
        <v>2021.78</v>
      </c>
      <c r="O41" s="572">
        <v>1239.28</v>
      </c>
      <c r="P41" s="1745">
        <v>2.3012700500936205</v>
      </c>
      <c r="Q41" s="1509">
        <v>-38.703518681557838</v>
      </c>
      <c r="R41" s="174"/>
      <c r="S41" s="174"/>
      <c r="T41" s="174"/>
      <c r="U41" s="1015"/>
      <c r="V41" s="1015"/>
    </row>
    <row r="42" spans="1:22" ht="15.75" customHeight="1">
      <c r="A42" s="22" t="s">
        <v>31</v>
      </c>
      <c r="B42" s="574" t="s">
        <v>337</v>
      </c>
      <c r="C42" s="553">
        <v>100</v>
      </c>
      <c r="D42" s="553">
        <v>105</v>
      </c>
      <c r="E42" s="553">
        <v>105</v>
      </c>
      <c r="F42" s="1631">
        <v>5</v>
      </c>
      <c r="G42" s="1631">
        <v>0</v>
      </c>
      <c r="H42" s="553">
        <v>1000</v>
      </c>
      <c r="I42" s="553">
        <v>6000</v>
      </c>
      <c r="J42" s="553">
        <v>0</v>
      </c>
      <c r="K42" s="782"/>
      <c r="L42" s="1863">
        <v>-100</v>
      </c>
      <c r="M42" s="572">
        <v>1381</v>
      </c>
      <c r="N42" s="572">
        <v>6402</v>
      </c>
      <c r="O42" s="572">
        <v>402</v>
      </c>
      <c r="P42" s="1745">
        <v>363.57711803041275</v>
      </c>
      <c r="Q42" s="1509">
        <v>-93.720712277413313</v>
      </c>
      <c r="R42" s="174"/>
      <c r="S42" s="174"/>
      <c r="T42" s="174"/>
      <c r="U42" s="1015"/>
      <c r="V42" s="1015"/>
    </row>
    <row r="43" spans="1:22" ht="15.75" customHeight="1">
      <c r="A43" s="22" t="s">
        <v>32</v>
      </c>
      <c r="B43" s="574" t="s">
        <v>40</v>
      </c>
      <c r="C43" s="553"/>
      <c r="D43" s="553"/>
      <c r="E43" s="553"/>
      <c r="F43" s="1631"/>
      <c r="G43" s="1631"/>
      <c r="H43" s="553"/>
      <c r="I43" s="553"/>
      <c r="J43" s="553"/>
      <c r="K43" s="782"/>
      <c r="L43" s="1863"/>
      <c r="M43" s="572"/>
      <c r="N43" s="572"/>
      <c r="O43" s="572"/>
      <c r="P43" s="1745"/>
      <c r="Q43" s="1509"/>
      <c r="R43" s="174"/>
      <c r="S43" s="174"/>
      <c r="T43" s="174"/>
      <c r="U43" s="1015"/>
      <c r="V43" s="1015"/>
    </row>
    <row r="44" spans="1:22" s="136" customFormat="1" ht="15.75" customHeight="1">
      <c r="A44" s="22" t="s">
        <v>33</v>
      </c>
      <c r="B44" s="574" t="s">
        <v>42</v>
      </c>
      <c r="C44" s="553"/>
      <c r="D44" s="553"/>
      <c r="E44" s="553"/>
      <c r="F44" s="1631"/>
      <c r="G44" s="1631"/>
      <c r="H44" s="1639">
        <v>96</v>
      </c>
      <c r="I44" s="1639">
        <v>99</v>
      </c>
      <c r="J44" s="1639">
        <v>101</v>
      </c>
      <c r="K44" s="1863">
        <v>3.125</v>
      </c>
      <c r="L44" s="1863">
        <v>2.0202020202020066</v>
      </c>
      <c r="M44" s="572">
        <v>155.893</v>
      </c>
      <c r="N44" s="572">
        <v>176.81</v>
      </c>
      <c r="O44" s="572">
        <v>182.74</v>
      </c>
      <c r="P44" s="1745">
        <v>13.417536387137346</v>
      </c>
      <c r="Q44" s="1509">
        <v>3.3538826989423711</v>
      </c>
      <c r="R44" s="174"/>
      <c r="S44" s="174"/>
      <c r="T44" s="174"/>
      <c r="U44" s="1015"/>
      <c r="V44" s="1015"/>
    </row>
    <row r="45" spans="1:22" s="73" customFormat="1" ht="15.75" customHeight="1">
      <c r="A45" s="20" t="s">
        <v>34</v>
      </c>
      <c r="B45" s="575" t="s">
        <v>40</v>
      </c>
      <c r="C45" s="1627">
        <v>418</v>
      </c>
      <c r="D45" s="1627">
        <v>510</v>
      </c>
      <c r="E45" s="1627">
        <v>510</v>
      </c>
      <c r="F45" s="1730">
        <v>22.009569377990431</v>
      </c>
      <c r="G45" s="1730">
        <v>0</v>
      </c>
      <c r="H45" s="1627">
        <v>51</v>
      </c>
      <c r="I45" s="1627">
        <v>65</v>
      </c>
      <c r="J45" s="1627">
        <v>82</v>
      </c>
      <c r="K45" s="1730">
        <v>27.45098039215685</v>
      </c>
      <c r="L45" s="1730">
        <v>26.153846153846146</v>
      </c>
      <c r="M45" s="1746">
        <v>10449.6</v>
      </c>
      <c r="N45" s="1746">
        <v>12497.5</v>
      </c>
      <c r="O45" s="1746">
        <v>11453.41</v>
      </c>
      <c r="P45" s="1747">
        <v>19.597879344663909</v>
      </c>
      <c r="Q45" s="2704">
        <v>-8.3543908781756357</v>
      </c>
      <c r="R45" s="170"/>
      <c r="S45" s="170"/>
      <c r="T45" s="170"/>
      <c r="U45" s="1016"/>
      <c r="V45" s="1016"/>
    </row>
    <row r="46" spans="1:22" s="136" customFormat="1" ht="15.75" customHeight="1">
      <c r="A46" s="22" t="s">
        <v>249</v>
      </c>
      <c r="B46" s="574" t="s">
        <v>40</v>
      </c>
      <c r="C46" s="553">
        <v>418</v>
      </c>
      <c r="D46" s="553">
        <v>510</v>
      </c>
      <c r="E46" s="553">
        <v>510</v>
      </c>
      <c r="F46" s="1631">
        <v>22.009569377990431</v>
      </c>
      <c r="G46" s="1631">
        <v>0</v>
      </c>
      <c r="H46" s="553">
        <v>51</v>
      </c>
      <c r="I46" s="553">
        <v>65</v>
      </c>
      <c r="J46" s="553">
        <v>82</v>
      </c>
      <c r="K46" s="1863">
        <v>27.45098039215685</v>
      </c>
      <c r="L46" s="1863">
        <v>26.153846153846146</v>
      </c>
      <c r="M46" s="572">
        <v>10449.6</v>
      </c>
      <c r="N46" s="572">
        <v>12497.5</v>
      </c>
      <c r="O46" s="572">
        <v>11453.41</v>
      </c>
      <c r="P46" s="1745">
        <v>19.597879344663909</v>
      </c>
      <c r="Q46" s="1509">
        <v>-8.3543908781756357</v>
      </c>
      <c r="R46" s="174"/>
      <c r="S46" s="174"/>
      <c r="T46" s="174"/>
      <c r="U46" s="1015"/>
      <c r="V46" s="1015"/>
    </row>
    <row r="47" spans="1:22" ht="15.75" customHeight="1">
      <c r="A47" s="20" t="s">
        <v>35</v>
      </c>
      <c r="B47" s="574"/>
      <c r="C47" s="1627"/>
      <c r="D47" s="1627"/>
      <c r="E47" s="1627"/>
      <c r="F47" s="1631"/>
      <c r="G47" s="1631"/>
      <c r="H47" s="1627"/>
      <c r="I47" s="1627"/>
      <c r="J47" s="1627"/>
      <c r="K47" s="1863"/>
      <c r="L47" s="1863"/>
      <c r="M47" s="572"/>
      <c r="N47" s="572"/>
      <c r="O47" s="572"/>
      <c r="P47" s="1742"/>
      <c r="Q47" s="1743"/>
      <c r="R47" s="174"/>
      <c r="S47" s="174"/>
      <c r="T47" s="174"/>
      <c r="U47" s="1016"/>
      <c r="V47" s="1016"/>
    </row>
    <row r="48" spans="1:22" s="136" customFormat="1" ht="15.75" customHeight="1">
      <c r="A48" s="166" t="s">
        <v>36</v>
      </c>
      <c r="B48" s="574" t="s">
        <v>43</v>
      </c>
      <c r="C48" s="553">
        <v>2721</v>
      </c>
      <c r="D48" s="553">
        <v>31309.89</v>
      </c>
      <c r="E48" s="553">
        <v>32721.75</v>
      </c>
      <c r="F48" s="1631">
        <v>1050.67585446527</v>
      </c>
      <c r="G48" s="1631">
        <v>4.5093099975758477</v>
      </c>
      <c r="H48" s="553">
        <v>146712</v>
      </c>
      <c r="I48" s="553">
        <v>175518</v>
      </c>
      <c r="J48" s="553">
        <v>156537.69</v>
      </c>
      <c r="K48" s="1863">
        <v>19.634385735318176</v>
      </c>
      <c r="L48" s="1863">
        <v>-10.813882336854334</v>
      </c>
      <c r="M48" s="572">
        <v>386938.79000000004</v>
      </c>
      <c r="N48" s="572">
        <v>885207.94000000006</v>
      </c>
      <c r="O48" s="572">
        <v>1007709.1799999999</v>
      </c>
      <c r="P48" s="1745">
        <v>128.77208563142503</v>
      </c>
      <c r="Q48" s="1509">
        <v>13.838696476220022</v>
      </c>
      <c r="R48" s="174"/>
      <c r="S48" s="174"/>
      <c r="T48" s="174"/>
      <c r="U48" s="1015"/>
      <c r="V48" s="1015"/>
    </row>
    <row r="49" spans="1:22" s="843" customFormat="1" ht="15.75" customHeight="1">
      <c r="A49" s="1019" t="s">
        <v>37</v>
      </c>
      <c r="B49" s="1020" t="s">
        <v>338</v>
      </c>
      <c r="C49" s="553">
        <v>0</v>
      </c>
      <c r="D49" s="553">
        <v>2</v>
      </c>
      <c r="E49" s="553">
        <v>0</v>
      </c>
      <c r="F49" s="1631"/>
      <c r="G49" s="1631"/>
      <c r="H49" s="553">
        <v>14</v>
      </c>
      <c r="I49" s="553">
        <v>49</v>
      </c>
      <c r="J49" s="553">
        <v>117.75</v>
      </c>
      <c r="K49" s="1863">
        <v>250</v>
      </c>
      <c r="L49" s="1863">
        <v>140.30612244897958</v>
      </c>
      <c r="M49" s="621">
        <v>244.36</v>
      </c>
      <c r="N49" s="621">
        <v>628.79999999999995</v>
      </c>
      <c r="O49" s="621">
        <v>1070.9299999999998</v>
      </c>
      <c r="P49" s="1745">
        <v>157.32525781633655</v>
      </c>
      <c r="Q49" s="1509">
        <v>70.313295165394408</v>
      </c>
      <c r="R49" s="1021"/>
      <c r="S49" s="1021"/>
      <c r="T49" s="1021"/>
      <c r="U49" s="1015"/>
      <c r="V49" s="1015"/>
    </row>
    <row r="50" spans="1:22" s="136" customFormat="1" ht="15.75" customHeight="1">
      <c r="A50" s="166" t="s">
        <v>38</v>
      </c>
      <c r="B50" s="574" t="s">
        <v>40</v>
      </c>
      <c r="C50" s="553">
        <v>3000</v>
      </c>
      <c r="D50" s="553">
        <v>9190</v>
      </c>
      <c r="E50" s="553">
        <v>0</v>
      </c>
      <c r="F50" s="1631">
        <v>206.33333333333334</v>
      </c>
      <c r="G50" s="1631">
        <v>-100</v>
      </c>
      <c r="H50" s="553">
        <v>169</v>
      </c>
      <c r="I50" s="553">
        <v>210</v>
      </c>
      <c r="J50" s="553">
        <v>0</v>
      </c>
      <c r="K50" s="1863">
        <v>24.260355029585796</v>
      </c>
      <c r="L50" s="1863">
        <v>-100</v>
      </c>
      <c r="M50" s="572">
        <v>3193.9</v>
      </c>
      <c r="N50" s="572">
        <v>9417.2000000000007</v>
      </c>
      <c r="O50" s="572">
        <v>70.81</v>
      </c>
      <c r="P50" s="1745">
        <v>194.84955696797022</v>
      </c>
      <c r="Q50" s="1509">
        <v>-99.248077984963686</v>
      </c>
      <c r="R50" s="174"/>
      <c r="S50" s="174"/>
      <c r="T50" s="174"/>
      <c r="U50" s="1015"/>
      <c r="V50" s="1015"/>
    </row>
    <row r="51" spans="1:22" s="136" customFormat="1" ht="15.75" customHeight="1" thickBot="1">
      <c r="A51" s="168" t="s">
        <v>39</v>
      </c>
      <c r="B51" s="108" t="s">
        <v>40</v>
      </c>
      <c r="C51" s="1637"/>
      <c r="D51" s="1637"/>
      <c r="E51" s="1637"/>
      <c r="F51" s="1638"/>
      <c r="G51" s="1638"/>
      <c r="H51" s="1637">
        <v>205</v>
      </c>
      <c r="I51" s="1637">
        <v>215</v>
      </c>
      <c r="J51" s="1637">
        <v>211.53</v>
      </c>
      <c r="K51" s="693"/>
      <c r="L51" s="693">
        <v>-1.6139534883720899</v>
      </c>
      <c r="M51" s="176"/>
      <c r="N51" s="176"/>
      <c r="O51" s="176"/>
      <c r="P51" s="869"/>
      <c r="Q51" s="873"/>
      <c r="R51" s="174"/>
      <c r="S51" s="174"/>
      <c r="T51" s="174"/>
      <c r="U51" s="1015"/>
      <c r="V51" s="1015"/>
    </row>
    <row r="52" spans="1:22" ht="19.5" customHeight="1" thickTop="1">
      <c r="A52" s="2321" t="s">
        <v>376</v>
      </c>
      <c r="B52" s="2321"/>
      <c r="C52" s="2321"/>
      <c r="D52" s="2321"/>
      <c r="E52" s="2321"/>
      <c r="F52" s="2321"/>
      <c r="G52" s="2321"/>
      <c r="H52" s="2321"/>
      <c r="I52" s="2321"/>
      <c r="J52" s="2321"/>
      <c r="K52" s="2321"/>
      <c r="L52" s="2321"/>
      <c r="M52" s="2321"/>
      <c r="N52" s="2321"/>
      <c r="O52" s="2321"/>
      <c r="P52" s="2321"/>
      <c r="Q52" s="2321"/>
      <c r="R52" s="7"/>
      <c r="S52" s="7"/>
      <c r="T52" s="7"/>
      <c r="U52" s="885"/>
      <c r="V52" s="885"/>
    </row>
    <row r="53" spans="1:22" ht="15">
      <c r="A53" s="218"/>
    </row>
    <row r="59" spans="1:22" s="177" customFormat="1">
      <c r="B59" s="178"/>
      <c r="F59" s="863"/>
      <c r="G59" s="863"/>
      <c r="K59" s="863"/>
      <c r="L59" s="863"/>
      <c r="P59" s="863"/>
      <c r="Q59" s="863"/>
      <c r="U59" s="863"/>
      <c r="V59" s="863"/>
    </row>
    <row r="60" spans="1:22" s="177" customFormat="1">
      <c r="B60" s="178"/>
      <c r="F60" s="863"/>
      <c r="G60" s="863"/>
      <c r="K60" s="863"/>
      <c r="L60" s="863"/>
      <c r="P60" s="863"/>
      <c r="Q60" s="863"/>
      <c r="U60" s="863"/>
      <c r="V60" s="863"/>
    </row>
    <row r="61" spans="1:22" s="177" customFormat="1">
      <c r="B61" s="178"/>
      <c r="F61" s="863"/>
      <c r="G61" s="863"/>
      <c r="K61" s="863"/>
      <c r="L61" s="863"/>
      <c r="P61" s="863"/>
      <c r="Q61" s="863"/>
      <c r="U61" s="863"/>
      <c r="V61" s="863"/>
    </row>
    <row r="62" spans="1:22" s="177" customFormat="1">
      <c r="B62" s="178"/>
      <c r="F62" s="863"/>
      <c r="G62" s="863"/>
      <c r="K62" s="863"/>
      <c r="L62" s="863"/>
      <c r="P62" s="863"/>
      <c r="Q62" s="863"/>
      <c r="U62" s="863"/>
      <c r="V62" s="863"/>
    </row>
    <row r="63" spans="1:22" s="177" customFormat="1">
      <c r="A63" s="179"/>
      <c r="B63" s="178"/>
      <c r="F63" s="863"/>
      <c r="G63" s="863"/>
      <c r="K63" s="863"/>
      <c r="L63" s="863"/>
      <c r="P63" s="863"/>
      <c r="Q63" s="863"/>
      <c r="U63" s="863"/>
      <c r="V63" s="863"/>
    </row>
  </sheetData>
  <mergeCells count="31">
    <mergeCell ref="V29:V30"/>
    <mergeCell ref="A52:Q52"/>
    <mergeCell ref="M28:Q28"/>
    <mergeCell ref="F29:F30"/>
    <mergeCell ref="G29:G30"/>
    <mergeCell ref="K29:K30"/>
    <mergeCell ref="L29:L30"/>
    <mergeCell ref="P29:P30"/>
    <mergeCell ref="Q29:Q30"/>
    <mergeCell ref="A28:A30"/>
    <mergeCell ref="C28:G28"/>
    <mergeCell ref="H28:L28"/>
    <mergeCell ref="R28:V28"/>
    <mergeCell ref="V4:V5"/>
    <mergeCell ref="K4:K5"/>
    <mergeCell ref="L4:L5"/>
    <mergeCell ref="P4:P5"/>
    <mergeCell ref="Q4:Q5"/>
    <mergeCell ref="F4:F5"/>
    <mergeCell ref="B28:B30"/>
    <mergeCell ref="G4:G5"/>
    <mergeCell ref="U4:U5"/>
    <mergeCell ref="A3:A5"/>
    <mergeCell ref="B3:B5"/>
    <mergeCell ref="U29:U30"/>
    <mergeCell ref="A1:V1"/>
    <mergeCell ref="A2:V2"/>
    <mergeCell ref="C3:G3"/>
    <mergeCell ref="H3:L3"/>
    <mergeCell ref="M3:Q3"/>
    <mergeCell ref="R3:V3"/>
  </mergeCells>
  <hyperlinks>
    <hyperlink ref="M5"/>
    <hyperlink ref="R5"/>
    <hyperlink ref="C30"/>
    <hyperlink ref="H30"/>
    <hyperlink ref="M30"/>
    <hyperlink ref="H5"/>
    <hyperlink ref="N5:O5"/>
    <hyperlink ref="S5:T5"/>
    <hyperlink ref="I5:J5"/>
    <hyperlink ref="D30:E30"/>
    <hyperlink ref="C5" display="cf=j= @)&amp;#÷&amp;$&#10;-;fpg–c;f/_                "/>
    <hyperlink ref="I30:J30"/>
    <hyperlink ref="N30:O30"/>
  </hyperlinks>
  <printOptions horizontalCentered="1"/>
  <pageMargins left="0.39370078740157483" right="0.39370078740157483" top="0.78740157480314965" bottom="0" header="0" footer="0"/>
  <pageSetup paperSize="9" scale="48" orientation="landscape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26"/>
  <sheetViews>
    <sheetView view="pageBreakPreview" zoomScale="55" zoomScaleSheetLayoutView="55" workbookViewId="0">
      <pane xSplit="1" ySplit="6" topLeftCell="B7" activePane="bottomRight" state="frozen"/>
      <selection activeCell="R20" sqref="R20"/>
      <selection pane="topRight" activeCell="R20" sqref="R20"/>
      <selection pane="bottomLeft" activeCell="R20" sqref="R20"/>
      <selection pane="bottomRight" activeCell="N26" sqref="N26"/>
    </sheetView>
  </sheetViews>
  <sheetFormatPr defaultColWidth="14.28515625" defaultRowHeight="12.75"/>
  <cols>
    <col min="1" max="1" width="16.5703125" customWidth="1"/>
    <col min="2" max="4" width="13.28515625" customWidth="1"/>
    <col min="5" max="6" width="13.28515625" style="838" customWidth="1"/>
    <col min="7" max="9" width="13.28515625" customWidth="1"/>
    <col min="10" max="11" width="13.28515625" style="838" customWidth="1"/>
    <col min="12" max="14" width="13.28515625" customWidth="1"/>
    <col min="15" max="16" width="13.28515625" style="838" customWidth="1"/>
    <col min="17" max="19" width="13.28515625" customWidth="1"/>
    <col min="20" max="21" width="13.28515625" style="838" customWidth="1"/>
    <col min="22" max="251" width="8.7109375" customWidth="1"/>
    <col min="252" max="252" width="22.85546875" customWidth="1"/>
    <col min="253" max="253" width="14.5703125" customWidth="1"/>
    <col min="254" max="254" width="15.140625" customWidth="1"/>
    <col min="255" max="255" width="15.42578125" customWidth="1"/>
  </cols>
  <sheetData>
    <row r="1" spans="1:39" s="1895" customFormat="1" ht="33">
      <c r="A1" s="2394" t="s">
        <v>304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</row>
    <row r="2" spans="1:39" s="1894" customFormat="1" ht="34.5">
      <c r="A2" s="2456" t="s">
        <v>232</v>
      </c>
      <c r="B2" s="2456"/>
      <c r="C2" s="2456"/>
      <c r="D2" s="2456"/>
      <c r="E2" s="2456"/>
      <c r="F2" s="2456"/>
      <c r="G2" s="2456"/>
      <c r="H2" s="2456"/>
      <c r="I2" s="2456"/>
      <c r="J2" s="2456"/>
      <c r="K2" s="2456"/>
      <c r="L2" s="2456"/>
      <c r="M2" s="2456"/>
      <c r="N2" s="2456"/>
      <c r="O2" s="2456"/>
      <c r="P2" s="2456"/>
      <c r="Q2" s="2456"/>
      <c r="R2" s="2456"/>
      <c r="S2" s="2456"/>
      <c r="T2" s="2456"/>
      <c r="U2" s="2456"/>
    </row>
    <row r="3" spans="1:39" ht="18" customHeight="1" thickBot="1">
      <c r="A3" s="9"/>
      <c r="B3" s="9"/>
      <c r="C3" s="9"/>
      <c r="D3" s="9"/>
      <c r="E3" s="876"/>
      <c r="F3" s="876"/>
      <c r="G3" s="9"/>
      <c r="H3" s="9"/>
      <c r="I3" s="9"/>
      <c r="J3" s="876"/>
      <c r="K3" s="876"/>
      <c r="O3" s="881"/>
      <c r="P3" s="881"/>
      <c r="T3" s="881"/>
      <c r="U3" s="881" t="s">
        <v>132</v>
      </c>
    </row>
    <row r="4" spans="1:39" s="950" customFormat="1" ht="18.75" customHeight="1" thickTop="1">
      <c r="A4" s="2547" t="s">
        <v>68</v>
      </c>
      <c r="B4" s="2588" t="s">
        <v>243</v>
      </c>
      <c r="C4" s="2588"/>
      <c r="D4" s="2588"/>
      <c r="E4" s="2588"/>
      <c r="F4" s="2588"/>
      <c r="G4" s="2588" t="s">
        <v>244</v>
      </c>
      <c r="H4" s="2588"/>
      <c r="I4" s="2588"/>
      <c r="J4" s="2588"/>
      <c r="K4" s="2588"/>
      <c r="L4" s="2588" t="s">
        <v>245</v>
      </c>
      <c r="M4" s="2588"/>
      <c r="N4" s="2588"/>
      <c r="O4" s="2588"/>
      <c r="P4" s="2588"/>
      <c r="Q4" s="2588" t="s">
        <v>246</v>
      </c>
      <c r="R4" s="2588"/>
      <c r="S4" s="2588"/>
      <c r="T4" s="2588"/>
      <c r="U4" s="2589"/>
      <c r="V4" s="949"/>
      <c r="W4" s="949"/>
      <c r="X4" s="949"/>
      <c r="Y4" s="949"/>
      <c r="Z4" s="949"/>
      <c r="AA4" s="949"/>
      <c r="AB4" s="949"/>
      <c r="AC4" s="949"/>
      <c r="AD4" s="949"/>
      <c r="AE4" s="949"/>
      <c r="AF4" s="949"/>
      <c r="AG4" s="949"/>
      <c r="AH4" s="949"/>
      <c r="AI4" s="949"/>
      <c r="AJ4" s="949"/>
      <c r="AK4" s="949"/>
      <c r="AL4" s="949"/>
      <c r="AM4" s="949"/>
    </row>
    <row r="5" spans="1:39" s="950" customFormat="1" ht="18.75" customHeight="1">
      <c r="A5" s="2548"/>
      <c r="B5" s="1060" t="s">
        <v>87</v>
      </c>
      <c r="C5" s="1060" t="s">
        <v>90</v>
      </c>
      <c r="D5" s="1060" t="s">
        <v>91</v>
      </c>
      <c r="E5" s="2322" t="s">
        <v>88</v>
      </c>
      <c r="F5" s="2322" t="s">
        <v>89</v>
      </c>
      <c r="G5" s="1060" t="s">
        <v>87</v>
      </c>
      <c r="H5" s="1060" t="s">
        <v>90</v>
      </c>
      <c r="I5" s="1060" t="s">
        <v>91</v>
      </c>
      <c r="J5" s="2322" t="s">
        <v>88</v>
      </c>
      <c r="K5" s="2322" t="s">
        <v>89</v>
      </c>
      <c r="L5" s="1060" t="s">
        <v>87</v>
      </c>
      <c r="M5" s="1060" t="s">
        <v>90</v>
      </c>
      <c r="N5" s="1060" t="s">
        <v>91</v>
      </c>
      <c r="O5" s="2322" t="s">
        <v>88</v>
      </c>
      <c r="P5" s="2322" t="s">
        <v>89</v>
      </c>
      <c r="Q5" s="1060" t="s">
        <v>87</v>
      </c>
      <c r="R5" s="1060" t="s">
        <v>90</v>
      </c>
      <c r="S5" s="1060" t="s">
        <v>91</v>
      </c>
      <c r="T5" s="2342" t="s">
        <v>88</v>
      </c>
      <c r="U5" s="2345" t="s">
        <v>89</v>
      </c>
      <c r="V5" s="949"/>
      <c r="W5" s="949"/>
      <c r="X5" s="949"/>
      <c r="Y5" s="949"/>
      <c r="Z5" s="949"/>
      <c r="AA5" s="949"/>
      <c r="AB5" s="949"/>
      <c r="AC5" s="949"/>
      <c r="AD5" s="949"/>
      <c r="AE5" s="949"/>
      <c r="AF5" s="949"/>
      <c r="AG5" s="949"/>
      <c r="AH5" s="949"/>
      <c r="AI5" s="949"/>
      <c r="AJ5" s="949"/>
      <c r="AK5" s="949"/>
      <c r="AL5" s="949"/>
      <c r="AM5" s="949"/>
    </row>
    <row r="6" spans="1:39" s="950" customFormat="1" ht="30" customHeight="1">
      <c r="A6" s="2548"/>
      <c r="B6" s="1875" t="s">
        <v>669</v>
      </c>
      <c r="C6" s="1875" t="s">
        <v>725</v>
      </c>
      <c r="D6" s="1875" t="s">
        <v>737</v>
      </c>
      <c r="E6" s="2322"/>
      <c r="F6" s="2322"/>
      <c r="G6" s="1875" t="str">
        <f>B6</f>
        <v xml:space="preserve">cf=j= @)&amp;#÷&amp;$
-;fpg–c;f/_                </v>
      </c>
      <c r="H6" s="1875" t="str">
        <f t="shared" ref="H6:I6" si="0">C6</f>
        <v xml:space="preserve">cf=j= @)&amp;$÷&amp;%
-;fpg–c;f/_                </v>
      </c>
      <c r="I6" s="1875" t="str">
        <f t="shared" si="0"/>
        <v xml:space="preserve">cf=j= @)&amp;%÷&amp;^
-;fpg–c;f/_                </v>
      </c>
      <c r="J6" s="2322"/>
      <c r="K6" s="2322"/>
      <c r="L6" s="1875" t="str">
        <f>B6</f>
        <v xml:space="preserve">cf=j= @)&amp;#÷&amp;$
-;fpg–c;f/_                </v>
      </c>
      <c r="M6" s="1875" t="str">
        <f t="shared" ref="M6:N6" si="1">C6</f>
        <v xml:space="preserve">cf=j= @)&amp;$÷&amp;%
-;fpg–c;f/_                </v>
      </c>
      <c r="N6" s="1875" t="str">
        <f t="shared" si="1"/>
        <v xml:space="preserve">cf=j= @)&amp;%÷&amp;^
-;fpg–c;f/_                </v>
      </c>
      <c r="O6" s="2322"/>
      <c r="P6" s="2322"/>
      <c r="Q6" s="1875" t="str">
        <f>B6</f>
        <v xml:space="preserve">cf=j= @)&amp;#÷&amp;$
-;fpg–c;f/_                </v>
      </c>
      <c r="R6" s="1875" t="str">
        <f t="shared" ref="R6:S6" si="2">C6</f>
        <v xml:space="preserve">cf=j= @)&amp;$÷&amp;%
-;fpg–c;f/_                </v>
      </c>
      <c r="S6" s="1875" t="str">
        <f t="shared" si="2"/>
        <v xml:space="preserve">cf=j= @)&amp;%÷&amp;^
-;fpg–c;f/_                </v>
      </c>
      <c r="T6" s="2342"/>
      <c r="U6" s="2345"/>
      <c r="V6" s="949"/>
      <c r="W6" s="949"/>
      <c r="X6" s="949"/>
      <c r="Y6" s="949"/>
      <c r="Z6" s="949"/>
      <c r="AA6" s="949"/>
      <c r="AB6" s="949"/>
      <c r="AC6" s="949"/>
      <c r="AD6" s="949"/>
      <c r="AE6" s="949"/>
      <c r="AF6" s="949"/>
      <c r="AG6" s="949"/>
      <c r="AH6" s="949"/>
      <c r="AI6" s="949"/>
      <c r="AJ6" s="949"/>
      <c r="AK6" s="949"/>
      <c r="AL6" s="949"/>
      <c r="AM6" s="949"/>
    </row>
    <row r="7" spans="1:39" ht="17.25" customHeight="1">
      <c r="A7" s="129" t="s">
        <v>69</v>
      </c>
      <c r="B7" s="553">
        <v>12925</v>
      </c>
      <c r="C7" s="553">
        <v>13375</v>
      </c>
      <c r="D7" s="553">
        <v>13400</v>
      </c>
      <c r="E7" s="1631">
        <v>3.4816247582205029</v>
      </c>
      <c r="F7" s="1631">
        <v>0.18691588785046731</v>
      </c>
      <c r="G7" s="553">
        <v>8620</v>
      </c>
      <c r="H7" s="553">
        <v>8620</v>
      </c>
      <c r="I7" s="553">
        <v>8620</v>
      </c>
      <c r="J7" s="1631">
        <v>0</v>
      </c>
      <c r="K7" s="1631">
        <v>0</v>
      </c>
      <c r="L7" s="1295"/>
      <c r="M7" s="1295"/>
      <c r="N7" s="1295"/>
      <c r="O7" s="1295"/>
      <c r="P7" s="1634"/>
      <c r="Q7" s="553">
        <v>10670</v>
      </c>
      <c r="R7" s="553">
        <v>10959</v>
      </c>
      <c r="S7" s="553">
        <v>11442</v>
      </c>
      <c r="T7" s="1863">
        <v>2.7085285848172447</v>
      </c>
      <c r="U7" s="1864">
        <v>4.4073364358062008</v>
      </c>
    </row>
    <row r="8" spans="1:39" ht="17.25" customHeight="1">
      <c r="A8" s="129" t="s">
        <v>70</v>
      </c>
      <c r="B8" s="553">
        <v>29543</v>
      </c>
      <c r="C8" s="553">
        <v>29763</v>
      </c>
      <c r="D8" s="553">
        <v>29732</v>
      </c>
      <c r="E8" s="1631">
        <v>0.74467725011000907</v>
      </c>
      <c r="F8" s="1631">
        <v>-0.10415616705305245</v>
      </c>
      <c r="G8" s="553">
        <v>7498</v>
      </c>
      <c r="H8" s="553">
        <v>7918</v>
      </c>
      <c r="I8" s="553">
        <v>8009</v>
      </c>
      <c r="J8" s="1631">
        <v>5.601493731661777</v>
      </c>
      <c r="K8" s="1631">
        <v>1.1492801212427379</v>
      </c>
      <c r="L8" s="553">
        <v>46824</v>
      </c>
      <c r="M8" s="553">
        <v>50324</v>
      </c>
      <c r="N8" s="553">
        <v>50324</v>
      </c>
      <c r="O8" s="1632">
        <v>7.474799248248762</v>
      </c>
      <c r="P8" s="1632">
        <v>0</v>
      </c>
      <c r="Q8" s="553">
        <v>4427</v>
      </c>
      <c r="R8" s="553">
        <v>4427</v>
      </c>
      <c r="S8" s="553">
        <v>4427</v>
      </c>
      <c r="T8" s="1863">
        <v>0</v>
      </c>
      <c r="U8" s="1864">
        <v>0</v>
      </c>
    </row>
    <row r="9" spans="1:39" ht="17.25" customHeight="1">
      <c r="A9" s="129" t="s">
        <v>71</v>
      </c>
      <c r="B9" s="553">
        <v>185</v>
      </c>
      <c r="C9" s="553">
        <v>185</v>
      </c>
      <c r="D9" s="553">
        <v>185</v>
      </c>
      <c r="E9" s="1631">
        <v>0</v>
      </c>
      <c r="F9" s="1631">
        <v>0</v>
      </c>
      <c r="G9" s="553">
        <v>2140</v>
      </c>
      <c r="H9" s="553">
        <v>2140</v>
      </c>
      <c r="I9" s="553">
        <v>2140</v>
      </c>
      <c r="J9" s="1631">
        <v>0</v>
      </c>
      <c r="K9" s="1631">
        <v>0</v>
      </c>
      <c r="L9" s="553"/>
      <c r="M9" s="553"/>
      <c r="N9" s="553"/>
      <c r="O9" s="1632"/>
      <c r="P9" s="1632"/>
      <c r="Q9" s="553">
        <v>360</v>
      </c>
      <c r="R9" s="553">
        <v>360</v>
      </c>
      <c r="S9" s="553">
        <v>360</v>
      </c>
      <c r="T9" s="1863">
        <v>0</v>
      </c>
      <c r="U9" s="1864">
        <v>0</v>
      </c>
    </row>
    <row r="10" spans="1:39" ht="17.25" customHeight="1">
      <c r="A10" s="129" t="s">
        <v>423</v>
      </c>
      <c r="B10" s="553">
        <v>11164</v>
      </c>
      <c r="C10" s="553">
        <v>14015</v>
      </c>
      <c r="D10" s="553">
        <v>14060.48</v>
      </c>
      <c r="E10" s="1631">
        <v>25.537441777140813</v>
      </c>
      <c r="F10" s="1631">
        <v>0.32450945415625804</v>
      </c>
      <c r="G10" s="553">
        <v>15872</v>
      </c>
      <c r="H10" s="1636">
        <v>16469.5</v>
      </c>
      <c r="I10" s="1636">
        <v>16638</v>
      </c>
      <c r="J10" s="1631">
        <v>3.7644909274193545</v>
      </c>
      <c r="K10" s="1631">
        <v>1.0231033121831263</v>
      </c>
      <c r="L10" s="553">
        <v>9078</v>
      </c>
      <c r="M10" s="553">
        <v>9931</v>
      </c>
      <c r="N10" s="553">
        <v>10018</v>
      </c>
      <c r="O10" s="1632">
        <v>9.3963428067856363</v>
      </c>
      <c r="P10" s="1632">
        <v>0.87604470848857108</v>
      </c>
      <c r="Q10" s="553">
        <v>638</v>
      </c>
      <c r="R10" s="553">
        <v>638</v>
      </c>
      <c r="S10" s="553">
        <v>638</v>
      </c>
      <c r="T10" s="1863">
        <v>0</v>
      </c>
      <c r="U10" s="1864">
        <v>0</v>
      </c>
    </row>
    <row r="11" spans="1:39" s="73" customFormat="1" ht="17.25" customHeight="1">
      <c r="A11" s="128" t="s">
        <v>73</v>
      </c>
      <c r="B11" s="1295">
        <v>53817</v>
      </c>
      <c r="C11" s="1295">
        <v>57338</v>
      </c>
      <c r="D11" s="1295">
        <v>57377.479999999996</v>
      </c>
      <c r="E11" s="1633">
        <v>6.5425423193414725</v>
      </c>
      <c r="F11" s="1633">
        <v>6.8854860650870153E-2</v>
      </c>
      <c r="G11" s="1295">
        <v>34130</v>
      </c>
      <c r="H11" s="1295">
        <v>35147.5</v>
      </c>
      <c r="I11" s="1295">
        <v>35407</v>
      </c>
      <c r="J11" s="1631">
        <v>2.9812481687664811</v>
      </c>
      <c r="K11" s="1631">
        <v>0.73831709225407216</v>
      </c>
      <c r="L11" s="1295">
        <v>55902</v>
      </c>
      <c r="M11" s="1295">
        <v>60255</v>
      </c>
      <c r="N11" s="1295">
        <v>60342</v>
      </c>
      <c r="O11" s="1634">
        <v>7.786841257915639</v>
      </c>
      <c r="P11" s="1634">
        <v>0.14438635797859098</v>
      </c>
      <c r="Q11" s="1295">
        <v>16095</v>
      </c>
      <c r="R11" s="1295">
        <v>16384</v>
      </c>
      <c r="S11" s="1295">
        <v>16867</v>
      </c>
      <c r="T11" s="689">
        <v>1.7955886921404272</v>
      </c>
      <c r="U11" s="690">
        <v>2.947998046875</v>
      </c>
    </row>
    <row r="12" spans="1:39" ht="17.25" customHeight="1">
      <c r="A12" s="129" t="s">
        <v>137</v>
      </c>
      <c r="B12" s="553">
        <v>76531</v>
      </c>
      <c r="C12" s="553">
        <v>76531</v>
      </c>
      <c r="D12" s="553">
        <v>76531</v>
      </c>
      <c r="E12" s="1631">
        <v>0</v>
      </c>
      <c r="F12" s="1631">
        <v>0</v>
      </c>
      <c r="G12" s="553">
        <v>67352</v>
      </c>
      <c r="H12" s="553">
        <v>67352</v>
      </c>
      <c r="I12" s="553">
        <v>67352</v>
      </c>
      <c r="J12" s="1631">
        <v>0</v>
      </c>
      <c r="K12" s="1631">
        <v>0</v>
      </c>
      <c r="L12" s="553">
        <v>45600</v>
      </c>
      <c r="M12" s="553">
        <v>84678</v>
      </c>
      <c r="N12" s="553">
        <v>84678</v>
      </c>
      <c r="O12" s="1634">
        <v>85.69736842105263</v>
      </c>
      <c r="P12" s="1634">
        <v>0</v>
      </c>
      <c r="Q12" s="553">
        <v>62713</v>
      </c>
      <c r="R12" s="553">
        <v>62173</v>
      </c>
      <c r="S12" s="553">
        <v>62173</v>
      </c>
      <c r="T12" s="1863">
        <v>-0.86106548881411982</v>
      </c>
      <c r="U12" s="1864">
        <v>0</v>
      </c>
    </row>
    <row r="13" spans="1:39" ht="17.25" customHeight="1" thickBot="1">
      <c r="A13" s="17" t="s">
        <v>138</v>
      </c>
      <c r="B13" s="1637">
        <v>65106</v>
      </c>
      <c r="C13" s="1637">
        <v>65106</v>
      </c>
      <c r="D13" s="1637">
        <v>65106</v>
      </c>
      <c r="E13" s="1638">
        <v>0</v>
      </c>
      <c r="F13" s="1638">
        <v>0</v>
      </c>
      <c r="G13" s="1637">
        <v>65033</v>
      </c>
      <c r="H13" s="1637">
        <v>65033</v>
      </c>
      <c r="I13" s="1637">
        <v>65033</v>
      </c>
      <c r="J13" s="1638">
        <v>0</v>
      </c>
      <c r="K13" s="1638">
        <v>0</v>
      </c>
      <c r="L13" s="1637">
        <v>45600</v>
      </c>
      <c r="M13" s="1637">
        <v>84678</v>
      </c>
      <c r="N13" s="1637">
        <v>84678</v>
      </c>
      <c r="O13" s="2002">
        <v>85.69736842105263</v>
      </c>
      <c r="P13" s="2002">
        <v>0</v>
      </c>
      <c r="Q13" s="1637">
        <v>49789</v>
      </c>
      <c r="R13" s="1637">
        <v>49789</v>
      </c>
      <c r="S13" s="1637">
        <v>49789</v>
      </c>
      <c r="T13" s="693">
        <v>0</v>
      </c>
      <c r="U13" s="694">
        <v>0</v>
      </c>
    </row>
    <row r="14" spans="1:39" ht="21" customHeight="1" thickTop="1" thickBot="1">
      <c r="A14" s="31"/>
      <c r="B14" s="80"/>
      <c r="C14" s="80"/>
      <c r="D14" s="80"/>
      <c r="E14" s="880"/>
      <c r="F14" s="880"/>
      <c r="G14" s="148"/>
      <c r="H14" s="148"/>
      <c r="I14" s="148"/>
      <c r="J14" s="880"/>
      <c r="K14" s="880"/>
      <c r="L14" s="148"/>
      <c r="M14" s="148"/>
      <c r="N14" s="148"/>
      <c r="O14" s="880"/>
      <c r="P14" s="880"/>
      <c r="Q14" s="148"/>
      <c r="R14" s="148"/>
      <c r="S14" s="148"/>
      <c r="T14" s="880"/>
      <c r="U14" s="880"/>
    </row>
    <row r="15" spans="1:39" ht="16.5" thickTop="1">
      <c r="A15" s="2338" t="s">
        <v>68</v>
      </c>
      <c r="B15" s="2584" t="s">
        <v>247</v>
      </c>
      <c r="C15" s="2584"/>
      <c r="D15" s="2584"/>
      <c r="E15" s="2584"/>
      <c r="F15" s="2584"/>
      <c r="G15" s="2584" t="s">
        <v>248</v>
      </c>
      <c r="H15" s="2584"/>
      <c r="I15" s="2584"/>
      <c r="J15" s="2584"/>
      <c r="K15" s="2584"/>
      <c r="L15" s="2584" t="s">
        <v>82</v>
      </c>
      <c r="M15" s="2584"/>
      <c r="N15" s="2584"/>
      <c r="O15" s="2584"/>
      <c r="P15" s="2585"/>
      <c r="Q15" s="2587"/>
      <c r="R15" s="2587"/>
      <c r="S15" s="2587"/>
      <c r="T15" s="2587"/>
      <c r="U15" s="2587"/>
    </row>
    <row r="16" spans="1:39" ht="18.75" customHeight="1">
      <c r="A16" s="2339"/>
      <c r="B16" s="1060" t="s">
        <v>87</v>
      </c>
      <c r="C16" s="1060" t="s">
        <v>90</v>
      </c>
      <c r="D16" s="1060" t="s">
        <v>91</v>
      </c>
      <c r="E16" s="2322" t="s">
        <v>88</v>
      </c>
      <c r="F16" s="2322" t="s">
        <v>89</v>
      </c>
      <c r="G16" s="1060" t="s">
        <v>87</v>
      </c>
      <c r="H16" s="1060" t="s">
        <v>90</v>
      </c>
      <c r="I16" s="1060" t="s">
        <v>91</v>
      </c>
      <c r="J16" s="2322" t="s">
        <v>88</v>
      </c>
      <c r="K16" s="2322" t="s">
        <v>89</v>
      </c>
      <c r="L16" s="1060" t="s">
        <v>87</v>
      </c>
      <c r="M16" s="1060" t="s">
        <v>90</v>
      </c>
      <c r="N16" s="1060" t="s">
        <v>91</v>
      </c>
      <c r="O16" s="2342" t="s">
        <v>88</v>
      </c>
      <c r="P16" s="2345" t="s">
        <v>89</v>
      </c>
      <c r="Q16" s="162"/>
      <c r="R16" s="162"/>
      <c r="S16" s="162"/>
      <c r="T16" s="2586"/>
      <c r="U16" s="2586"/>
    </row>
    <row r="17" spans="1:21" ht="30" customHeight="1">
      <c r="A17" s="2339"/>
      <c r="B17" s="1875" t="str">
        <f>B6</f>
        <v xml:space="preserve">cf=j= @)&amp;#÷&amp;$
-;fpg–c;f/_                </v>
      </c>
      <c r="C17" s="1875" t="str">
        <f t="shared" ref="C17:D17" si="3">C6</f>
        <v xml:space="preserve">cf=j= @)&amp;$÷&amp;%
-;fpg–c;f/_                </v>
      </c>
      <c r="D17" s="1875" t="str">
        <f t="shared" si="3"/>
        <v xml:space="preserve">cf=j= @)&amp;%÷&amp;^
-;fpg–c;f/_                </v>
      </c>
      <c r="E17" s="2322"/>
      <c r="F17" s="2322"/>
      <c r="G17" s="1875" t="str">
        <f>B6</f>
        <v xml:space="preserve">cf=j= @)&amp;#÷&amp;$
-;fpg–c;f/_                </v>
      </c>
      <c r="H17" s="1875" t="str">
        <f t="shared" ref="H17:I17" si="4">C6</f>
        <v xml:space="preserve">cf=j= @)&amp;$÷&amp;%
-;fpg–c;f/_                </v>
      </c>
      <c r="I17" s="1875" t="str">
        <f t="shared" si="4"/>
        <v xml:space="preserve">cf=j= @)&amp;%÷&amp;^
-;fpg–c;f/_                </v>
      </c>
      <c r="J17" s="2322"/>
      <c r="K17" s="2322"/>
      <c r="L17" s="1875" t="str">
        <f>B6</f>
        <v xml:space="preserve">cf=j= @)&amp;#÷&amp;$
-;fpg–c;f/_                </v>
      </c>
      <c r="M17" s="1875" t="str">
        <f t="shared" ref="M17:N17" si="5">C6</f>
        <v xml:space="preserve">cf=j= @)&amp;$÷&amp;%
-;fpg–c;f/_                </v>
      </c>
      <c r="N17" s="1875" t="str">
        <f t="shared" si="5"/>
        <v xml:space="preserve">cf=j= @)&amp;%÷&amp;^
-;fpg–c;f/_                </v>
      </c>
      <c r="O17" s="2342"/>
      <c r="P17" s="2345"/>
      <c r="Q17" s="88"/>
      <c r="R17" s="88"/>
      <c r="S17" s="88"/>
      <c r="T17" s="2586"/>
      <c r="U17" s="2586"/>
    </row>
    <row r="18" spans="1:21" ht="17.25" customHeight="1">
      <c r="A18" s="129" t="s">
        <v>69</v>
      </c>
      <c r="B18" s="28">
        <v>1500</v>
      </c>
      <c r="C18" s="28">
        <v>1500</v>
      </c>
      <c r="D18" s="28">
        <v>1500</v>
      </c>
      <c r="E18" s="1628">
        <v>0</v>
      </c>
      <c r="F18" s="1628">
        <v>0</v>
      </c>
      <c r="G18" s="140">
        <v>9732</v>
      </c>
      <c r="H18" s="140">
        <v>9800</v>
      </c>
      <c r="I18" s="140">
        <v>9800</v>
      </c>
      <c r="J18" s="1863">
        <v>0.69872585285655475</v>
      </c>
      <c r="K18" s="1863">
        <v>0</v>
      </c>
      <c r="L18" s="132">
        <v>43447</v>
      </c>
      <c r="M18" s="132">
        <v>44254</v>
      </c>
      <c r="N18" s="132">
        <v>44762</v>
      </c>
      <c r="O18" s="1863">
        <v>1.8574354961217239</v>
      </c>
      <c r="P18" s="1864">
        <v>1.1479188321959555</v>
      </c>
      <c r="Q18" s="103"/>
      <c r="R18" s="103"/>
      <c r="S18" s="103"/>
      <c r="T18" s="1022"/>
      <c r="U18" s="1022"/>
    </row>
    <row r="19" spans="1:21" ht="17.25" customHeight="1">
      <c r="A19" s="129" t="s">
        <v>70</v>
      </c>
      <c r="B19" s="28">
        <v>23911</v>
      </c>
      <c r="C19" s="28">
        <v>24000</v>
      </c>
      <c r="D19" s="28">
        <v>36466</v>
      </c>
      <c r="E19" s="1628">
        <v>0.37221362552799969</v>
      </c>
      <c r="F19" s="1625">
        <v>51.941666666666663</v>
      </c>
      <c r="G19" s="140">
        <v>3724</v>
      </c>
      <c r="H19" s="140">
        <v>3739</v>
      </c>
      <c r="I19" s="140">
        <v>3739</v>
      </c>
      <c r="J19" s="1863">
        <v>0.40279269602578438</v>
      </c>
      <c r="K19" s="1863">
        <v>0</v>
      </c>
      <c r="L19" s="132">
        <v>115927</v>
      </c>
      <c r="M19" s="132">
        <v>120171</v>
      </c>
      <c r="N19" s="132">
        <v>132697</v>
      </c>
      <c r="O19" s="1863">
        <v>3.6609245473444503</v>
      </c>
      <c r="P19" s="1864">
        <v>10.423479874512154</v>
      </c>
      <c r="Q19" s="103"/>
      <c r="R19" s="103"/>
      <c r="S19" s="103"/>
      <c r="T19" s="1022"/>
      <c r="U19" s="1022"/>
    </row>
    <row r="20" spans="1:21" ht="17.25" customHeight="1">
      <c r="A20" s="129" t="s">
        <v>71</v>
      </c>
      <c r="B20" s="28">
        <v>2540</v>
      </c>
      <c r="C20" s="28">
        <v>2640</v>
      </c>
      <c r="D20" s="28">
        <v>2640</v>
      </c>
      <c r="E20" s="1625">
        <v>3.9370078740157481</v>
      </c>
      <c r="F20" s="1625">
        <v>0</v>
      </c>
      <c r="G20" s="140">
        <v>207</v>
      </c>
      <c r="H20" s="140">
        <v>209</v>
      </c>
      <c r="I20" s="140">
        <v>209</v>
      </c>
      <c r="J20" s="1863">
        <v>0.96618357487923845</v>
      </c>
      <c r="K20" s="1863">
        <v>0</v>
      </c>
      <c r="L20" s="132">
        <v>5432</v>
      </c>
      <c r="M20" s="132">
        <v>5534</v>
      </c>
      <c r="N20" s="132">
        <v>5534</v>
      </c>
      <c r="O20" s="1863">
        <v>1.877761413843885</v>
      </c>
      <c r="P20" s="1864">
        <v>0</v>
      </c>
      <c r="Q20" s="103"/>
      <c r="R20" s="103"/>
      <c r="S20" s="103"/>
      <c r="T20" s="1022"/>
      <c r="U20" s="1022"/>
    </row>
    <row r="21" spans="1:21" ht="17.25" customHeight="1">
      <c r="A21" s="129" t="s">
        <v>423</v>
      </c>
      <c r="B21" s="28">
        <v>7896</v>
      </c>
      <c r="C21" s="28">
        <v>9100</v>
      </c>
      <c r="D21" s="28">
        <v>9304</v>
      </c>
      <c r="E21" s="1625">
        <v>15.24822695035461</v>
      </c>
      <c r="F21" s="1625">
        <v>2.2417582417582418</v>
      </c>
      <c r="G21" s="140">
        <v>125</v>
      </c>
      <c r="H21" s="140">
        <v>130</v>
      </c>
      <c r="I21" s="140">
        <v>142.5</v>
      </c>
      <c r="J21" s="1863">
        <v>4</v>
      </c>
      <c r="K21" s="1863">
        <v>9.6153846153846274</v>
      </c>
      <c r="L21" s="132">
        <v>44773</v>
      </c>
      <c r="M21" s="132">
        <v>50283.5</v>
      </c>
      <c r="N21" s="132">
        <v>50800.979999999996</v>
      </c>
      <c r="O21" s="1863">
        <v>12.307640765640016</v>
      </c>
      <c r="P21" s="1864">
        <v>1.0291248620322619</v>
      </c>
      <c r="Q21" s="103"/>
      <c r="R21" s="103"/>
      <c r="S21" s="103"/>
      <c r="T21" s="1022"/>
      <c r="U21" s="1022"/>
    </row>
    <row r="22" spans="1:21" s="73" customFormat="1" ht="17.25" customHeight="1">
      <c r="A22" s="128" t="s">
        <v>73</v>
      </c>
      <c r="B22" s="1295">
        <v>35847</v>
      </c>
      <c r="C22" s="1295">
        <v>37240</v>
      </c>
      <c r="D22" s="1295">
        <v>49910</v>
      </c>
      <c r="E22" s="1628">
        <v>3.8859597734817419</v>
      </c>
      <c r="F22" s="1628">
        <v>34.022556390977442</v>
      </c>
      <c r="G22" s="1295">
        <v>13788</v>
      </c>
      <c r="H22" s="1295">
        <v>13878</v>
      </c>
      <c r="I22" s="1295">
        <v>13890.5</v>
      </c>
      <c r="J22" s="689">
        <v>0.65274151436031502</v>
      </c>
      <c r="K22" s="689">
        <v>9.0070615362435547E-2</v>
      </c>
      <c r="L22" s="142">
        <v>209579</v>
      </c>
      <c r="M22" s="142">
        <v>220242.5</v>
      </c>
      <c r="N22" s="142">
        <v>233793.97999999998</v>
      </c>
      <c r="O22" s="689">
        <v>5.088057486675666</v>
      </c>
      <c r="P22" s="690">
        <v>6.1529813728049731</v>
      </c>
      <c r="Q22" s="152"/>
      <c r="R22" s="152"/>
      <c r="S22" s="152"/>
      <c r="T22" s="1009"/>
      <c r="U22" s="1009"/>
    </row>
    <row r="23" spans="1:21" ht="17.25" customHeight="1">
      <c r="A23" s="129" t="s">
        <v>137</v>
      </c>
      <c r="B23" s="28">
        <v>73914</v>
      </c>
      <c r="C23" s="28">
        <v>73914</v>
      </c>
      <c r="D23" s="28">
        <v>73914</v>
      </c>
      <c r="E23" s="1628">
        <v>0</v>
      </c>
      <c r="F23" s="1628">
        <v>0</v>
      </c>
      <c r="G23" s="140">
        <v>35028</v>
      </c>
      <c r="H23" s="140">
        <v>35028</v>
      </c>
      <c r="I23" s="140">
        <v>35028</v>
      </c>
      <c r="J23" s="1863">
        <v>0</v>
      </c>
      <c r="K23" s="1863">
        <v>0</v>
      </c>
      <c r="L23" s="132">
        <v>361138</v>
      </c>
      <c r="M23" s="132">
        <v>399676</v>
      </c>
      <c r="N23" s="132">
        <v>399676</v>
      </c>
      <c r="O23" s="1863">
        <v>10.671266939507888</v>
      </c>
      <c r="P23" s="1864">
        <v>0</v>
      </c>
      <c r="Q23" s="103"/>
      <c r="R23" s="103"/>
      <c r="S23" s="103"/>
      <c r="T23" s="1022"/>
      <c r="U23" s="1022"/>
    </row>
    <row r="24" spans="1:21" ht="17.25" customHeight="1" thickBot="1">
      <c r="A24" s="17" t="s">
        <v>138</v>
      </c>
      <c r="B24" s="86">
        <v>60757</v>
      </c>
      <c r="C24" s="86">
        <v>60757</v>
      </c>
      <c r="D24" s="86">
        <v>60757</v>
      </c>
      <c r="E24" s="2003">
        <v>0</v>
      </c>
      <c r="F24" s="2003">
        <v>0</v>
      </c>
      <c r="G24" s="141">
        <v>30943</v>
      </c>
      <c r="H24" s="141">
        <v>30943</v>
      </c>
      <c r="I24" s="141">
        <v>30943</v>
      </c>
      <c r="J24" s="693">
        <v>0</v>
      </c>
      <c r="K24" s="693">
        <v>0</v>
      </c>
      <c r="L24" s="139">
        <v>317228</v>
      </c>
      <c r="M24" s="139">
        <v>356306</v>
      </c>
      <c r="N24" s="139">
        <v>356306</v>
      </c>
      <c r="O24" s="693">
        <v>12.318584740312957</v>
      </c>
      <c r="P24" s="694">
        <v>0</v>
      </c>
      <c r="Q24" s="103"/>
      <c r="R24" s="103"/>
      <c r="S24" s="103"/>
      <c r="T24" s="1022"/>
      <c r="U24" s="1022"/>
    </row>
    <row r="25" spans="1:21" ht="17.25" customHeight="1" thickTop="1">
      <c r="A25" s="2321" t="s">
        <v>329</v>
      </c>
      <c r="B25" s="2321"/>
      <c r="C25" s="2321"/>
      <c r="D25" s="2321"/>
      <c r="E25" s="2321"/>
      <c r="F25" s="2321"/>
      <c r="G25" s="2321"/>
      <c r="H25" s="2321"/>
      <c r="I25" s="2321"/>
      <c r="J25" s="2321"/>
      <c r="K25" s="2321"/>
      <c r="L25" s="2321"/>
      <c r="M25" s="2321"/>
      <c r="N25" s="2321"/>
      <c r="O25" s="2321"/>
      <c r="P25" s="2321"/>
    </row>
    <row r="26" spans="1:21" ht="15">
      <c r="A26" s="218" t="s">
        <v>716</v>
      </c>
    </row>
  </sheetData>
  <mergeCells count="29">
    <mergeCell ref="A25:P25"/>
    <mergeCell ref="Q15:U15"/>
    <mergeCell ref="E16:E17"/>
    <mergeCell ref="F16:F17"/>
    <mergeCell ref="J16:J17"/>
    <mergeCell ref="A15:A17"/>
    <mergeCell ref="B15:F15"/>
    <mergeCell ref="G15:K15"/>
    <mergeCell ref="T16:T17"/>
    <mergeCell ref="U16:U17"/>
    <mergeCell ref="L15:P15"/>
    <mergeCell ref="K16:K17"/>
    <mergeCell ref="O16:O17"/>
    <mergeCell ref="P16:P17"/>
    <mergeCell ref="A1:U1"/>
    <mergeCell ref="A2:U2"/>
    <mergeCell ref="B4:F4"/>
    <mergeCell ref="G4:K4"/>
    <mergeCell ref="L4:P4"/>
    <mergeCell ref="Q4:U4"/>
    <mergeCell ref="A4:A6"/>
    <mergeCell ref="E5:E6"/>
    <mergeCell ref="F5:F6"/>
    <mergeCell ref="J5:J6"/>
    <mergeCell ref="K5:K6"/>
    <mergeCell ref="O5:O6"/>
    <mergeCell ref="P5:P6"/>
    <mergeCell ref="T5:T6"/>
    <mergeCell ref="U5:U6"/>
  </mergeCells>
  <hyperlinks>
    <hyperlink ref="L18"/>
    <hyperlink ref="L22"/>
    <hyperlink ref="M22:N22"/>
    <hyperlink ref="L23"/>
    <hyperlink ref="M23:N23"/>
    <hyperlink ref="L6"/>
    <hyperlink ref="Q6"/>
    <hyperlink ref="B17"/>
    <hyperlink ref="G17"/>
    <hyperlink ref="L17"/>
    <hyperlink ref="M18:N18"/>
    <hyperlink ref="L19"/>
    <hyperlink ref="L20"/>
    <hyperlink ref="L21"/>
    <hyperlink ref="M19:N19"/>
    <hyperlink ref="M20:N20"/>
    <hyperlink ref="M21:N21"/>
    <hyperlink ref="L24"/>
    <hyperlink ref="M24:N24"/>
    <hyperlink ref="G6"/>
    <hyperlink ref="B6" display="cf=j= @)&amp;#÷&amp;$&#10;-;fpg–c;f/_                "/>
    <hyperlink ref="H6:I6"/>
    <hyperlink ref="M6:N6"/>
    <hyperlink ref="R6:S6"/>
    <hyperlink ref="C17:D17"/>
    <hyperlink ref="H17:I17"/>
    <hyperlink ref="M17:N17"/>
  </hyperlinks>
  <printOptions horizontalCentered="1"/>
  <pageMargins left="0.39370078740157483" right="0.39370078740157483" top="0.78740157480314965" bottom="0.51181102362204722" header="0" footer="0.51181102362204722"/>
  <pageSetup paperSize="9" scale="50" orientation="landscape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5"/>
  <sheetViews>
    <sheetView view="pageBreakPreview" zoomScale="55" zoomScaleSheetLayoutView="55" workbookViewId="0">
      <pane xSplit="1" topLeftCell="B1" activePane="topRight" state="frozen"/>
      <selection activeCell="A90" sqref="A90:R90"/>
      <selection pane="topRight" activeCell="R36" sqref="R36"/>
    </sheetView>
  </sheetViews>
  <sheetFormatPr defaultColWidth="11.7109375" defaultRowHeight="12.75"/>
  <cols>
    <col min="1" max="1" width="23.140625" style="49" customWidth="1"/>
    <col min="2" max="2" width="11.7109375" style="49" customWidth="1"/>
    <col min="3" max="3" width="11.42578125" style="49" customWidth="1"/>
    <col min="4" max="4" width="10.7109375" style="49" customWidth="1"/>
    <col min="5" max="5" width="12.5703125" style="835" customWidth="1"/>
    <col min="6" max="6" width="13.28515625" style="835" customWidth="1"/>
    <col min="7" max="7" width="12.5703125" style="49" bestFit="1" customWidth="1"/>
    <col min="8" max="8" width="11.140625" style="49" customWidth="1"/>
    <col min="9" max="9" width="10.7109375" style="49" customWidth="1"/>
    <col min="10" max="10" width="13.85546875" style="835" customWidth="1"/>
    <col min="11" max="11" width="13.28515625" style="835" customWidth="1"/>
    <col min="12" max="12" width="12" style="49" bestFit="1" customWidth="1"/>
    <col min="13" max="13" width="11.5703125" style="49" customWidth="1"/>
    <col min="14" max="14" width="10.7109375" style="49" customWidth="1"/>
    <col min="15" max="15" width="13.42578125" style="835" customWidth="1"/>
    <col min="16" max="16" width="13.28515625" style="835" customWidth="1"/>
    <col min="17" max="19" width="10.7109375" style="49" customWidth="1"/>
    <col min="20" max="21" width="13.28515625" style="835" customWidth="1"/>
    <col min="22" max="242" width="8.7109375" style="49" customWidth="1"/>
    <col min="243" max="243" width="27.42578125" style="49" customWidth="1"/>
    <col min="244" max="244" width="11.7109375" style="49" bestFit="1" customWidth="1"/>
    <col min="245" max="245" width="11.7109375" style="49" customWidth="1"/>
    <col min="246" max="247" width="11.85546875" style="49" customWidth="1"/>
    <col min="248" max="248" width="12.5703125" style="49" customWidth="1"/>
    <col min="249" max="249" width="13.28515625" style="49" customWidth="1"/>
    <col min="250" max="250" width="11.7109375" style="49" bestFit="1"/>
    <col min="251" max="16384" width="11.7109375" style="49"/>
  </cols>
  <sheetData>
    <row r="1" spans="1:40" s="1950" customFormat="1" ht="33">
      <c r="A1" s="2590" t="s">
        <v>305</v>
      </c>
      <c r="B1" s="2590"/>
      <c r="C1" s="2590"/>
      <c r="D1" s="2590"/>
      <c r="E1" s="2590"/>
      <c r="F1" s="2590"/>
      <c r="G1" s="2590"/>
      <c r="H1" s="2590"/>
      <c r="I1" s="2590"/>
      <c r="J1" s="2590"/>
      <c r="K1" s="2590"/>
      <c r="L1" s="2590"/>
      <c r="M1" s="2590"/>
      <c r="N1" s="2590"/>
      <c r="O1" s="2590"/>
      <c r="P1" s="2590"/>
      <c r="Q1" s="2590"/>
      <c r="R1" s="2590"/>
      <c r="S1" s="2590"/>
      <c r="T1" s="2590"/>
      <c r="U1" s="2590"/>
    </row>
    <row r="2" spans="1:40" s="1952" customFormat="1" ht="34.5">
      <c r="A2" s="2591" t="s">
        <v>829</v>
      </c>
      <c r="B2" s="2591"/>
      <c r="C2" s="2591"/>
      <c r="D2" s="2591"/>
      <c r="E2" s="2591"/>
      <c r="F2" s="2591"/>
      <c r="G2" s="2591"/>
      <c r="H2" s="2591"/>
      <c r="I2" s="2591"/>
      <c r="J2" s="2591"/>
      <c r="K2" s="2591"/>
      <c r="L2" s="2591"/>
      <c r="M2" s="2591"/>
      <c r="N2" s="2591"/>
      <c r="O2" s="2591"/>
      <c r="P2" s="2591"/>
      <c r="Q2" s="2591"/>
      <c r="R2" s="2591"/>
      <c r="S2" s="2591"/>
      <c r="T2" s="2591"/>
      <c r="U2" s="2591"/>
    </row>
    <row r="3" spans="1:40" ht="18.75" thickBot="1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Q3" s="183"/>
      <c r="R3" s="183"/>
      <c r="S3" s="183"/>
      <c r="T3" s="2557" t="s">
        <v>417</v>
      </c>
      <c r="U3" s="2557"/>
    </row>
    <row r="4" spans="1:40" s="769" customFormat="1" ht="18" customHeight="1" thickTop="1">
      <c r="A4" s="2547" t="s">
        <v>81</v>
      </c>
      <c r="B4" s="2543" t="s">
        <v>243</v>
      </c>
      <c r="C4" s="2543"/>
      <c r="D4" s="2543"/>
      <c r="E4" s="2543"/>
      <c r="F4" s="2543"/>
      <c r="G4" s="2543" t="s">
        <v>244</v>
      </c>
      <c r="H4" s="2543"/>
      <c r="I4" s="2543"/>
      <c r="J4" s="2543"/>
      <c r="K4" s="2543"/>
      <c r="L4" s="2543" t="s">
        <v>377</v>
      </c>
      <c r="M4" s="2543"/>
      <c r="N4" s="2543"/>
      <c r="O4" s="2543"/>
      <c r="P4" s="2543"/>
      <c r="Q4" s="2543" t="s">
        <v>246</v>
      </c>
      <c r="R4" s="2543"/>
      <c r="S4" s="2543"/>
      <c r="T4" s="2543"/>
      <c r="U4" s="2544"/>
      <c r="V4" s="771"/>
      <c r="W4" s="771"/>
      <c r="X4" s="771"/>
      <c r="Y4" s="771"/>
      <c r="Z4" s="771"/>
      <c r="AA4" s="771"/>
      <c r="AB4" s="771"/>
    </row>
    <row r="5" spans="1:40" s="950" customFormat="1" ht="18" customHeight="1">
      <c r="A5" s="2548"/>
      <c r="B5" s="1877" t="s">
        <v>87</v>
      </c>
      <c r="C5" s="1877" t="s">
        <v>90</v>
      </c>
      <c r="D5" s="1877" t="s">
        <v>91</v>
      </c>
      <c r="E5" s="2358" t="s">
        <v>340</v>
      </c>
      <c r="F5" s="2358"/>
      <c r="G5" s="1877" t="s">
        <v>87</v>
      </c>
      <c r="H5" s="1877" t="s">
        <v>90</v>
      </c>
      <c r="I5" s="1877" t="s">
        <v>91</v>
      </c>
      <c r="J5" s="2358" t="s">
        <v>340</v>
      </c>
      <c r="K5" s="2358"/>
      <c r="L5" s="1877" t="s">
        <v>87</v>
      </c>
      <c r="M5" s="1877" t="s">
        <v>90</v>
      </c>
      <c r="N5" s="1877" t="s">
        <v>91</v>
      </c>
      <c r="O5" s="2358" t="s">
        <v>340</v>
      </c>
      <c r="P5" s="2358"/>
      <c r="Q5" s="1877" t="s">
        <v>87</v>
      </c>
      <c r="R5" s="1877" t="s">
        <v>90</v>
      </c>
      <c r="S5" s="1877" t="s">
        <v>91</v>
      </c>
      <c r="T5" s="2358" t="s">
        <v>340</v>
      </c>
      <c r="U5" s="2359"/>
      <c r="V5" s="949"/>
      <c r="W5" s="949"/>
      <c r="X5" s="949"/>
      <c r="Y5" s="949"/>
      <c r="Z5" s="949"/>
      <c r="AA5" s="949"/>
      <c r="AB5" s="949"/>
      <c r="AC5" s="949"/>
      <c r="AD5" s="949"/>
      <c r="AE5" s="949"/>
      <c r="AF5" s="949"/>
      <c r="AG5" s="949"/>
      <c r="AH5" s="949"/>
      <c r="AI5" s="949"/>
      <c r="AJ5" s="949"/>
      <c r="AK5" s="949"/>
      <c r="AL5" s="949"/>
      <c r="AM5" s="949"/>
      <c r="AN5" s="949"/>
    </row>
    <row r="6" spans="1:40" s="952" customFormat="1" ht="30.75" customHeight="1">
      <c r="A6" s="2548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I6" si="0">C6</f>
        <v xml:space="preserve">@)&amp;%
c;f/ d;fGt </v>
      </c>
      <c r="I6" s="1232" t="str">
        <f t="shared" si="0"/>
        <v xml:space="preserve">@)&amp;^
c;f/ d;fGt </v>
      </c>
      <c r="J6" s="1232" t="str">
        <f>E6</f>
        <v>cf=j=@)&amp;$÷&amp;%</v>
      </c>
      <c r="K6" s="1232" t="str">
        <f t="shared" ref="K6" si="1">F6</f>
        <v>cf=j=@)&amp;%÷&amp;^</v>
      </c>
      <c r="L6" s="1232" t="str">
        <f>B6</f>
        <v xml:space="preserve">@)&amp;$
c;f/ d;fGt </v>
      </c>
      <c r="M6" s="1232" t="str">
        <f t="shared" ref="M6:P6" si="2">C6</f>
        <v xml:space="preserve">@)&amp;%
c;f/ d;fGt </v>
      </c>
      <c r="N6" s="1232" t="str">
        <f t="shared" si="2"/>
        <v xml:space="preserve">@)&amp;^
c;f/ d;fGt </v>
      </c>
      <c r="O6" s="1232" t="str">
        <f t="shared" si="2"/>
        <v>cf=j=@)&amp;$÷&amp;%</v>
      </c>
      <c r="P6" s="1232" t="str">
        <f t="shared" si="2"/>
        <v>cf=j=@)&amp;%÷&amp;^</v>
      </c>
      <c r="Q6" s="1232" t="str">
        <f>B6</f>
        <v xml:space="preserve">@)&amp;$
c;f/ d;fGt </v>
      </c>
      <c r="R6" s="1232" t="str">
        <f t="shared" ref="R6:U6" si="3">C6</f>
        <v xml:space="preserve">@)&amp;%
c;f/ d;fGt </v>
      </c>
      <c r="S6" s="1232" t="str">
        <f t="shared" si="3"/>
        <v xml:space="preserve">@)&amp;^
c;f/ d;fGt </v>
      </c>
      <c r="T6" s="1232" t="str">
        <f t="shared" si="3"/>
        <v>cf=j=@)&amp;$÷&amp;%</v>
      </c>
      <c r="U6" s="1308" t="str">
        <f t="shared" si="3"/>
        <v>cf=j=@)&amp;%÷&amp;^</v>
      </c>
      <c r="V6" s="951"/>
      <c r="W6" s="951"/>
      <c r="X6" s="951"/>
      <c r="Y6" s="951"/>
      <c r="Z6" s="951"/>
      <c r="AA6" s="951"/>
      <c r="AB6" s="951"/>
      <c r="AC6" s="951"/>
      <c r="AD6" s="951"/>
      <c r="AE6" s="951"/>
      <c r="AF6" s="951"/>
      <c r="AG6" s="951"/>
      <c r="AH6" s="951"/>
      <c r="AI6" s="951"/>
      <c r="AJ6" s="951"/>
      <c r="AK6" s="951"/>
      <c r="AL6" s="951"/>
      <c r="AM6" s="951"/>
      <c r="AN6" s="951"/>
    </row>
    <row r="7" spans="1:40" ht="17.25" customHeight="1">
      <c r="A7" s="185" t="s">
        <v>341</v>
      </c>
      <c r="B7" s="1635">
        <v>332.13</v>
      </c>
      <c r="C7" s="1635">
        <v>369.23</v>
      </c>
      <c r="D7" s="1635">
        <v>349.04</v>
      </c>
      <c r="E7" s="1631">
        <v>11.170324872790783</v>
      </c>
      <c r="F7" s="1631">
        <v>-5.4681363919508152</v>
      </c>
      <c r="G7" s="1639">
        <v>117.45</v>
      </c>
      <c r="H7" s="1639">
        <v>117.23</v>
      </c>
      <c r="I7" s="1635">
        <v>266.98</v>
      </c>
      <c r="J7" s="1631">
        <v>-0.18731375053214036</v>
      </c>
      <c r="K7" s="1631">
        <v>127.74033950354004</v>
      </c>
      <c r="L7" s="1640">
        <v>327.38</v>
      </c>
      <c r="M7" s="1640">
        <v>305.77999999999997</v>
      </c>
      <c r="N7" s="1640">
        <v>401.45</v>
      </c>
      <c r="O7" s="1632">
        <v>-6.5978373755269173</v>
      </c>
      <c r="P7" s="1632">
        <v>31.287199947674804</v>
      </c>
      <c r="Q7" s="1635">
        <v>103.79</v>
      </c>
      <c r="R7" s="1635">
        <v>67.709999999999994</v>
      </c>
      <c r="S7" s="1635">
        <v>102.32</v>
      </c>
      <c r="T7" s="1863">
        <v>-34.762501204354962</v>
      </c>
      <c r="U7" s="1864">
        <v>51.115049475705234</v>
      </c>
    </row>
    <row r="8" spans="1:40" ht="17.25" customHeight="1">
      <c r="A8" s="185" t="s">
        <v>342</v>
      </c>
      <c r="B8" s="1635">
        <v>81.92</v>
      </c>
      <c r="C8" s="1635">
        <v>125.06</v>
      </c>
      <c r="D8" s="1635">
        <v>204.1</v>
      </c>
      <c r="E8" s="1631">
        <v>52.6611328125</v>
      </c>
      <c r="F8" s="1631">
        <v>63.201663201663195</v>
      </c>
      <c r="G8" s="1639">
        <v>95.53</v>
      </c>
      <c r="H8" s="1639">
        <v>59.58</v>
      </c>
      <c r="I8" s="1635">
        <v>91.15</v>
      </c>
      <c r="J8" s="1631">
        <v>-37.632157437454204</v>
      </c>
      <c r="K8" s="1631">
        <v>52.987579724739867</v>
      </c>
      <c r="L8" s="1640">
        <v>34.82</v>
      </c>
      <c r="M8" s="1640">
        <v>127.95</v>
      </c>
      <c r="N8" s="1640">
        <v>245.66</v>
      </c>
      <c r="O8" s="1632">
        <v>267.46122917863295</v>
      </c>
      <c r="P8" s="1632">
        <v>91.996873778819847</v>
      </c>
      <c r="Q8" s="1635">
        <v>3.08</v>
      </c>
      <c r="R8" s="1635">
        <v>4.84</v>
      </c>
      <c r="S8" s="1635">
        <v>35.25</v>
      </c>
      <c r="T8" s="1863">
        <v>57.142857142857139</v>
      </c>
      <c r="U8" s="1864">
        <v>628.30578512396698</v>
      </c>
    </row>
    <row r="9" spans="1:40" ht="17.25" customHeight="1">
      <c r="A9" s="185" t="s">
        <v>343</v>
      </c>
      <c r="B9" s="1635" t="s">
        <v>809</v>
      </c>
      <c r="C9" s="1635" t="s">
        <v>805</v>
      </c>
      <c r="D9" s="1635">
        <v>0.33</v>
      </c>
      <c r="E9" s="1631"/>
      <c r="F9" s="1631"/>
      <c r="G9" s="1639">
        <v>1.26</v>
      </c>
      <c r="H9" s="1639">
        <v>0.96</v>
      </c>
      <c r="I9" s="1635">
        <v>4.82</v>
      </c>
      <c r="J9" s="1631">
        <v>-23.809523809523814</v>
      </c>
      <c r="K9" s="1631">
        <v>402.08333333333337</v>
      </c>
      <c r="L9" s="1640">
        <v>10</v>
      </c>
      <c r="M9" s="1640">
        <v>11.5</v>
      </c>
      <c r="N9" s="1640">
        <v>14.4</v>
      </c>
      <c r="O9" s="1632">
        <v>15</v>
      </c>
      <c r="P9" s="1632">
        <v>25.217391304347831</v>
      </c>
      <c r="Q9" s="1635">
        <v>0.3</v>
      </c>
      <c r="R9" s="1635" t="s">
        <v>806</v>
      </c>
      <c r="S9" s="1635" t="s">
        <v>806</v>
      </c>
      <c r="T9" s="1863"/>
      <c r="U9" s="1864"/>
    </row>
    <row r="10" spans="1:40" ht="17.25" customHeight="1">
      <c r="A10" s="185" t="s">
        <v>76</v>
      </c>
      <c r="B10" s="1635">
        <v>16.93</v>
      </c>
      <c r="C10" s="1635">
        <v>15</v>
      </c>
      <c r="D10" s="1635">
        <v>20</v>
      </c>
      <c r="E10" s="1631">
        <v>-11.399881866509155</v>
      </c>
      <c r="F10" s="1631">
        <v>33.333333333333329</v>
      </c>
      <c r="G10" s="1639">
        <v>0</v>
      </c>
      <c r="H10" s="1639">
        <v>0</v>
      </c>
      <c r="I10" s="1635">
        <v>0.8</v>
      </c>
      <c r="J10" s="1631"/>
      <c r="K10" s="1631"/>
      <c r="L10" s="1640">
        <v>1</v>
      </c>
      <c r="M10" s="1640">
        <v>1</v>
      </c>
      <c r="N10" s="1640">
        <v>1</v>
      </c>
      <c r="O10" s="1632">
        <v>0</v>
      </c>
      <c r="P10" s="1632">
        <v>0</v>
      </c>
      <c r="Q10" s="1635">
        <v>1.21</v>
      </c>
      <c r="R10" s="1635">
        <v>1.2</v>
      </c>
      <c r="S10" s="1635">
        <v>1.41</v>
      </c>
      <c r="T10" s="1863">
        <v>-0.8264462809917319</v>
      </c>
      <c r="U10" s="1864">
        <v>17.5</v>
      </c>
    </row>
    <row r="11" spans="1:40" ht="17.25" customHeight="1">
      <c r="A11" s="185" t="s">
        <v>77</v>
      </c>
      <c r="B11" s="1635" t="s">
        <v>809</v>
      </c>
      <c r="C11" s="1635">
        <v>0.02</v>
      </c>
      <c r="D11" s="1635" t="s">
        <v>805</v>
      </c>
      <c r="E11" s="1631"/>
      <c r="F11" s="1631"/>
      <c r="G11" s="1639" t="s">
        <v>805</v>
      </c>
      <c r="H11" s="1639" t="s">
        <v>805</v>
      </c>
      <c r="I11" s="1635" t="s">
        <v>805</v>
      </c>
      <c r="J11" s="1631"/>
      <c r="K11" s="1631"/>
      <c r="L11" s="1640" t="s">
        <v>809</v>
      </c>
      <c r="M11" s="1640" t="s">
        <v>805</v>
      </c>
      <c r="N11" s="1640" t="s">
        <v>805</v>
      </c>
      <c r="O11" s="1632"/>
      <c r="P11" s="1632"/>
      <c r="Q11" s="1635" t="s">
        <v>806</v>
      </c>
      <c r="R11" s="1635" t="s">
        <v>806</v>
      </c>
      <c r="S11" s="1635" t="s">
        <v>806</v>
      </c>
      <c r="T11" s="1863"/>
      <c r="U11" s="1864"/>
    </row>
    <row r="12" spans="1:40" ht="17.25" customHeight="1">
      <c r="A12" s="185" t="s">
        <v>344</v>
      </c>
      <c r="B12" s="1635">
        <v>19.62</v>
      </c>
      <c r="C12" s="1635">
        <v>22.68</v>
      </c>
      <c r="D12" s="1635">
        <v>103.74</v>
      </c>
      <c r="E12" s="1631">
        <v>15.59633027522935</v>
      </c>
      <c r="F12" s="1631">
        <v>357.40740740740745</v>
      </c>
      <c r="G12" s="1639">
        <v>56.57</v>
      </c>
      <c r="H12" s="1639">
        <v>82.38</v>
      </c>
      <c r="I12" s="1635">
        <v>208.24</v>
      </c>
      <c r="J12" s="1631">
        <v>45.624889517412051</v>
      </c>
      <c r="K12" s="1631">
        <v>152.77980092255405</v>
      </c>
      <c r="L12" s="1640">
        <v>81.569999999999993</v>
      </c>
      <c r="M12" s="1640">
        <v>165</v>
      </c>
      <c r="N12" s="1640">
        <v>271.3</v>
      </c>
      <c r="O12" s="1632">
        <v>102.28025009194559</v>
      </c>
      <c r="P12" s="1632">
        <v>64.424242424242422</v>
      </c>
      <c r="Q12" s="1635">
        <v>0.69</v>
      </c>
      <c r="R12" s="1635">
        <v>36.5</v>
      </c>
      <c r="S12" s="1635">
        <v>43.6</v>
      </c>
      <c r="T12" s="1863">
        <v>5189.8550724637689</v>
      </c>
      <c r="U12" s="1864">
        <v>19.452054794520549</v>
      </c>
    </row>
    <row r="13" spans="1:40" ht="17.25" customHeight="1">
      <c r="A13" s="185" t="s">
        <v>345</v>
      </c>
      <c r="B13" s="1635" t="s">
        <v>809</v>
      </c>
      <c r="C13" s="1635" t="s">
        <v>805</v>
      </c>
      <c r="D13" s="1635">
        <v>1.19</v>
      </c>
      <c r="E13" s="1631"/>
      <c r="F13" s="1631"/>
      <c r="G13" s="1639">
        <v>2.81</v>
      </c>
      <c r="H13" s="1639">
        <v>3.15</v>
      </c>
      <c r="I13" s="1635">
        <v>5.77</v>
      </c>
      <c r="J13" s="1631">
        <v>12.099644128113873</v>
      </c>
      <c r="K13" s="1631">
        <v>83.174603174603163</v>
      </c>
      <c r="L13" s="1640">
        <v>0.88</v>
      </c>
      <c r="M13" s="1640">
        <v>0.81</v>
      </c>
      <c r="N13" s="1640">
        <v>1.28</v>
      </c>
      <c r="O13" s="1632">
        <v>-7.9545454545454488</v>
      </c>
      <c r="P13" s="1632">
        <v>58.024691358024683</v>
      </c>
      <c r="Q13" s="1635">
        <v>0.23</v>
      </c>
      <c r="R13" s="1635">
        <v>1.63</v>
      </c>
      <c r="S13" s="1635">
        <v>9.41</v>
      </c>
      <c r="T13" s="1863">
        <v>608.695652173913</v>
      </c>
      <c r="U13" s="1864">
        <v>477.30061349693256</v>
      </c>
    </row>
    <row r="14" spans="1:40" ht="17.25" customHeight="1">
      <c r="A14" s="185" t="s">
        <v>346</v>
      </c>
      <c r="B14" s="1635">
        <v>9.65</v>
      </c>
      <c r="C14" s="1635">
        <v>14.64</v>
      </c>
      <c r="D14" s="1635">
        <v>21.03</v>
      </c>
      <c r="E14" s="1631">
        <v>51.709844559585491</v>
      </c>
      <c r="F14" s="1631">
        <v>43.647540983606561</v>
      </c>
      <c r="G14" s="1639">
        <v>5.7</v>
      </c>
      <c r="H14" s="1639">
        <v>14.76</v>
      </c>
      <c r="I14" s="1635">
        <v>15.7</v>
      </c>
      <c r="J14" s="1631">
        <v>158.9473684210526</v>
      </c>
      <c r="K14" s="1631">
        <v>6.3685636856368539</v>
      </c>
      <c r="L14" s="1640">
        <v>29.97</v>
      </c>
      <c r="M14" s="1640">
        <v>38.17</v>
      </c>
      <c r="N14" s="1640">
        <v>48.75</v>
      </c>
      <c r="O14" s="1632">
        <v>27.360694027360704</v>
      </c>
      <c r="P14" s="1632">
        <v>27.718103222425981</v>
      </c>
      <c r="Q14" s="1635">
        <v>2.2999999999999998</v>
      </c>
      <c r="R14" s="1635" t="s">
        <v>806</v>
      </c>
      <c r="S14" s="1635" t="s">
        <v>806</v>
      </c>
      <c r="T14" s="1863"/>
      <c r="U14" s="1864"/>
    </row>
    <row r="15" spans="1:40" ht="17.25" customHeight="1">
      <c r="A15" s="185" t="s">
        <v>347</v>
      </c>
      <c r="B15" s="1635">
        <v>7.05</v>
      </c>
      <c r="C15" s="1635">
        <v>5.25</v>
      </c>
      <c r="D15" s="1635">
        <v>11.17</v>
      </c>
      <c r="E15" s="1631">
        <v>-25.531914893617021</v>
      </c>
      <c r="F15" s="1631">
        <v>112.76190476190476</v>
      </c>
      <c r="G15" s="1639">
        <v>8.57</v>
      </c>
      <c r="H15" s="1639">
        <v>9</v>
      </c>
      <c r="I15" s="1635">
        <v>37.89</v>
      </c>
      <c r="J15" s="1631">
        <v>5.0175029171528553</v>
      </c>
      <c r="K15" s="1631">
        <v>321</v>
      </c>
      <c r="L15" s="1640">
        <v>8.67</v>
      </c>
      <c r="M15" s="1640">
        <v>39.78</v>
      </c>
      <c r="N15" s="1640">
        <v>43.2</v>
      </c>
      <c r="O15" s="1632">
        <v>358.8235294117647</v>
      </c>
      <c r="P15" s="1632">
        <v>8.5972850678733082</v>
      </c>
      <c r="Q15" s="1635" t="s">
        <v>806</v>
      </c>
      <c r="R15" s="1635" t="s">
        <v>806</v>
      </c>
      <c r="S15" s="1635">
        <v>1.46</v>
      </c>
      <c r="T15" s="1863"/>
      <c r="U15" s="1864"/>
    </row>
    <row r="16" spans="1:40" ht="17.25" customHeight="1">
      <c r="A16" s="185" t="s">
        <v>348</v>
      </c>
      <c r="B16" s="1635">
        <v>369.63</v>
      </c>
      <c r="C16" s="1635">
        <v>264.89999999999998</v>
      </c>
      <c r="D16" s="1635">
        <v>299.01</v>
      </c>
      <c r="E16" s="1631">
        <v>-28.333739144549963</v>
      </c>
      <c r="F16" s="1631">
        <v>12.876557191392985</v>
      </c>
      <c r="G16" s="1639">
        <v>196.06</v>
      </c>
      <c r="H16" s="1639">
        <v>224.13</v>
      </c>
      <c r="I16" s="1635">
        <v>319.93</v>
      </c>
      <c r="J16" s="1631">
        <v>14.317045802305413</v>
      </c>
      <c r="K16" s="1631">
        <v>42.743050907955208</v>
      </c>
      <c r="L16" s="1640">
        <v>193.26</v>
      </c>
      <c r="M16" s="1640">
        <v>177.93</v>
      </c>
      <c r="N16" s="1640">
        <v>160.25</v>
      </c>
      <c r="O16" s="1632">
        <v>-7.9323191555417489</v>
      </c>
      <c r="P16" s="1632">
        <v>-9.9364918788287557</v>
      </c>
      <c r="Q16" s="1635">
        <v>145.1</v>
      </c>
      <c r="R16" s="1635">
        <v>157.22</v>
      </c>
      <c r="S16" s="1635">
        <v>203.36</v>
      </c>
      <c r="T16" s="1863">
        <v>8.3528600964851876</v>
      </c>
      <c r="U16" s="1864">
        <v>29.34741127083069</v>
      </c>
    </row>
    <row r="17" spans="1:21" ht="17.25" customHeight="1">
      <c r="A17" s="185" t="s">
        <v>349</v>
      </c>
      <c r="B17" s="1635">
        <v>113.02</v>
      </c>
      <c r="C17" s="1635">
        <v>138.53</v>
      </c>
      <c r="D17" s="1635">
        <v>208.28</v>
      </c>
      <c r="E17" s="1631">
        <v>22.571226331622725</v>
      </c>
      <c r="F17" s="1631">
        <v>50.35010467046849</v>
      </c>
      <c r="G17" s="1639">
        <v>65.41</v>
      </c>
      <c r="H17" s="1639">
        <v>68.38</v>
      </c>
      <c r="I17" s="1635">
        <v>137.28</v>
      </c>
      <c r="J17" s="1631">
        <v>4.5405901238342743</v>
      </c>
      <c r="K17" s="1631">
        <v>100.76045627376426</v>
      </c>
      <c r="L17" s="1640">
        <v>113</v>
      </c>
      <c r="M17" s="1640">
        <v>159.96</v>
      </c>
      <c r="N17" s="1640">
        <v>272.18</v>
      </c>
      <c r="O17" s="1632">
        <v>41.557522123893811</v>
      </c>
      <c r="P17" s="1632">
        <v>70.155038759689916</v>
      </c>
      <c r="Q17" s="1635">
        <v>50.45</v>
      </c>
      <c r="R17" s="1635">
        <v>60.41</v>
      </c>
      <c r="S17" s="1635">
        <v>121.6</v>
      </c>
      <c r="T17" s="1863">
        <v>19.742319127849342</v>
      </c>
      <c r="U17" s="1864">
        <v>101.29117695745737</v>
      </c>
    </row>
    <row r="18" spans="1:21" ht="17.25" customHeight="1">
      <c r="A18" s="185" t="s">
        <v>350</v>
      </c>
      <c r="B18" s="1635" t="s">
        <v>809</v>
      </c>
      <c r="C18" s="1635" t="s">
        <v>805</v>
      </c>
      <c r="D18" s="1635">
        <v>5.71</v>
      </c>
      <c r="E18" s="1631"/>
      <c r="F18" s="1631"/>
      <c r="G18" s="1639" t="s">
        <v>805</v>
      </c>
      <c r="H18" s="1639" t="s">
        <v>805</v>
      </c>
      <c r="I18" s="1635">
        <v>7.53</v>
      </c>
      <c r="J18" s="1631"/>
      <c r="K18" s="1631"/>
      <c r="L18" s="1640">
        <v>0.94</v>
      </c>
      <c r="M18" s="1640">
        <v>1.48</v>
      </c>
      <c r="N18" s="1640">
        <v>2.86</v>
      </c>
      <c r="O18" s="1632">
        <v>57.446808510638306</v>
      </c>
      <c r="P18" s="1632">
        <v>93.243243243243228</v>
      </c>
      <c r="Q18" s="1635" t="s">
        <v>806</v>
      </c>
      <c r="R18" s="1635" t="s">
        <v>806</v>
      </c>
      <c r="S18" s="1635">
        <v>1.5</v>
      </c>
      <c r="T18" s="1863"/>
      <c r="U18" s="1864"/>
    </row>
    <row r="19" spans="1:21" ht="17.25" customHeight="1">
      <c r="A19" s="185" t="s">
        <v>78</v>
      </c>
      <c r="B19" s="1635">
        <v>393.65</v>
      </c>
      <c r="C19" s="1635">
        <v>581.79999999999995</v>
      </c>
      <c r="D19" s="1635">
        <v>946.73</v>
      </c>
      <c r="E19" s="1631">
        <v>47.796265718277652</v>
      </c>
      <c r="F19" s="1631">
        <v>62.7243038844964</v>
      </c>
      <c r="G19" s="1639">
        <v>478.27</v>
      </c>
      <c r="H19" s="1639">
        <v>530.27</v>
      </c>
      <c r="I19" s="1635">
        <v>746.73</v>
      </c>
      <c r="J19" s="1631">
        <v>10.872519706441969</v>
      </c>
      <c r="K19" s="1631">
        <v>40.820713975899082</v>
      </c>
      <c r="L19" s="1640">
        <v>748.38</v>
      </c>
      <c r="M19" s="1640">
        <v>1033.94</v>
      </c>
      <c r="N19" s="1640">
        <v>1330.73</v>
      </c>
      <c r="O19" s="1632">
        <v>38.157085972366986</v>
      </c>
      <c r="P19" s="1632">
        <v>28.70476043097278</v>
      </c>
      <c r="Q19" s="1635">
        <v>26.95</v>
      </c>
      <c r="R19" s="1635">
        <v>70.849999999999994</v>
      </c>
      <c r="S19" s="1635">
        <v>205.47</v>
      </c>
      <c r="T19" s="1863">
        <v>162.89424860853433</v>
      </c>
      <c r="U19" s="1864">
        <v>190.00705716302048</v>
      </c>
    </row>
    <row r="20" spans="1:21" ht="17.25" customHeight="1">
      <c r="A20" s="185" t="s">
        <v>351</v>
      </c>
      <c r="B20" s="1635" t="s">
        <v>809</v>
      </c>
      <c r="C20" s="1635" t="s">
        <v>805</v>
      </c>
      <c r="D20" s="1635" t="s">
        <v>805</v>
      </c>
      <c r="E20" s="1631"/>
      <c r="F20" s="1631"/>
      <c r="G20" s="1639">
        <v>0.2</v>
      </c>
      <c r="H20" s="1639" t="s">
        <v>805</v>
      </c>
      <c r="I20" s="1635" t="s">
        <v>805</v>
      </c>
      <c r="J20" s="1631"/>
      <c r="K20" s="1631"/>
      <c r="L20" s="1640" t="s">
        <v>809</v>
      </c>
      <c r="M20" s="1640" t="s">
        <v>805</v>
      </c>
      <c r="N20" s="1640">
        <v>0.93</v>
      </c>
      <c r="O20" s="1632"/>
      <c r="P20" s="1632"/>
      <c r="Q20" s="1635" t="s">
        <v>806</v>
      </c>
      <c r="R20" s="1635" t="s">
        <v>806</v>
      </c>
      <c r="S20" s="1635" t="s">
        <v>806</v>
      </c>
      <c r="T20" s="1863"/>
      <c r="U20" s="1864"/>
    </row>
    <row r="21" spans="1:21" ht="17.25" customHeight="1">
      <c r="A21" s="185" t="s">
        <v>318</v>
      </c>
      <c r="B21" s="1635">
        <v>144.19999999999999</v>
      </c>
      <c r="C21" s="1635">
        <v>187.98</v>
      </c>
      <c r="D21" s="1635">
        <v>347.68</v>
      </c>
      <c r="E21" s="1631">
        <v>30.360610263522886</v>
      </c>
      <c r="F21" s="1631">
        <v>84.955846366634759</v>
      </c>
      <c r="G21" s="1639">
        <v>50.51</v>
      </c>
      <c r="H21" s="1639">
        <v>66.28</v>
      </c>
      <c r="I21" s="1635">
        <v>92.35</v>
      </c>
      <c r="J21" s="1631">
        <v>31.221540289051681</v>
      </c>
      <c r="K21" s="1631">
        <v>39.333132166566074</v>
      </c>
      <c r="L21" s="1640">
        <v>84.62</v>
      </c>
      <c r="M21" s="1640">
        <v>156.38</v>
      </c>
      <c r="N21" s="1640">
        <v>268.48</v>
      </c>
      <c r="O21" s="1632">
        <v>84.802647128338435</v>
      </c>
      <c r="P21" s="1632">
        <v>71.684358613633464</v>
      </c>
      <c r="Q21" s="1635">
        <v>3.24</v>
      </c>
      <c r="R21" s="1635">
        <v>7.69</v>
      </c>
      <c r="S21" s="1635">
        <v>24.14</v>
      </c>
      <c r="T21" s="1863">
        <v>137.3456790123457</v>
      </c>
      <c r="U21" s="1864">
        <v>213.91417425227564</v>
      </c>
    </row>
    <row r="22" spans="1:21" s="188" customFormat="1" ht="17.25" customHeight="1" thickBot="1">
      <c r="A22" s="186" t="s">
        <v>82</v>
      </c>
      <c r="B22" s="118">
        <v>1487.8</v>
      </c>
      <c r="C22" s="118">
        <v>1725.09</v>
      </c>
      <c r="D22" s="118">
        <v>2518.0099999999998</v>
      </c>
      <c r="E22" s="315">
        <v>15.949052291974724</v>
      </c>
      <c r="F22" s="315">
        <v>45.963978690966854</v>
      </c>
      <c r="G22" s="216">
        <v>1078.3400000000001</v>
      </c>
      <c r="H22" s="216">
        <v>1176.1199999999999</v>
      </c>
      <c r="I22" s="216">
        <v>1935.1699999999998</v>
      </c>
      <c r="J22" s="315">
        <v>9.0676410037650328</v>
      </c>
      <c r="K22" s="315">
        <v>64.538482467775395</v>
      </c>
      <c r="L22" s="216">
        <v>1634.4899999999998</v>
      </c>
      <c r="M22" s="216">
        <v>2219.6800000000003</v>
      </c>
      <c r="N22" s="216">
        <v>3062.47</v>
      </c>
      <c r="O22" s="315">
        <v>35.802605093943697</v>
      </c>
      <c r="P22" s="315">
        <v>37.968986520579506</v>
      </c>
      <c r="Q22" s="216">
        <v>337.34</v>
      </c>
      <c r="R22" s="216">
        <v>408.05</v>
      </c>
      <c r="S22" s="216">
        <v>749.52</v>
      </c>
      <c r="T22" s="315">
        <v>20.961048200628454</v>
      </c>
      <c r="U22" s="317">
        <v>83.683372135767655</v>
      </c>
    </row>
    <row r="23" spans="1:21" ht="17.25" customHeight="1" thickTop="1" thickBot="1">
      <c r="A23" s="189"/>
      <c r="P23" s="961"/>
    </row>
    <row r="24" spans="1:21" customFormat="1" ht="17.25" customHeight="1" thickTop="1">
      <c r="A24" s="2552" t="s">
        <v>81</v>
      </c>
      <c r="B24" s="2543" t="s">
        <v>247</v>
      </c>
      <c r="C24" s="2543"/>
      <c r="D24" s="2543"/>
      <c r="E24" s="2543"/>
      <c r="F24" s="2543"/>
      <c r="G24" s="2543" t="s">
        <v>248</v>
      </c>
      <c r="H24" s="2543"/>
      <c r="I24" s="2543"/>
      <c r="J24" s="2543"/>
      <c r="K24" s="2543"/>
      <c r="L24" s="2543" t="s">
        <v>212</v>
      </c>
      <c r="M24" s="2543"/>
      <c r="N24" s="2543"/>
      <c r="O24" s="2543"/>
      <c r="P24" s="2544"/>
      <c r="Q24" s="2587"/>
      <c r="R24" s="2587"/>
      <c r="S24" s="2587"/>
      <c r="T24" s="2587"/>
      <c r="U24" s="2587"/>
    </row>
    <row r="25" spans="1:21" ht="17.25" customHeight="1">
      <c r="A25" s="2553"/>
      <c r="B25" s="1877" t="s">
        <v>87</v>
      </c>
      <c r="C25" s="1877" t="s">
        <v>90</v>
      </c>
      <c r="D25" s="1877" t="s">
        <v>91</v>
      </c>
      <c r="E25" s="2358" t="s">
        <v>340</v>
      </c>
      <c r="F25" s="2358"/>
      <c r="G25" s="1877" t="s">
        <v>87</v>
      </c>
      <c r="H25" s="1877" t="s">
        <v>90</v>
      </c>
      <c r="I25" s="1877" t="s">
        <v>91</v>
      </c>
      <c r="J25" s="2358" t="s">
        <v>340</v>
      </c>
      <c r="K25" s="2358"/>
      <c r="L25" s="1877" t="s">
        <v>87</v>
      </c>
      <c r="M25" s="1877" t="s">
        <v>90</v>
      </c>
      <c r="N25" s="1877" t="s">
        <v>91</v>
      </c>
      <c r="O25" s="2358" t="s">
        <v>340</v>
      </c>
      <c r="P25" s="2359"/>
      <c r="Q25" s="2592"/>
      <c r="R25" s="2592"/>
      <c r="S25" s="191"/>
      <c r="T25" s="2592"/>
      <c r="U25" s="2592"/>
    </row>
    <row r="26" spans="1:21" ht="30" customHeight="1">
      <c r="A26" s="2553"/>
      <c r="B26" s="1232" t="str">
        <f>B6</f>
        <v xml:space="preserve">@)&amp;$
c;f/ d;fGt </v>
      </c>
      <c r="C26" s="1232" t="str">
        <f t="shared" ref="C26:F26" si="4">C6</f>
        <v xml:space="preserve">@)&amp;%
c;f/ d;fGt </v>
      </c>
      <c r="D26" s="1232" t="str">
        <f t="shared" si="4"/>
        <v xml:space="preserve">@)&amp;^
c;f/ d;fGt </v>
      </c>
      <c r="E26" s="1232" t="str">
        <f t="shared" si="4"/>
        <v>cf=j=@)&amp;$÷&amp;%</v>
      </c>
      <c r="F26" s="1232" t="str">
        <f t="shared" si="4"/>
        <v>cf=j=@)&amp;%÷&amp;^</v>
      </c>
      <c r="G26" s="1232" t="str">
        <f>B6</f>
        <v xml:space="preserve">@)&amp;$
c;f/ d;fGt </v>
      </c>
      <c r="H26" s="1232" t="str">
        <f t="shared" ref="H26:K26" si="5">C6</f>
        <v xml:space="preserve">@)&amp;%
c;f/ d;fGt </v>
      </c>
      <c r="I26" s="1232" t="str">
        <f t="shared" si="5"/>
        <v xml:space="preserve">@)&amp;^
c;f/ d;fGt </v>
      </c>
      <c r="J26" s="1232" t="str">
        <f t="shared" si="5"/>
        <v>cf=j=@)&amp;$÷&amp;%</v>
      </c>
      <c r="K26" s="1232" t="str">
        <f t="shared" si="5"/>
        <v>cf=j=@)&amp;%÷&amp;^</v>
      </c>
      <c r="L26" s="1232" t="str">
        <f>B6</f>
        <v xml:space="preserve">@)&amp;$
c;f/ d;fGt </v>
      </c>
      <c r="M26" s="1232" t="str">
        <f t="shared" ref="M26:P26" si="6">C6</f>
        <v xml:space="preserve">@)&amp;%
c;f/ d;fGt </v>
      </c>
      <c r="N26" s="1232" t="str">
        <f t="shared" si="6"/>
        <v xml:space="preserve">@)&amp;^
c;f/ d;fGt </v>
      </c>
      <c r="O26" s="1232" t="str">
        <f t="shared" si="6"/>
        <v>cf=j=@)&amp;$÷&amp;%</v>
      </c>
      <c r="P26" s="1308" t="str">
        <f t="shared" si="6"/>
        <v>cf=j=@)&amp;%÷&amp;^</v>
      </c>
      <c r="Q26" s="192"/>
      <c r="R26" s="192"/>
      <c r="S26" s="192"/>
      <c r="T26" s="193"/>
      <c r="U26" s="193"/>
    </row>
    <row r="27" spans="1:21" ht="17.25" customHeight="1">
      <c r="A27" s="185" t="s">
        <v>341</v>
      </c>
      <c r="B27" s="1635">
        <v>41.38</v>
      </c>
      <c r="C27" s="1635">
        <v>72.180000000000007</v>
      </c>
      <c r="D27" s="1635">
        <v>234.4</v>
      </c>
      <c r="E27" s="1625">
        <v>74.432092798453368</v>
      </c>
      <c r="F27" s="1625">
        <v>224.74369631476861</v>
      </c>
      <c r="G27" s="1635">
        <v>28.14</v>
      </c>
      <c r="H27" s="1635">
        <v>50.51</v>
      </c>
      <c r="I27" s="553">
        <v>81</v>
      </c>
      <c r="J27" s="1625">
        <v>79.495380241648888</v>
      </c>
      <c r="K27" s="1625">
        <v>60.364284300138593</v>
      </c>
      <c r="L27" s="1279">
        <v>950.27</v>
      </c>
      <c r="M27" s="1279">
        <v>982.64</v>
      </c>
      <c r="N27" s="1279">
        <v>1435.19</v>
      </c>
      <c r="O27" s="1863">
        <v>3.4064002862344438</v>
      </c>
      <c r="P27" s="1864">
        <v>46.054506228120175</v>
      </c>
      <c r="Q27" s="194"/>
      <c r="R27" s="194"/>
      <c r="S27" s="194"/>
      <c r="T27" s="1025"/>
      <c r="U27" s="1025"/>
    </row>
    <row r="28" spans="1:21" ht="17.25" customHeight="1">
      <c r="A28" s="185" t="s">
        <v>342</v>
      </c>
      <c r="B28" s="1635">
        <v>209.45</v>
      </c>
      <c r="C28" s="1635">
        <v>270.27999999999997</v>
      </c>
      <c r="D28" s="1635">
        <v>338.64</v>
      </c>
      <c r="E28" s="1625">
        <v>29.042730962043439</v>
      </c>
      <c r="F28" s="1625">
        <v>25.292289477578816</v>
      </c>
      <c r="G28" s="1635">
        <v>13.65</v>
      </c>
      <c r="H28" s="1635">
        <v>27.1</v>
      </c>
      <c r="I28" s="553">
        <v>30.25</v>
      </c>
      <c r="J28" s="1625">
        <v>98.53479853479854</v>
      </c>
      <c r="K28" s="1625">
        <v>11.623616236162356</v>
      </c>
      <c r="L28" s="1279">
        <v>438.44999999999993</v>
      </c>
      <c r="M28" s="1279">
        <v>614.81000000000006</v>
      </c>
      <c r="N28" s="1279">
        <v>945.05</v>
      </c>
      <c r="O28" s="1863">
        <v>40.223514653894455</v>
      </c>
      <c r="P28" s="1864">
        <v>53.714155592784749</v>
      </c>
      <c r="Q28" s="194"/>
      <c r="R28" s="194"/>
      <c r="S28" s="194"/>
      <c r="T28" s="1025"/>
      <c r="U28" s="1025"/>
    </row>
    <row r="29" spans="1:21" ht="17.25" customHeight="1">
      <c r="A29" s="185" t="s">
        <v>343</v>
      </c>
      <c r="B29" s="1635">
        <v>1.45</v>
      </c>
      <c r="C29" s="1635">
        <v>1.45</v>
      </c>
      <c r="D29" s="1635">
        <v>6.99</v>
      </c>
      <c r="E29" s="1625">
        <v>0</v>
      </c>
      <c r="F29" s="1625">
        <v>382.06896551724139</v>
      </c>
      <c r="G29" s="1635">
        <v>9.2200000000000006</v>
      </c>
      <c r="H29" s="1635">
        <v>7.03</v>
      </c>
      <c r="I29" s="553">
        <v>6.17</v>
      </c>
      <c r="J29" s="1625">
        <v>-23.752711496746208</v>
      </c>
      <c r="K29" s="1625">
        <v>-12.233285917496447</v>
      </c>
      <c r="L29" s="1279">
        <v>22.23</v>
      </c>
      <c r="M29" s="1279">
        <v>20.94</v>
      </c>
      <c r="N29" s="1279">
        <v>32.71</v>
      </c>
      <c r="O29" s="1863">
        <v>-5.8029689608636943</v>
      </c>
      <c r="P29" s="1864">
        <v>56.208213944603614</v>
      </c>
      <c r="Q29" s="194"/>
      <c r="R29" s="194"/>
      <c r="S29" s="194"/>
      <c r="T29" s="1025"/>
      <c r="U29" s="1025"/>
    </row>
    <row r="30" spans="1:21" ht="17.25" customHeight="1">
      <c r="A30" s="185" t="s">
        <v>76</v>
      </c>
      <c r="B30" s="1635">
        <v>2.19</v>
      </c>
      <c r="C30" s="1635">
        <v>2.85</v>
      </c>
      <c r="D30" s="1635">
        <v>2</v>
      </c>
      <c r="E30" s="1625">
        <v>30.136986301369873</v>
      </c>
      <c r="F30" s="1625">
        <v>-29.824561403508774</v>
      </c>
      <c r="G30" s="1635" t="s">
        <v>806</v>
      </c>
      <c r="H30" s="1635">
        <v>1.71</v>
      </c>
      <c r="I30" s="553">
        <v>1.45</v>
      </c>
      <c r="J30" s="1625" t="s">
        <v>818</v>
      </c>
      <c r="K30" s="1625">
        <v>-15.204678362573102</v>
      </c>
      <c r="L30" s="1279">
        <v>21.330000000000002</v>
      </c>
      <c r="M30" s="1279">
        <v>21.76</v>
      </c>
      <c r="N30" s="1279">
        <v>26.66</v>
      </c>
      <c r="O30" s="1863">
        <v>2.0159399906235222</v>
      </c>
      <c r="P30" s="1864">
        <v>22.518382352941174</v>
      </c>
      <c r="Q30" s="194"/>
      <c r="R30" s="194"/>
      <c r="S30" s="194"/>
      <c r="T30" s="1025"/>
      <c r="U30" s="1025"/>
    </row>
    <row r="31" spans="1:21" ht="17.25" customHeight="1">
      <c r="A31" s="185" t="s">
        <v>77</v>
      </c>
      <c r="B31" s="1635">
        <v>0.24</v>
      </c>
      <c r="C31" s="1635">
        <v>0.39</v>
      </c>
      <c r="D31" s="1635">
        <v>1.39</v>
      </c>
      <c r="E31" s="1625">
        <v>62.500000000000014</v>
      </c>
      <c r="F31" s="1625">
        <v>256.41025641025641</v>
      </c>
      <c r="G31" s="1635" t="s">
        <v>806</v>
      </c>
      <c r="H31" s="1635" t="s">
        <v>806</v>
      </c>
      <c r="I31" s="553" t="s">
        <v>805</v>
      </c>
      <c r="J31" s="1625" t="s">
        <v>818</v>
      </c>
      <c r="K31" s="1625" t="s">
        <v>818</v>
      </c>
      <c r="L31" s="1279">
        <v>0.24</v>
      </c>
      <c r="M31" s="1279">
        <v>0.41000000000000003</v>
      </c>
      <c r="N31" s="1279">
        <v>1.39</v>
      </c>
      <c r="O31" s="1863">
        <v>70.833333333333343</v>
      </c>
      <c r="P31" s="1864">
        <v>239.02439024390236</v>
      </c>
      <c r="Q31" s="194"/>
      <c r="R31" s="194"/>
      <c r="S31" s="194"/>
      <c r="T31" s="1025"/>
      <c r="U31" s="1025"/>
    </row>
    <row r="32" spans="1:21" ht="17.25" customHeight="1">
      <c r="A32" s="185" t="s">
        <v>344</v>
      </c>
      <c r="B32" s="1635">
        <v>19.149999999999999</v>
      </c>
      <c r="C32" s="1635">
        <v>41.49</v>
      </c>
      <c r="D32" s="1635">
        <v>159.79</v>
      </c>
      <c r="E32" s="1625">
        <v>116.65796344647524</v>
      </c>
      <c r="F32" s="1625">
        <v>285.12894673415275</v>
      </c>
      <c r="G32" s="1635">
        <v>1.17</v>
      </c>
      <c r="H32" s="1635">
        <v>14.09</v>
      </c>
      <c r="I32" s="553">
        <v>13.76</v>
      </c>
      <c r="J32" s="1625">
        <v>1104.2735042735042</v>
      </c>
      <c r="K32" s="1625">
        <v>-2.3420865862313702</v>
      </c>
      <c r="L32" s="1279">
        <v>178.76999999999998</v>
      </c>
      <c r="M32" s="1279">
        <v>362.14</v>
      </c>
      <c r="N32" s="1279">
        <v>800.43</v>
      </c>
      <c r="O32" s="1863">
        <v>102.57313866979919</v>
      </c>
      <c r="P32" s="1864">
        <v>121.02777931186833</v>
      </c>
      <c r="Q32" s="194"/>
      <c r="R32" s="194"/>
      <c r="S32" s="194"/>
      <c r="T32" s="1025"/>
      <c r="U32" s="1025"/>
    </row>
    <row r="33" spans="1:21" ht="17.25" customHeight="1">
      <c r="A33" s="185" t="s">
        <v>345</v>
      </c>
      <c r="B33" s="1635">
        <v>16.96</v>
      </c>
      <c r="C33" s="1635">
        <v>19.87</v>
      </c>
      <c r="D33" s="1635">
        <v>36.78</v>
      </c>
      <c r="E33" s="1625">
        <v>17.158018867924529</v>
      </c>
      <c r="F33" s="1625">
        <v>85.103170608958223</v>
      </c>
      <c r="G33" s="1635">
        <v>1.68</v>
      </c>
      <c r="H33" s="1635">
        <v>1.84</v>
      </c>
      <c r="I33" s="553">
        <v>1.25</v>
      </c>
      <c r="J33" s="1625">
        <v>9.5238095238095326</v>
      </c>
      <c r="K33" s="1625">
        <v>-32.065217391304351</v>
      </c>
      <c r="L33" s="1279">
        <v>22.56</v>
      </c>
      <c r="M33" s="1279">
        <v>27.299999999999997</v>
      </c>
      <c r="N33" s="1279">
        <v>55.679999999999993</v>
      </c>
      <c r="O33" s="1863">
        <v>21.010638297872333</v>
      </c>
      <c r="P33" s="1864">
        <v>103.95604395604394</v>
      </c>
      <c r="Q33" s="194"/>
      <c r="R33" s="194"/>
      <c r="S33" s="194"/>
      <c r="T33" s="1025"/>
      <c r="U33" s="1025"/>
    </row>
    <row r="34" spans="1:21" ht="17.25" customHeight="1">
      <c r="A34" s="185" t="s">
        <v>346</v>
      </c>
      <c r="B34" s="1635">
        <v>11</v>
      </c>
      <c r="C34" s="1635">
        <v>10.53</v>
      </c>
      <c r="D34" s="1635">
        <v>31.64</v>
      </c>
      <c r="E34" s="1625">
        <v>-4.2727272727272787</v>
      </c>
      <c r="F34" s="1625">
        <v>200.47483380816712</v>
      </c>
      <c r="G34" s="1635" t="s">
        <v>806</v>
      </c>
      <c r="H34" s="1635">
        <v>2.8</v>
      </c>
      <c r="I34" s="553">
        <v>2.8</v>
      </c>
      <c r="J34" s="1625" t="s">
        <v>818</v>
      </c>
      <c r="K34" s="1625">
        <v>0</v>
      </c>
      <c r="L34" s="1279">
        <v>58.61999999999999</v>
      </c>
      <c r="M34" s="1279">
        <v>80.900000000000006</v>
      </c>
      <c r="N34" s="1279">
        <v>119.92</v>
      </c>
      <c r="O34" s="1863">
        <v>38.007505970658514</v>
      </c>
      <c r="P34" s="1864">
        <v>48.232385661310246</v>
      </c>
      <c r="Q34" s="194"/>
      <c r="R34" s="194"/>
      <c r="S34" s="194"/>
      <c r="T34" s="1025"/>
      <c r="U34" s="1025"/>
    </row>
    <row r="35" spans="1:21" ht="17.25" customHeight="1">
      <c r="A35" s="185" t="s">
        <v>347</v>
      </c>
      <c r="B35" s="1635">
        <v>4.92</v>
      </c>
      <c r="C35" s="1635">
        <v>5.68</v>
      </c>
      <c r="D35" s="1635">
        <v>13.95</v>
      </c>
      <c r="E35" s="1625">
        <v>15.44715447154471</v>
      </c>
      <c r="F35" s="1625">
        <v>145.59859154929578</v>
      </c>
      <c r="G35" s="1635" t="s">
        <v>806</v>
      </c>
      <c r="H35" s="1635">
        <v>20.260000000000002</v>
      </c>
      <c r="I35" s="553">
        <v>24.67</v>
      </c>
      <c r="J35" s="1625" t="s">
        <v>818</v>
      </c>
      <c r="K35" s="1625">
        <v>21.767028627838101</v>
      </c>
      <c r="L35" s="1279">
        <v>29.21</v>
      </c>
      <c r="M35" s="1279">
        <v>79.97</v>
      </c>
      <c r="N35" s="1279">
        <v>132.34</v>
      </c>
      <c r="O35" s="1863">
        <v>173.77610407394724</v>
      </c>
      <c r="P35" s="1864">
        <v>65.487057646617473</v>
      </c>
      <c r="Q35" s="194"/>
      <c r="R35" s="194"/>
      <c r="S35" s="194"/>
      <c r="T35" s="1025"/>
      <c r="U35" s="1025"/>
    </row>
    <row r="36" spans="1:21" ht="17.25" customHeight="1">
      <c r="A36" s="185" t="s">
        <v>348</v>
      </c>
      <c r="B36" s="1635">
        <v>272.04000000000002</v>
      </c>
      <c r="C36" s="1635">
        <v>272.06</v>
      </c>
      <c r="D36" s="1635">
        <v>439.1</v>
      </c>
      <c r="E36" s="1625">
        <v>7.3518600205785215E-3</v>
      </c>
      <c r="F36" s="1625">
        <v>61.398220980666039</v>
      </c>
      <c r="G36" s="1635">
        <v>202.06</v>
      </c>
      <c r="H36" s="1635">
        <v>212.47</v>
      </c>
      <c r="I36" s="1671">
        <v>1211.98</v>
      </c>
      <c r="J36" s="1625">
        <v>5.1519350687914462</v>
      </c>
      <c r="K36" s="1625">
        <v>470.42405986727533</v>
      </c>
      <c r="L36" s="1279">
        <v>1378.1499999999999</v>
      </c>
      <c r="M36" s="1279">
        <v>1308.71</v>
      </c>
      <c r="N36" s="1279">
        <v>2633.63</v>
      </c>
      <c r="O36" s="1863">
        <v>-5.0386387548525136</v>
      </c>
      <c r="P36" s="1864">
        <v>101.23862429415226</v>
      </c>
      <c r="Q36" s="194"/>
      <c r="R36" s="194"/>
      <c r="S36" s="194"/>
      <c r="T36" s="1025"/>
      <c r="U36" s="1025"/>
    </row>
    <row r="37" spans="1:21" ht="17.25" customHeight="1">
      <c r="A37" s="185" t="s">
        <v>349</v>
      </c>
      <c r="B37" s="1635">
        <v>135.19999999999999</v>
      </c>
      <c r="C37" s="1635">
        <v>198.52</v>
      </c>
      <c r="D37" s="1635">
        <v>315.98</v>
      </c>
      <c r="E37" s="1625">
        <v>46.83431952662724</v>
      </c>
      <c r="F37" s="1625">
        <v>59.167842031029615</v>
      </c>
      <c r="G37" s="1635">
        <v>69.66</v>
      </c>
      <c r="H37" s="1635">
        <v>80.61</v>
      </c>
      <c r="I37" s="553">
        <v>83.32</v>
      </c>
      <c r="J37" s="1625">
        <v>15.7192075796727</v>
      </c>
      <c r="K37" s="1625">
        <v>3.3618657734772279</v>
      </c>
      <c r="L37" s="1279">
        <v>546.74</v>
      </c>
      <c r="M37" s="1279">
        <v>706.41</v>
      </c>
      <c r="N37" s="1279">
        <v>1138.6399999999999</v>
      </c>
      <c r="O37" s="1863">
        <v>29.204009218275587</v>
      </c>
      <c r="P37" s="1864">
        <v>61.186846165824363</v>
      </c>
      <c r="Q37" s="194"/>
      <c r="R37" s="194"/>
      <c r="S37" s="194"/>
      <c r="T37" s="1025"/>
      <c r="U37" s="1025"/>
    </row>
    <row r="38" spans="1:21" ht="17.25" customHeight="1">
      <c r="A38" s="185" t="s">
        <v>350</v>
      </c>
      <c r="B38" s="1635">
        <v>2.14</v>
      </c>
      <c r="C38" s="1635">
        <v>4.47</v>
      </c>
      <c r="D38" s="1635">
        <v>8.51</v>
      </c>
      <c r="E38" s="1625">
        <v>108.87850467289717</v>
      </c>
      <c r="F38" s="1625">
        <v>90.38031319910516</v>
      </c>
      <c r="G38" s="1635">
        <v>0.43</v>
      </c>
      <c r="H38" s="1635">
        <v>0.39</v>
      </c>
      <c r="I38" s="553">
        <v>0.36</v>
      </c>
      <c r="J38" s="1625">
        <v>-9.302325581395344</v>
      </c>
      <c r="K38" s="1625">
        <v>-7.6923076923076987</v>
      </c>
      <c r="L38" s="1279">
        <v>3.5100000000000002</v>
      </c>
      <c r="M38" s="1279">
        <v>6.34</v>
      </c>
      <c r="N38" s="1279">
        <v>26.47</v>
      </c>
      <c r="O38" s="1863">
        <v>80.626780626780601</v>
      </c>
      <c r="P38" s="1864">
        <v>317.50788643533127</v>
      </c>
      <c r="Q38" s="194"/>
      <c r="R38" s="194"/>
      <c r="S38" s="194"/>
      <c r="T38" s="1025"/>
      <c r="U38" s="1025"/>
    </row>
    <row r="39" spans="1:21" ht="17.25" customHeight="1">
      <c r="A39" s="185" t="s">
        <v>78</v>
      </c>
      <c r="B39" s="1635">
        <v>147.09</v>
      </c>
      <c r="C39" s="1635">
        <v>370.19</v>
      </c>
      <c r="D39" s="1635">
        <v>983.35</v>
      </c>
      <c r="E39" s="1625">
        <v>151.67584472091914</v>
      </c>
      <c r="F39" s="1625">
        <v>165.63386369161782</v>
      </c>
      <c r="G39" s="1635">
        <v>124.97</v>
      </c>
      <c r="H39" s="1635">
        <v>117.03</v>
      </c>
      <c r="I39" s="1671">
        <v>1239.6600000000001</v>
      </c>
      <c r="J39" s="1625">
        <v>-6.3535248459630296</v>
      </c>
      <c r="K39" s="1625">
        <v>959.26685465265325</v>
      </c>
      <c r="L39" s="1279">
        <v>1919.3100000000002</v>
      </c>
      <c r="M39" s="1279">
        <v>2704.08</v>
      </c>
      <c r="N39" s="1279">
        <v>5452.670000000001</v>
      </c>
      <c r="O39" s="1863">
        <v>40.88813167231973</v>
      </c>
      <c r="P39" s="1864">
        <v>101.64603118250946</v>
      </c>
      <c r="Q39" s="194"/>
      <c r="R39" s="194"/>
      <c r="S39" s="194"/>
      <c r="T39" s="1025"/>
      <c r="U39" s="1025"/>
    </row>
    <row r="40" spans="1:21" ht="17.25" customHeight="1">
      <c r="A40" s="185" t="s">
        <v>351</v>
      </c>
      <c r="B40" s="1635" t="s">
        <v>806</v>
      </c>
      <c r="C40" s="1635" t="s">
        <v>809</v>
      </c>
      <c r="D40" s="1635">
        <v>0.93</v>
      </c>
      <c r="E40" s="1625" t="s">
        <v>818</v>
      </c>
      <c r="F40" s="1625" t="s">
        <v>818</v>
      </c>
      <c r="G40" s="1635" t="s">
        <v>806</v>
      </c>
      <c r="H40" s="1635" t="s">
        <v>806</v>
      </c>
      <c r="I40" s="553" t="s">
        <v>805</v>
      </c>
      <c r="J40" s="1625" t="s">
        <v>818</v>
      </c>
      <c r="K40" s="1625" t="s">
        <v>818</v>
      </c>
      <c r="L40" s="1279">
        <v>0.2</v>
      </c>
      <c r="M40" s="1279">
        <v>0</v>
      </c>
      <c r="N40" s="1279">
        <v>1.86</v>
      </c>
      <c r="O40" s="1863">
        <v>-100</v>
      </c>
      <c r="P40" s="1864" t="s">
        <v>818</v>
      </c>
      <c r="Q40" s="194"/>
      <c r="R40" s="194"/>
      <c r="S40" s="194"/>
      <c r="T40" s="1025"/>
      <c r="U40" s="1025"/>
    </row>
    <row r="41" spans="1:21" ht="17.25" customHeight="1">
      <c r="A41" s="185" t="s">
        <v>318</v>
      </c>
      <c r="B41" s="1635">
        <v>109.57</v>
      </c>
      <c r="C41" s="1635">
        <v>187.18</v>
      </c>
      <c r="D41" s="1635">
        <v>260.67</v>
      </c>
      <c r="E41" s="1625">
        <v>70.831431961303295</v>
      </c>
      <c r="F41" s="1625">
        <v>39.261673255689715</v>
      </c>
      <c r="G41" s="1635">
        <v>28.16</v>
      </c>
      <c r="H41" s="1635">
        <v>23.24</v>
      </c>
      <c r="I41" s="1671">
        <v>1539</v>
      </c>
      <c r="J41" s="1625">
        <v>-17.471590909090914</v>
      </c>
      <c r="K41" s="1625">
        <v>6522.2030981067137</v>
      </c>
      <c r="L41" s="1279">
        <v>420.29999999999995</v>
      </c>
      <c r="M41" s="1279">
        <v>628.75</v>
      </c>
      <c r="N41" s="1279">
        <v>2532.3199999999997</v>
      </c>
      <c r="O41" s="1863">
        <v>49.595527004520591</v>
      </c>
      <c r="P41" s="1864">
        <v>302.75467196819079</v>
      </c>
      <c r="Q41" s="194"/>
      <c r="R41" s="194"/>
      <c r="S41" s="194"/>
      <c r="T41" s="1025"/>
      <c r="U41" s="1025"/>
    </row>
    <row r="42" spans="1:21" s="188" customFormat="1" ht="17.25" customHeight="1" thickBot="1">
      <c r="A42" s="186" t="s">
        <v>82</v>
      </c>
      <c r="B42" s="776">
        <v>972.78</v>
      </c>
      <c r="C42" s="776">
        <v>1457.14</v>
      </c>
      <c r="D42" s="776">
        <v>2834.12</v>
      </c>
      <c r="E42" s="774">
        <v>49.791319722856144</v>
      </c>
      <c r="F42" s="774">
        <v>94.498812742770042</v>
      </c>
      <c r="G42" s="1023">
        <v>479.14000000000004</v>
      </c>
      <c r="H42" s="1023">
        <v>559.08000000000004</v>
      </c>
      <c r="I42" s="1023">
        <v>4235.67</v>
      </c>
      <c r="J42" s="774">
        <v>16.684058938932253</v>
      </c>
      <c r="K42" s="774">
        <v>657.61429491307149</v>
      </c>
      <c r="L42" s="1023">
        <v>5989.89</v>
      </c>
      <c r="M42" s="1023">
        <v>7545.1600000000008</v>
      </c>
      <c r="N42" s="1024">
        <v>15334.96</v>
      </c>
      <c r="O42" s="774">
        <v>25.964917552743032</v>
      </c>
      <c r="P42" s="775">
        <v>103.24234343605698</v>
      </c>
      <c r="Q42" s="195"/>
      <c r="R42" s="195"/>
      <c r="S42" s="195"/>
      <c r="T42" s="1026"/>
      <c r="U42" s="1026"/>
    </row>
    <row r="43" spans="1:21" ht="15.75" thickTop="1">
      <c r="A43" s="2549" t="s">
        <v>353</v>
      </c>
      <c r="B43" s="2549"/>
      <c r="C43" s="2549"/>
      <c r="D43" s="2549"/>
      <c r="E43" s="2549"/>
      <c r="F43" s="2549"/>
      <c r="G43" s="2549"/>
      <c r="H43" s="2549"/>
      <c r="I43" s="2549"/>
      <c r="J43" s="2549"/>
      <c r="K43" s="2549"/>
      <c r="L43" s="2549"/>
      <c r="M43" s="2549"/>
      <c r="N43" s="2549"/>
      <c r="O43" s="2549"/>
      <c r="P43" s="2549"/>
    </row>
    <row r="44" spans="1:21">
      <c r="A44" s="2550" t="s">
        <v>330</v>
      </c>
      <c r="B44" s="2551"/>
      <c r="C44" s="2551"/>
      <c r="D44" s="2551"/>
      <c r="E44" s="2551"/>
      <c r="F44" s="2551"/>
    </row>
    <row r="45" spans="1:21" ht="14.25">
      <c r="A45" s="512" t="s">
        <v>532</v>
      </c>
    </row>
  </sheetData>
  <mergeCells count="24">
    <mergeCell ref="Q24:U24"/>
    <mergeCell ref="A43:P43"/>
    <mergeCell ref="A44:F44"/>
    <mergeCell ref="E25:F25"/>
    <mergeCell ref="J25:K25"/>
    <mergeCell ref="O25:P25"/>
    <mergeCell ref="Q25:R25"/>
    <mergeCell ref="T25:U25"/>
    <mergeCell ref="A24:A26"/>
    <mergeCell ref="B24:F24"/>
    <mergeCell ref="G24:K24"/>
    <mergeCell ref="L24:P24"/>
    <mergeCell ref="A1:U1"/>
    <mergeCell ref="A2:U2"/>
    <mergeCell ref="B4:F4"/>
    <mergeCell ref="G4:K4"/>
    <mergeCell ref="L4:P4"/>
    <mergeCell ref="A4:A6"/>
    <mergeCell ref="E5:F5"/>
    <mergeCell ref="O5:P5"/>
    <mergeCell ref="J5:K5"/>
    <mergeCell ref="Q4:U4"/>
    <mergeCell ref="T3:U3"/>
    <mergeCell ref="T5:U5"/>
  </mergeCells>
  <printOptions horizontalCentered="1"/>
  <pageMargins left="0.39370078740157483" right="0.39370078740157483" top="0.78740157480314965" bottom="0.74803149606299213" header="0" footer="0.31496062992125984"/>
  <pageSetup paperSize="9" scale="53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view="pageBreakPreview" topLeftCell="A28" zoomScaleSheetLayoutView="100" workbookViewId="0">
      <selection activeCell="E40" sqref="A3:E40"/>
    </sheetView>
  </sheetViews>
  <sheetFormatPr defaultRowHeight="15"/>
  <cols>
    <col min="1" max="1" width="20" style="41" customWidth="1"/>
    <col min="2" max="2" width="12.5703125" customWidth="1"/>
    <col min="3" max="3" width="15.7109375" customWidth="1"/>
    <col min="4" max="4" width="16.140625" customWidth="1"/>
    <col min="5" max="5" width="14.7109375" customWidth="1"/>
  </cols>
  <sheetData>
    <row r="1" spans="1:5" s="5" customFormat="1" ht="18">
      <c r="A1" s="2314" t="s">
        <v>312</v>
      </c>
      <c r="B1" s="2314"/>
      <c r="C1" s="2314"/>
      <c r="D1" s="2314"/>
      <c r="E1" s="2314"/>
    </row>
    <row r="2" spans="1:5" s="5" customFormat="1" ht="24" customHeight="1" thickBot="1">
      <c r="A2" s="2470" t="s">
        <v>47</v>
      </c>
      <c r="B2" s="2470"/>
      <c r="C2" s="2470"/>
      <c r="D2" s="2470"/>
      <c r="E2" s="2470"/>
    </row>
    <row r="3" spans="1:5" ht="47.25" customHeight="1" thickTop="1">
      <c r="A3" s="1194" t="s">
        <v>49</v>
      </c>
      <c r="B3" s="1195" t="s">
        <v>26</v>
      </c>
      <c r="C3" s="1196" t="s">
        <v>313</v>
      </c>
      <c r="D3" s="1196" t="s">
        <v>314</v>
      </c>
      <c r="E3" s="1197" t="s">
        <v>315</v>
      </c>
    </row>
    <row r="4" spans="1:5" s="5" customFormat="1" ht="18" customHeight="1">
      <c r="A4" s="293" t="s">
        <v>50</v>
      </c>
      <c r="B4" s="97" t="s">
        <v>40</v>
      </c>
      <c r="C4" s="615">
        <v>0</v>
      </c>
      <c r="D4" s="615">
        <v>0</v>
      </c>
      <c r="E4" s="124"/>
    </row>
    <row r="5" spans="1:5" s="5" customFormat="1" ht="18" customHeight="1">
      <c r="A5" s="293" t="s">
        <v>355</v>
      </c>
      <c r="B5" s="97" t="s">
        <v>40</v>
      </c>
      <c r="C5" s="615">
        <v>0</v>
      </c>
      <c r="D5" s="615">
        <v>0</v>
      </c>
      <c r="E5" s="712"/>
    </row>
    <row r="6" spans="1:5" s="5" customFormat="1" ht="18" customHeight="1">
      <c r="A6" s="293" t="s">
        <v>234</v>
      </c>
      <c r="B6" s="97" t="s">
        <v>40</v>
      </c>
      <c r="C6" s="615">
        <v>4035</v>
      </c>
      <c r="D6" s="615">
        <v>7800</v>
      </c>
      <c r="E6" s="712">
        <v>51.730769230769234</v>
      </c>
    </row>
    <row r="7" spans="1:5" s="5" customFormat="1" ht="18" customHeight="1">
      <c r="A7" s="293" t="s">
        <v>235</v>
      </c>
      <c r="B7" s="97" t="s">
        <v>40</v>
      </c>
      <c r="C7" s="615">
        <v>6081</v>
      </c>
      <c r="D7" s="615">
        <v>7000</v>
      </c>
      <c r="E7" s="712">
        <v>86.871428571428567</v>
      </c>
    </row>
    <row r="8" spans="1:5" s="5" customFormat="1" ht="18" customHeight="1">
      <c r="A8" s="293" t="s">
        <v>51</v>
      </c>
      <c r="B8" s="97" t="s">
        <v>40</v>
      </c>
      <c r="C8" s="615">
        <v>0</v>
      </c>
      <c r="D8" s="615">
        <v>0</v>
      </c>
      <c r="E8" s="712"/>
    </row>
    <row r="9" spans="1:5" s="5" customFormat="1" ht="18" customHeight="1">
      <c r="A9" s="293" t="s">
        <v>52</v>
      </c>
      <c r="B9" s="97" t="s">
        <v>40</v>
      </c>
      <c r="C9" s="615">
        <v>76164.95</v>
      </c>
      <c r="D9" s="615">
        <v>152875</v>
      </c>
      <c r="E9" s="712">
        <v>49.821717089125102</v>
      </c>
    </row>
    <row r="10" spans="1:5" s="5" customFormat="1" ht="18" customHeight="1">
      <c r="A10" s="293" t="s">
        <v>53</v>
      </c>
      <c r="B10" s="97" t="s">
        <v>40</v>
      </c>
      <c r="C10" s="615">
        <v>0</v>
      </c>
      <c r="D10" s="615">
        <v>0</v>
      </c>
      <c r="E10" s="712"/>
    </row>
    <row r="11" spans="1:5" s="5" customFormat="1" ht="18" customHeight="1">
      <c r="A11" s="293" t="s">
        <v>111</v>
      </c>
      <c r="B11" s="97" t="s">
        <v>40</v>
      </c>
      <c r="C11" s="615">
        <v>0</v>
      </c>
      <c r="D11" s="615">
        <v>0</v>
      </c>
      <c r="E11" s="712"/>
    </row>
    <row r="12" spans="1:5" s="5" customFormat="1" ht="18" customHeight="1">
      <c r="A12" s="293" t="s">
        <v>54</v>
      </c>
      <c r="B12" s="97" t="s">
        <v>40</v>
      </c>
      <c r="C12" s="615" t="s">
        <v>430</v>
      </c>
      <c r="D12" s="615">
        <v>0</v>
      </c>
      <c r="E12" s="712"/>
    </row>
    <row r="13" spans="1:5" s="5" customFormat="1" ht="18" customHeight="1">
      <c r="A13" s="293" t="s">
        <v>378</v>
      </c>
      <c r="B13" s="97" t="s">
        <v>99</v>
      </c>
      <c r="C13" s="615">
        <v>0</v>
      </c>
      <c r="D13" s="615">
        <v>0</v>
      </c>
      <c r="E13" s="712"/>
    </row>
    <row r="14" spans="1:5" s="5" customFormat="1" ht="18" customHeight="1">
      <c r="A14" s="293" t="s">
        <v>112</v>
      </c>
      <c r="B14" s="97" t="s">
        <v>99</v>
      </c>
      <c r="C14" s="615">
        <v>7464.62</v>
      </c>
      <c r="D14" s="615">
        <v>7835.17</v>
      </c>
      <c r="E14" s="712">
        <v>95.270683341905794</v>
      </c>
    </row>
    <row r="15" spans="1:5" s="5" customFormat="1" ht="18" customHeight="1">
      <c r="A15" s="293" t="s">
        <v>254</v>
      </c>
      <c r="B15" s="97" t="s">
        <v>99</v>
      </c>
      <c r="C15" s="615">
        <v>0</v>
      </c>
      <c r="D15" s="615">
        <v>0</v>
      </c>
      <c r="E15" s="712"/>
    </row>
    <row r="16" spans="1:5" s="5" customFormat="1" ht="18" customHeight="1">
      <c r="A16" s="293" t="s">
        <v>55</v>
      </c>
      <c r="B16" s="97" t="s">
        <v>103</v>
      </c>
      <c r="C16" s="615">
        <v>0</v>
      </c>
      <c r="D16" s="615">
        <v>0</v>
      </c>
      <c r="E16" s="712"/>
    </row>
    <row r="17" spans="1:5" s="5" customFormat="1" ht="18">
      <c r="A17" s="293" t="s">
        <v>56</v>
      </c>
      <c r="B17" s="97" t="s">
        <v>100</v>
      </c>
      <c r="C17" s="615">
        <v>0</v>
      </c>
      <c r="D17" s="615">
        <v>0</v>
      </c>
      <c r="E17" s="712"/>
    </row>
    <row r="18" spans="1:5" s="5" customFormat="1" ht="18">
      <c r="A18" s="293" t="s">
        <v>57</v>
      </c>
      <c r="B18" s="97" t="s">
        <v>357</v>
      </c>
      <c r="C18" s="615">
        <v>0</v>
      </c>
      <c r="D18" s="615">
        <v>0</v>
      </c>
      <c r="E18" s="712"/>
    </row>
    <row r="19" spans="1:5" s="5" customFormat="1" ht="18">
      <c r="A19" s="293" t="s">
        <v>58</v>
      </c>
      <c r="B19" s="97" t="s">
        <v>357</v>
      </c>
      <c r="C19" s="615">
        <v>0</v>
      </c>
      <c r="D19" s="615">
        <v>0</v>
      </c>
      <c r="E19" s="712"/>
    </row>
    <row r="20" spans="1:5" s="5" customFormat="1" ht="18">
      <c r="A20" s="293" t="s">
        <v>59</v>
      </c>
      <c r="B20" s="97" t="s">
        <v>101</v>
      </c>
      <c r="C20" s="615">
        <v>0</v>
      </c>
      <c r="D20" s="615">
        <v>0</v>
      </c>
      <c r="E20" s="712"/>
    </row>
    <row r="21" spans="1:5" s="5" customFormat="1" ht="18">
      <c r="A21" s="293" t="s">
        <v>60</v>
      </c>
      <c r="B21" s="97" t="s">
        <v>40</v>
      </c>
      <c r="C21" s="615">
        <v>10132.32</v>
      </c>
      <c r="D21" s="615">
        <v>26850</v>
      </c>
      <c r="E21" s="712">
        <v>37.73675977653631</v>
      </c>
    </row>
    <row r="22" spans="1:5" s="5" customFormat="1" ht="18">
      <c r="A22" s="293" t="s">
        <v>61</v>
      </c>
      <c r="B22" s="97" t="s">
        <v>40</v>
      </c>
      <c r="C22" s="615">
        <v>0</v>
      </c>
      <c r="D22" s="615">
        <v>0</v>
      </c>
      <c r="E22" s="712"/>
    </row>
    <row r="23" spans="1:5" s="5" customFormat="1" ht="18">
      <c r="A23" s="293" t="s">
        <v>62</v>
      </c>
      <c r="B23" s="97" t="s">
        <v>102</v>
      </c>
      <c r="C23" s="615">
        <v>8.5</v>
      </c>
      <c r="D23" s="615">
        <v>9.1</v>
      </c>
      <c r="E23" s="712">
        <v>93.406593406593402</v>
      </c>
    </row>
    <row r="24" spans="1:5" s="5" customFormat="1" ht="18">
      <c r="A24" s="293" t="s">
        <v>63</v>
      </c>
      <c r="B24" s="97" t="s">
        <v>40</v>
      </c>
      <c r="C24" s="615">
        <v>643161.43999999994</v>
      </c>
      <c r="D24" s="615">
        <v>934200</v>
      </c>
      <c r="E24" s="712">
        <v>68.846225647612926</v>
      </c>
    </row>
    <row r="25" spans="1:5" s="5" customFormat="1" ht="18">
      <c r="A25" s="293" t="s">
        <v>64</v>
      </c>
      <c r="B25" s="97" t="s">
        <v>40</v>
      </c>
      <c r="C25" s="615">
        <v>0</v>
      </c>
      <c r="D25" s="615">
        <v>0</v>
      </c>
      <c r="E25" s="712"/>
    </row>
    <row r="26" spans="1:5" s="5" customFormat="1" ht="18">
      <c r="A26" s="293" t="s">
        <v>65</v>
      </c>
      <c r="B26" s="97" t="s">
        <v>40</v>
      </c>
      <c r="C26" s="615">
        <v>0</v>
      </c>
      <c r="D26" s="615">
        <v>0</v>
      </c>
      <c r="E26" s="712" t="s">
        <v>818</v>
      </c>
    </row>
    <row r="27" spans="1:5" s="5" customFormat="1" ht="18">
      <c r="A27" s="2070" t="s">
        <v>110</v>
      </c>
      <c r="B27" s="1955" t="s">
        <v>793</v>
      </c>
      <c r="C27" s="1687">
        <v>0</v>
      </c>
      <c r="D27" s="1687">
        <v>0</v>
      </c>
      <c r="E27" s="1953"/>
    </row>
    <row r="28" spans="1:5" s="5" customFormat="1" ht="18">
      <c r="A28" s="2004" t="s">
        <v>172</v>
      </c>
      <c r="B28" s="2005" t="s">
        <v>40</v>
      </c>
      <c r="C28" s="1687">
        <v>0</v>
      </c>
      <c r="D28" s="1687">
        <v>0</v>
      </c>
      <c r="E28" s="1953"/>
    </row>
    <row r="29" spans="1:5" s="5" customFormat="1" ht="18">
      <c r="A29" s="2004" t="s">
        <v>162</v>
      </c>
      <c r="B29" s="2005" t="s">
        <v>163</v>
      </c>
      <c r="C29" s="1687">
        <v>0</v>
      </c>
      <c r="D29" s="1687">
        <v>0</v>
      </c>
      <c r="E29" s="1953"/>
    </row>
    <row r="30" spans="1:5" s="5" customFormat="1" ht="18">
      <c r="A30" s="2070" t="s">
        <v>154</v>
      </c>
      <c r="B30" s="1955" t="s">
        <v>40</v>
      </c>
      <c r="C30" s="1687">
        <v>0</v>
      </c>
      <c r="D30" s="1687">
        <v>0</v>
      </c>
      <c r="E30" s="1953"/>
    </row>
    <row r="31" spans="1:5" s="5" customFormat="1" ht="18">
      <c r="A31" s="2070" t="s">
        <v>113</v>
      </c>
      <c r="B31" s="1955" t="s">
        <v>794</v>
      </c>
      <c r="C31" s="1687">
        <v>0</v>
      </c>
      <c r="D31" s="1687">
        <v>0</v>
      </c>
      <c r="E31" s="1953"/>
    </row>
    <row r="32" spans="1:5" s="5" customFormat="1" ht="18">
      <c r="A32" s="2070" t="s">
        <v>114</v>
      </c>
      <c r="B32" s="1955" t="s">
        <v>40</v>
      </c>
      <c r="C32" s="1687">
        <v>0</v>
      </c>
      <c r="D32" s="1687">
        <v>0</v>
      </c>
      <c r="E32" s="1953"/>
    </row>
    <row r="33" spans="1:5" s="5" customFormat="1" ht="18">
      <c r="A33" s="2070" t="s">
        <v>115</v>
      </c>
      <c r="B33" s="1955" t="s">
        <v>101</v>
      </c>
      <c r="C33" s="1687">
        <v>0</v>
      </c>
      <c r="D33" s="1687">
        <v>0</v>
      </c>
      <c r="E33" s="1953"/>
    </row>
    <row r="34" spans="1:5" s="5" customFormat="1" ht="18">
      <c r="A34" s="2006" t="s">
        <v>116</v>
      </c>
      <c r="B34" s="1955" t="s">
        <v>795</v>
      </c>
      <c r="C34" s="1687"/>
      <c r="D34" s="1687"/>
      <c r="E34" s="1953"/>
    </row>
    <row r="35" spans="1:5" s="5" customFormat="1" ht="18">
      <c r="A35" s="2070" t="s">
        <v>117</v>
      </c>
      <c r="B35" s="1955" t="s">
        <v>40</v>
      </c>
      <c r="C35" s="1687">
        <v>0</v>
      </c>
      <c r="D35" s="1687">
        <v>0</v>
      </c>
      <c r="E35" s="1953"/>
    </row>
    <row r="36" spans="1:5" s="5" customFormat="1" ht="18">
      <c r="A36" s="2070" t="s">
        <v>796</v>
      </c>
      <c r="B36" s="1955" t="s">
        <v>40</v>
      </c>
      <c r="C36" s="1687">
        <v>0</v>
      </c>
      <c r="D36" s="1687">
        <v>0</v>
      </c>
      <c r="E36" s="1953"/>
    </row>
    <row r="37" spans="1:5" s="5" customFormat="1" ht="18">
      <c r="A37" s="2007" t="s">
        <v>816</v>
      </c>
      <c r="B37" s="1955" t="s">
        <v>40</v>
      </c>
      <c r="C37" s="1687"/>
      <c r="D37" s="1687"/>
      <c r="E37" s="1953"/>
    </row>
    <row r="38" spans="1:5" s="5" customFormat="1" ht="18">
      <c r="A38" s="2070" t="s">
        <v>118</v>
      </c>
      <c r="B38" s="1955" t="s">
        <v>40</v>
      </c>
      <c r="C38" s="1687">
        <v>0</v>
      </c>
      <c r="D38" s="1687">
        <v>0</v>
      </c>
      <c r="E38" s="1953"/>
    </row>
    <row r="39" spans="1:5" s="5" customFormat="1" ht="18">
      <c r="A39" s="2070" t="s">
        <v>797</v>
      </c>
      <c r="B39" s="1955" t="s">
        <v>41</v>
      </c>
      <c r="C39" s="1687">
        <v>0</v>
      </c>
      <c r="D39" s="1687">
        <v>0</v>
      </c>
      <c r="E39" s="1953"/>
    </row>
    <row r="40" spans="1:5" ht="15.75" thickBot="1">
      <c r="A40" s="2593" t="s">
        <v>66</v>
      </c>
      <c r="B40" s="2594"/>
      <c r="C40" s="2594"/>
      <c r="D40" s="2594"/>
      <c r="E40" s="2008">
        <v>69.097739580567335</v>
      </c>
    </row>
    <row r="41" spans="1:5" ht="15.75" thickTop="1">
      <c r="A41" s="2469" t="s">
        <v>324</v>
      </c>
      <c r="B41" s="2469"/>
      <c r="C41" s="2469"/>
      <c r="D41" s="2469"/>
      <c r="E41" s="2469"/>
    </row>
    <row r="42" spans="1:5">
      <c r="A42" s="218"/>
      <c r="B42" s="2"/>
    </row>
  </sheetData>
  <mergeCells count="4">
    <mergeCell ref="A40:D40"/>
    <mergeCell ref="A41:E41"/>
    <mergeCell ref="A1:E1"/>
    <mergeCell ref="A2:E2"/>
  </mergeCells>
  <printOptions horizontalCentered="1"/>
  <pageMargins left="0.62992125984251968" right="0.35433070866141736" top="0.78740157480314965" bottom="0.51181102362204722" header="0" footer="0"/>
  <pageSetup paperSize="9" scale="98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92"/>
  <sheetViews>
    <sheetView view="pageBreakPreview" zoomScale="40" zoomScaleSheetLayoutView="40" workbookViewId="0">
      <pane xSplit="2" ySplit="6" topLeftCell="C46" activePane="bottomRight" state="frozen"/>
      <selection pane="topRight" activeCell="C1" sqref="C1"/>
      <selection pane="bottomLeft" activeCell="A7" sqref="A7"/>
      <selection pane="bottomRight" activeCell="M40" sqref="M40"/>
    </sheetView>
  </sheetViews>
  <sheetFormatPr defaultRowHeight="12.75"/>
  <cols>
    <col min="1" max="1" width="5" customWidth="1"/>
    <col min="2" max="2" width="23.85546875" customWidth="1"/>
    <col min="3" max="3" width="11" customWidth="1"/>
    <col min="4" max="6" width="13.28515625" customWidth="1"/>
    <col min="7" max="8" width="12.28515625" style="838" customWidth="1"/>
    <col min="9" max="11" width="13.28515625" customWidth="1"/>
    <col min="12" max="13" width="12.28515625" style="838" customWidth="1"/>
    <col min="14" max="16" width="13.28515625" customWidth="1"/>
    <col min="17" max="18" width="12.28515625" style="838" customWidth="1"/>
    <col min="19" max="21" width="13.28515625" customWidth="1"/>
    <col min="22" max="23" width="12.28515625" style="102" customWidth="1"/>
    <col min="24" max="26" width="13.28515625" customWidth="1"/>
    <col min="27" max="28" width="12.28515625" style="102" customWidth="1"/>
    <col min="29" max="31" width="13.28515625" customWidth="1"/>
    <col min="32" max="33" width="12.28515625" style="102" customWidth="1"/>
  </cols>
  <sheetData>
    <row r="1" spans="1:33" s="1895" customFormat="1" ht="33">
      <c r="A1" s="2394" t="s">
        <v>306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  <c r="V1" s="2394"/>
      <c r="W1" s="2394"/>
      <c r="X1" s="2394"/>
      <c r="Y1" s="2394"/>
      <c r="Z1" s="2394"/>
      <c r="AA1" s="2394"/>
      <c r="AB1" s="2394"/>
      <c r="AC1" s="2394"/>
      <c r="AD1" s="2394"/>
      <c r="AE1" s="2394"/>
      <c r="AF1" s="2394"/>
      <c r="AG1" s="2394"/>
    </row>
    <row r="2" spans="1:33" s="1894" customFormat="1" ht="34.5">
      <c r="A2" s="2456" t="s">
        <v>45</v>
      </c>
      <c r="B2" s="2456"/>
      <c r="C2" s="2456"/>
      <c r="D2" s="2456"/>
      <c r="E2" s="2456"/>
      <c r="F2" s="2456"/>
      <c r="G2" s="2456"/>
      <c r="H2" s="2456"/>
      <c r="I2" s="2456"/>
      <c r="J2" s="2456"/>
      <c r="K2" s="2456"/>
      <c r="L2" s="2456"/>
      <c r="M2" s="2456"/>
      <c r="N2" s="2456"/>
      <c r="O2" s="2456"/>
      <c r="P2" s="2456"/>
      <c r="Q2" s="2456"/>
      <c r="R2" s="2456"/>
      <c r="S2" s="2456"/>
      <c r="T2" s="2456"/>
      <c r="U2" s="2456"/>
      <c r="V2" s="2456"/>
      <c r="W2" s="2456"/>
      <c r="X2" s="2456"/>
      <c r="Y2" s="2456"/>
      <c r="Z2" s="2456"/>
      <c r="AA2" s="2456"/>
      <c r="AB2" s="2456"/>
      <c r="AC2" s="2456"/>
      <c r="AD2" s="2456"/>
      <c r="AE2" s="2456"/>
      <c r="AF2" s="2456"/>
      <c r="AG2" s="2456"/>
    </row>
    <row r="3" spans="1:33" s="34" customFormat="1" ht="18" customHeight="1" thickBot="1">
      <c r="G3" s="876"/>
      <c r="H3" s="876"/>
      <c r="L3" s="876"/>
      <c r="M3" s="876"/>
      <c r="Q3" s="876"/>
      <c r="R3" s="894"/>
      <c r="V3" s="9"/>
      <c r="W3" s="957"/>
      <c r="AA3" s="9"/>
      <c r="AB3" s="9"/>
      <c r="AF3" s="9"/>
      <c r="AG3" s="9"/>
    </row>
    <row r="4" spans="1:33" s="1198" customFormat="1" ht="16.5" customHeight="1" thickTop="1">
      <c r="A4" s="2338" t="s">
        <v>46</v>
      </c>
      <c r="B4" s="2335" t="s">
        <v>316</v>
      </c>
      <c r="C4" s="2335" t="s">
        <v>26</v>
      </c>
      <c r="D4" s="2584" t="s">
        <v>243</v>
      </c>
      <c r="E4" s="2584"/>
      <c r="F4" s="2584"/>
      <c r="G4" s="2584"/>
      <c r="H4" s="2584"/>
      <c r="I4" s="2584" t="s">
        <v>244</v>
      </c>
      <c r="J4" s="2584"/>
      <c r="K4" s="2584"/>
      <c r="L4" s="2584"/>
      <c r="M4" s="2584"/>
      <c r="N4" s="2584" t="s">
        <v>245</v>
      </c>
      <c r="O4" s="2584"/>
      <c r="P4" s="2584"/>
      <c r="Q4" s="2584"/>
      <c r="R4" s="2584"/>
      <c r="S4" s="2543" t="s">
        <v>247</v>
      </c>
      <c r="T4" s="2543"/>
      <c r="U4" s="2543"/>
      <c r="V4" s="2543"/>
      <c r="W4" s="2543"/>
      <c r="X4" s="2543" t="s">
        <v>248</v>
      </c>
      <c r="Y4" s="2543"/>
      <c r="Z4" s="2543"/>
      <c r="AA4" s="2543"/>
      <c r="AB4" s="2543"/>
      <c r="AC4" s="2543" t="s">
        <v>212</v>
      </c>
      <c r="AD4" s="2543"/>
      <c r="AE4" s="2543"/>
      <c r="AF4" s="2543"/>
      <c r="AG4" s="2544"/>
    </row>
    <row r="5" spans="1:33" s="1054" customFormat="1" ht="16.5" customHeight="1">
      <c r="A5" s="2339"/>
      <c r="B5" s="2336"/>
      <c r="C5" s="2336"/>
      <c r="D5" s="1060" t="s">
        <v>87</v>
      </c>
      <c r="E5" s="1060" t="s">
        <v>90</v>
      </c>
      <c r="F5" s="1060" t="s">
        <v>91</v>
      </c>
      <c r="G5" s="2322" t="s">
        <v>88</v>
      </c>
      <c r="H5" s="2322" t="s">
        <v>89</v>
      </c>
      <c r="I5" s="1060" t="s">
        <v>87</v>
      </c>
      <c r="J5" s="1060" t="s">
        <v>90</v>
      </c>
      <c r="K5" s="1060" t="s">
        <v>91</v>
      </c>
      <c r="L5" s="2322" t="s">
        <v>88</v>
      </c>
      <c r="M5" s="2322" t="s">
        <v>89</v>
      </c>
      <c r="N5" s="1060" t="s">
        <v>87</v>
      </c>
      <c r="O5" s="1060" t="s">
        <v>90</v>
      </c>
      <c r="P5" s="1060" t="s">
        <v>91</v>
      </c>
      <c r="Q5" s="2342" t="s">
        <v>88</v>
      </c>
      <c r="R5" s="2342" t="s">
        <v>89</v>
      </c>
      <c r="S5" s="1060" t="s">
        <v>87</v>
      </c>
      <c r="T5" s="1060" t="s">
        <v>90</v>
      </c>
      <c r="U5" s="1060" t="s">
        <v>91</v>
      </c>
      <c r="V5" s="2322" t="s">
        <v>88</v>
      </c>
      <c r="W5" s="2322" t="s">
        <v>89</v>
      </c>
      <c r="X5" s="1060" t="s">
        <v>87</v>
      </c>
      <c r="Y5" s="1060" t="s">
        <v>90</v>
      </c>
      <c r="Z5" s="1060" t="s">
        <v>91</v>
      </c>
      <c r="AA5" s="2322" t="s">
        <v>88</v>
      </c>
      <c r="AB5" s="2322" t="s">
        <v>89</v>
      </c>
      <c r="AC5" s="1060" t="s">
        <v>87</v>
      </c>
      <c r="AD5" s="1060" t="s">
        <v>90</v>
      </c>
      <c r="AE5" s="1060" t="s">
        <v>91</v>
      </c>
      <c r="AF5" s="2322" t="s">
        <v>88</v>
      </c>
      <c r="AG5" s="2331" t="s">
        <v>89</v>
      </c>
    </row>
    <row r="6" spans="1:33" s="1054" customFormat="1" ht="34.5" customHeight="1">
      <c r="A6" s="2339"/>
      <c r="B6" s="2336"/>
      <c r="C6" s="2336"/>
      <c r="D6" s="1875" t="s">
        <v>669</v>
      </c>
      <c r="E6" s="1875" t="s">
        <v>725</v>
      </c>
      <c r="F6" s="1875" t="s">
        <v>737</v>
      </c>
      <c r="G6" s="2322"/>
      <c r="H6" s="2322"/>
      <c r="I6" s="1875" t="str">
        <f>D6</f>
        <v xml:space="preserve">cf=j= @)&amp;#÷&amp;$
-;fpg–c;f/_                </v>
      </c>
      <c r="J6" s="1875" t="str">
        <f t="shared" ref="J6:K6" si="0">E6</f>
        <v xml:space="preserve">cf=j= @)&amp;$÷&amp;%
-;fpg–c;f/_                </v>
      </c>
      <c r="K6" s="1875" t="str">
        <f t="shared" si="0"/>
        <v xml:space="preserve">cf=j= @)&amp;%÷&amp;^
-;fpg–c;f/_                </v>
      </c>
      <c r="L6" s="2322"/>
      <c r="M6" s="2322"/>
      <c r="N6" s="1875" t="str">
        <f>D6</f>
        <v xml:space="preserve">cf=j= @)&amp;#÷&amp;$
-;fpg–c;f/_                </v>
      </c>
      <c r="O6" s="1875" t="str">
        <f t="shared" ref="O6:P6" si="1">E6</f>
        <v xml:space="preserve">cf=j= @)&amp;$÷&amp;%
-;fpg–c;f/_                </v>
      </c>
      <c r="P6" s="1875" t="str">
        <f t="shared" si="1"/>
        <v xml:space="preserve">cf=j= @)&amp;%÷&amp;^
-;fpg–c;f/_                </v>
      </c>
      <c r="Q6" s="2342"/>
      <c r="R6" s="2342"/>
      <c r="S6" s="1875" t="str">
        <f>D6</f>
        <v xml:space="preserve">cf=j= @)&amp;#÷&amp;$
-;fpg–c;f/_                </v>
      </c>
      <c r="T6" s="1875" t="str">
        <f t="shared" ref="T6:U6" si="2">E6</f>
        <v xml:space="preserve">cf=j= @)&amp;$÷&amp;%
-;fpg–c;f/_                </v>
      </c>
      <c r="U6" s="1875" t="str">
        <f t="shared" si="2"/>
        <v xml:space="preserve">cf=j= @)&amp;%÷&amp;^
-;fpg–c;f/_                </v>
      </c>
      <c r="V6" s="2322"/>
      <c r="W6" s="2322"/>
      <c r="X6" s="1875" t="str">
        <f>D6</f>
        <v xml:space="preserve">cf=j= @)&amp;#÷&amp;$
-;fpg–c;f/_                </v>
      </c>
      <c r="Y6" s="1875" t="str">
        <f t="shared" ref="Y6:Z6" si="3">E6</f>
        <v xml:space="preserve">cf=j= @)&amp;$÷&amp;%
-;fpg–c;f/_                </v>
      </c>
      <c r="Z6" s="1875" t="str">
        <f t="shared" si="3"/>
        <v xml:space="preserve">cf=j= @)&amp;%÷&amp;^
-;fpg–c;f/_                </v>
      </c>
      <c r="AA6" s="2322"/>
      <c r="AB6" s="2322"/>
      <c r="AC6" s="1875" t="str">
        <f>D6</f>
        <v xml:space="preserve">cf=j= @)&amp;#÷&amp;$
-;fpg–c;f/_                </v>
      </c>
      <c r="AD6" s="1875" t="str">
        <f t="shared" ref="AD6:AE6" si="4">E6</f>
        <v xml:space="preserve">cf=j= @)&amp;$÷&amp;%
-;fpg–c;f/_                </v>
      </c>
      <c r="AE6" s="1875" t="str">
        <f t="shared" si="4"/>
        <v xml:space="preserve">cf=j= @)&amp;%÷&amp;^
-;fpg–c;f/_                </v>
      </c>
      <c r="AF6" s="2322"/>
      <c r="AG6" s="2331"/>
    </row>
    <row r="7" spans="1:33" s="73" customFormat="1" ht="18" customHeight="1">
      <c r="A7" s="2385">
        <v>1</v>
      </c>
      <c r="B7" s="196" t="s">
        <v>141</v>
      </c>
      <c r="C7" s="197" t="s">
        <v>119</v>
      </c>
      <c r="D7" s="1627"/>
      <c r="E7" s="1627"/>
      <c r="F7" s="1627"/>
      <c r="G7" s="1631"/>
      <c r="H7" s="1631"/>
      <c r="I7" s="1627"/>
      <c r="J7" s="1627"/>
      <c r="K7" s="1627"/>
      <c r="L7" s="1631"/>
      <c r="M7" s="1631"/>
      <c r="N7" s="1627"/>
      <c r="O7" s="1627"/>
      <c r="P7" s="1627"/>
      <c r="Q7" s="1631"/>
      <c r="R7" s="1631"/>
      <c r="S7" s="1627"/>
      <c r="T7" s="1627"/>
      <c r="U7" s="1627"/>
      <c r="V7" s="1631"/>
      <c r="W7" s="1631"/>
      <c r="X7" s="1627"/>
      <c r="Y7" s="1627"/>
      <c r="Z7" s="1627"/>
      <c r="AA7" s="1631"/>
      <c r="AB7" s="1631"/>
      <c r="AC7" s="675" t="str">
        <f t="shared" ref="AC7" si="5">IF(X7+S7+N7+I7+D7=0,"",X7+S7+N7+I7+D7)</f>
        <v/>
      </c>
      <c r="AD7" s="675" t="str">
        <f t="shared" ref="AD7" si="6">IF(Y7+T7+O7+J7+E7=0,"",Y7+T7+O7+J7+E7)</f>
        <v/>
      </c>
      <c r="AE7" s="675" t="str">
        <f t="shared" ref="AE7" si="7">IF(Z7+U7+P7+K7+F7=0,"",Z7+U7+P7+K7+F7)</f>
        <v/>
      </c>
      <c r="AF7" s="1863"/>
      <c r="AG7" s="1864"/>
    </row>
    <row r="8" spans="1:33" ht="18" customHeight="1">
      <c r="A8" s="2385"/>
      <c r="B8" s="198" t="s">
        <v>107</v>
      </c>
      <c r="C8" s="199" t="s">
        <v>119</v>
      </c>
      <c r="D8" s="553"/>
      <c r="E8" s="553"/>
      <c r="F8" s="553"/>
      <c r="G8" s="1631"/>
      <c r="H8" s="1631"/>
      <c r="I8" s="553"/>
      <c r="J8" s="553"/>
      <c r="K8" s="553"/>
      <c r="L8" s="1631"/>
      <c r="M8" s="1631"/>
      <c r="N8" s="553"/>
      <c r="O8" s="553"/>
      <c r="P8" s="553"/>
      <c r="Q8" s="1631"/>
      <c r="R8" s="1631"/>
      <c r="S8" s="553"/>
      <c r="T8" s="553"/>
      <c r="U8" s="553"/>
      <c r="V8" s="1631"/>
      <c r="W8" s="1631"/>
      <c r="X8" s="553"/>
      <c r="Y8" s="553"/>
      <c r="Z8" s="553"/>
      <c r="AA8" s="1631"/>
      <c r="AB8" s="1631"/>
      <c r="AC8" s="674" t="s">
        <v>818</v>
      </c>
      <c r="AD8" s="674" t="s">
        <v>818</v>
      </c>
      <c r="AE8" s="674" t="s">
        <v>818</v>
      </c>
      <c r="AF8" s="1863"/>
      <c r="AG8" s="1864"/>
    </row>
    <row r="9" spans="1:33" ht="18" customHeight="1">
      <c r="A9" s="2385"/>
      <c r="B9" s="198" t="s">
        <v>108</v>
      </c>
      <c r="C9" s="199" t="s">
        <v>119</v>
      </c>
      <c r="D9" s="1295"/>
      <c r="E9" s="1295"/>
      <c r="F9" s="1295"/>
      <c r="G9" s="1631"/>
      <c r="H9" s="1631"/>
      <c r="I9" s="1295"/>
      <c r="J9" s="1295"/>
      <c r="K9" s="1295"/>
      <c r="L9" s="1631"/>
      <c r="M9" s="1631"/>
      <c r="N9" s="1295"/>
      <c r="O9" s="1295"/>
      <c r="P9" s="1295"/>
      <c r="Q9" s="1631"/>
      <c r="R9" s="1631"/>
      <c r="S9" s="1295"/>
      <c r="T9" s="1295"/>
      <c r="U9" s="1295"/>
      <c r="V9" s="1631"/>
      <c r="W9" s="1631"/>
      <c r="X9" s="1295"/>
      <c r="Y9" s="1295"/>
      <c r="Z9" s="1295"/>
      <c r="AA9" s="1631"/>
      <c r="AB9" s="1631"/>
      <c r="AC9" s="674" t="s">
        <v>818</v>
      </c>
      <c r="AD9" s="674" t="s">
        <v>818</v>
      </c>
      <c r="AE9" s="674" t="s">
        <v>818</v>
      </c>
      <c r="AF9" s="1863"/>
      <c r="AG9" s="1864"/>
    </row>
    <row r="10" spans="1:33" ht="18" customHeight="1">
      <c r="A10" s="2385"/>
      <c r="B10" s="198" t="s">
        <v>109</v>
      </c>
      <c r="C10" s="199" t="s">
        <v>119</v>
      </c>
      <c r="D10" s="553"/>
      <c r="E10" s="553"/>
      <c r="F10" s="553"/>
      <c r="G10" s="1631"/>
      <c r="H10" s="1631"/>
      <c r="I10" s="553"/>
      <c r="J10" s="553"/>
      <c r="K10" s="553"/>
      <c r="L10" s="1631"/>
      <c r="M10" s="1631"/>
      <c r="N10" s="553"/>
      <c r="O10" s="553"/>
      <c r="P10" s="553"/>
      <c r="Q10" s="1631"/>
      <c r="R10" s="1631"/>
      <c r="S10" s="553"/>
      <c r="T10" s="553"/>
      <c r="U10" s="553"/>
      <c r="V10" s="1631"/>
      <c r="W10" s="1631"/>
      <c r="X10" s="553"/>
      <c r="Y10" s="553"/>
      <c r="Z10" s="553"/>
      <c r="AA10" s="1631"/>
      <c r="AB10" s="1631"/>
      <c r="AC10" s="674" t="s">
        <v>818</v>
      </c>
      <c r="AD10" s="674" t="s">
        <v>818</v>
      </c>
      <c r="AE10" s="674" t="s">
        <v>818</v>
      </c>
      <c r="AF10" s="1863"/>
      <c r="AG10" s="1864"/>
    </row>
    <row r="11" spans="1:33" s="73" customFormat="1" ht="18" customHeight="1">
      <c r="A11" s="2385">
        <v>2</v>
      </c>
      <c r="B11" s="196" t="s">
        <v>142</v>
      </c>
      <c r="C11" s="197"/>
      <c r="D11" s="1641"/>
      <c r="E11" s="1641"/>
      <c r="F11" s="1641"/>
      <c r="G11" s="1631"/>
      <c r="H11" s="1631"/>
      <c r="I11" s="1641"/>
      <c r="J11" s="1641"/>
      <c r="K11" s="1641"/>
      <c r="L11" s="1631"/>
      <c r="M11" s="1631"/>
      <c r="N11" s="1641"/>
      <c r="O11" s="1641"/>
      <c r="P11" s="1641"/>
      <c r="Q11" s="1631"/>
      <c r="R11" s="1631"/>
      <c r="S11" s="1641"/>
      <c r="T11" s="1641"/>
      <c r="U11" s="1641"/>
      <c r="V11" s="1631"/>
      <c r="W11" s="1631"/>
      <c r="X11" s="1641"/>
      <c r="Y11" s="1641"/>
      <c r="Z11" s="1641"/>
      <c r="AA11" s="1631"/>
      <c r="AB11" s="1631"/>
      <c r="AC11" s="674" t="s">
        <v>818</v>
      </c>
      <c r="AD11" s="674" t="s">
        <v>818</v>
      </c>
      <c r="AE11" s="674" t="s">
        <v>818</v>
      </c>
      <c r="AF11" s="1863"/>
      <c r="AG11" s="1864"/>
    </row>
    <row r="12" spans="1:33" ht="18" customHeight="1">
      <c r="A12" s="2385"/>
      <c r="B12" s="200" t="s">
        <v>110</v>
      </c>
      <c r="C12" s="199" t="s">
        <v>99</v>
      </c>
      <c r="D12" s="553"/>
      <c r="E12" s="553"/>
      <c r="F12" s="553"/>
      <c r="G12" s="1631"/>
      <c r="H12" s="1631"/>
      <c r="I12" s="553"/>
      <c r="J12" s="553"/>
      <c r="K12" s="553"/>
      <c r="L12" s="1631"/>
      <c r="M12" s="1631"/>
      <c r="N12" s="553"/>
      <c r="O12" s="553"/>
      <c r="P12" s="553"/>
      <c r="Q12" s="1631"/>
      <c r="R12" s="1631"/>
      <c r="S12" s="553"/>
      <c r="T12" s="553"/>
      <c r="U12" s="553"/>
      <c r="V12" s="1631"/>
      <c r="W12" s="1631"/>
      <c r="X12" s="553"/>
      <c r="Y12" s="553"/>
      <c r="Z12" s="553"/>
      <c r="AA12" s="1631"/>
      <c r="AB12" s="1631"/>
      <c r="AC12" s="674" t="s">
        <v>818</v>
      </c>
      <c r="AD12" s="674" t="s">
        <v>818</v>
      </c>
      <c r="AE12" s="674" t="s">
        <v>818</v>
      </c>
      <c r="AF12" s="1863"/>
      <c r="AG12" s="1864"/>
    </row>
    <row r="13" spans="1:33" ht="18" customHeight="1">
      <c r="A13" s="2385">
        <v>3</v>
      </c>
      <c r="B13" s="201" t="s">
        <v>143</v>
      </c>
      <c r="C13" s="153" t="s">
        <v>104</v>
      </c>
      <c r="D13" s="1627"/>
      <c r="E13" s="1627"/>
      <c r="F13" s="1627"/>
      <c r="G13" s="1631"/>
      <c r="H13" s="1631"/>
      <c r="I13" s="1627"/>
      <c r="J13" s="1627"/>
      <c r="K13" s="1627"/>
      <c r="L13" s="1631"/>
      <c r="M13" s="1631"/>
      <c r="N13" s="1627"/>
      <c r="O13" s="1627">
        <v>11840</v>
      </c>
      <c r="P13" s="1627">
        <v>10116</v>
      </c>
      <c r="Q13" s="1631"/>
      <c r="R13" s="1631">
        <v>-14.560810810810812</v>
      </c>
      <c r="S13" s="1627">
        <v>0</v>
      </c>
      <c r="T13" s="1627">
        <v>0</v>
      </c>
      <c r="U13" s="1627">
        <v>0</v>
      </c>
      <c r="V13" s="1633"/>
      <c r="W13" s="1633"/>
      <c r="X13" s="1627"/>
      <c r="Y13" s="1627"/>
      <c r="Z13" s="1627"/>
      <c r="AA13" s="1633"/>
      <c r="AB13" s="1633"/>
      <c r="AC13" s="675" t="s">
        <v>818</v>
      </c>
      <c r="AD13" s="675">
        <v>11840</v>
      </c>
      <c r="AE13" s="675">
        <v>10116</v>
      </c>
      <c r="AF13" s="689"/>
      <c r="AG13" s="690">
        <v>-14.560810810810807</v>
      </c>
    </row>
    <row r="14" spans="1:33" ht="18" customHeight="1">
      <c r="A14" s="2385"/>
      <c r="B14" s="97" t="s">
        <v>146</v>
      </c>
      <c r="C14" s="105" t="s">
        <v>104</v>
      </c>
      <c r="D14" s="1295"/>
      <c r="E14" s="1295"/>
      <c r="F14" s="1295"/>
      <c r="G14" s="1631"/>
      <c r="H14" s="1631" t="s">
        <v>430</v>
      </c>
      <c r="I14" s="1295"/>
      <c r="J14" s="1295"/>
      <c r="K14" s="1295"/>
      <c r="L14" s="1631"/>
      <c r="M14" s="1631"/>
      <c r="N14" s="1295"/>
      <c r="O14" s="1750">
        <v>5500</v>
      </c>
      <c r="P14" s="1750">
        <v>4035</v>
      </c>
      <c r="Q14" s="1631"/>
      <c r="R14" s="1631">
        <v>-26.636363636363637</v>
      </c>
      <c r="S14" s="553"/>
      <c r="T14" s="553"/>
      <c r="U14" s="553"/>
      <c r="V14" s="1631"/>
      <c r="W14" s="1631"/>
      <c r="X14" s="1295"/>
      <c r="Y14" s="1295"/>
      <c r="Z14" s="1295"/>
      <c r="AA14" s="1631"/>
      <c r="AB14" s="1631"/>
      <c r="AC14" s="674" t="s">
        <v>818</v>
      </c>
      <c r="AD14" s="674">
        <v>5500</v>
      </c>
      <c r="AE14" s="674">
        <v>4035</v>
      </c>
      <c r="AF14" s="1863"/>
      <c r="AG14" s="1864">
        <v>-26.63636363636364</v>
      </c>
    </row>
    <row r="15" spans="1:33" ht="15.75" customHeight="1">
      <c r="A15" s="2385"/>
      <c r="B15" s="97" t="s">
        <v>147</v>
      </c>
      <c r="C15" s="105" t="s">
        <v>104</v>
      </c>
      <c r="D15" s="553"/>
      <c r="E15" s="553"/>
      <c r="F15" s="553"/>
      <c r="G15" s="1631"/>
      <c r="H15" s="1631"/>
      <c r="I15" s="553"/>
      <c r="J15" s="553"/>
      <c r="K15" s="553"/>
      <c r="L15" s="1631"/>
      <c r="M15" s="1631"/>
      <c r="N15" s="553"/>
      <c r="O15" s="553">
        <v>6340</v>
      </c>
      <c r="P15" s="553">
        <v>6081</v>
      </c>
      <c r="Q15" s="1631"/>
      <c r="R15" s="1631">
        <v>-4.0851735015772865</v>
      </c>
      <c r="S15" s="553"/>
      <c r="T15" s="553"/>
      <c r="U15" s="553"/>
      <c r="V15" s="1631"/>
      <c r="W15" s="1631"/>
      <c r="X15" s="553"/>
      <c r="Y15" s="553"/>
      <c r="Z15" s="553"/>
      <c r="AA15" s="1631"/>
      <c r="AB15" s="1631"/>
      <c r="AC15" s="674" t="s">
        <v>818</v>
      </c>
      <c r="AD15" s="674">
        <v>6340</v>
      </c>
      <c r="AE15" s="674">
        <v>6081</v>
      </c>
      <c r="AF15" s="1863"/>
      <c r="AG15" s="1864">
        <v>-4.0851735015772874</v>
      </c>
    </row>
    <row r="16" spans="1:33" ht="14.25" customHeight="1">
      <c r="A16" s="2385"/>
      <c r="B16" s="97" t="s">
        <v>111</v>
      </c>
      <c r="C16" s="105" t="s">
        <v>104</v>
      </c>
      <c r="D16" s="553"/>
      <c r="E16" s="553"/>
      <c r="F16" s="553"/>
      <c r="G16" s="1631"/>
      <c r="H16" s="1631"/>
      <c r="I16" s="553"/>
      <c r="J16" s="553"/>
      <c r="K16" s="553"/>
      <c r="L16" s="1631"/>
      <c r="M16" s="1631"/>
      <c r="N16" s="553"/>
      <c r="O16" s="553"/>
      <c r="P16" s="553"/>
      <c r="Q16" s="1631"/>
      <c r="R16" s="1631"/>
      <c r="S16" s="553"/>
      <c r="T16" s="553"/>
      <c r="U16" s="553"/>
      <c r="V16" s="1631"/>
      <c r="W16" s="1631"/>
      <c r="X16" s="553"/>
      <c r="Y16" s="553"/>
      <c r="Z16" s="553"/>
      <c r="AA16" s="1631"/>
      <c r="AB16" s="1631"/>
      <c r="AC16" s="674" t="s">
        <v>818</v>
      </c>
      <c r="AD16" s="674" t="s">
        <v>818</v>
      </c>
      <c r="AE16" s="674" t="s">
        <v>818</v>
      </c>
      <c r="AF16" s="1863"/>
      <c r="AG16" s="1864"/>
    </row>
    <row r="17" spans="1:33" s="73" customFormat="1" ht="16.5">
      <c r="A17" s="2385">
        <v>4</v>
      </c>
      <c r="B17" s="196" t="s">
        <v>148</v>
      </c>
      <c r="C17" s="197" t="s">
        <v>40</v>
      </c>
      <c r="D17" s="1627"/>
      <c r="E17" s="1627"/>
      <c r="F17" s="1627"/>
      <c r="G17" s="1631"/>
      <c r="H17" s="1631"/>
      <c r="I17" s="1627">
        <v>23441</v>
      </c>
      <c r="J17" s="1627">
        <v>38492</v>
      </c>
      <c r="K17" s="1627">
        <v>30577.5</v>
      </c>
      <c r="L17" s="1633">
        <v>64.208011603600539</v>
      </c>
      <c r="M17" s="1633">
        <v>-20.561415359035642</v>
      </c>
      <c r="N17" s="1627">
        <v>24209</v>
      </c>
      <c r="O17" s="1627">
        <v>35578</v>
      </c>
      <c r="P17" s="1627">
        <v>32506</v>
      </c>
      <c r="Q17" s="1633">
        <v>46.961873683340905</v>
      </c>
      <c r="R17" s="1633">
        <v>-8.6345494406655803</v>
      </c>
      <c r="S17" s="1627"/>
      <c r="T17" s="1627"/>
      <c r="U17" s="1627">
        <v>13081.45</v>
      </c>
      <c r="V17" s="1631"/>
      <c r="W17" s="1631"/>
      <c r="X17" s="1627">
        <v>0</v>
      </c>
      <c r="Y17" s="1627">
        <v>0</v>
      </c>
      <c r="Z17" s="1627">
        <v>0</v>
      </c>
      <c r="AA17" s="1633"/>
      <c r="AB17" s="1633"/>
      <c r="AC17" s="675">
        <v>47650</v>
      </c>
      <c r="AD17" s="675">
        <v>74070</v>
      </c>
      <c r="AE17" s="675">
        <v>76164.95</v>
      </c>
      <c r="AF17" s="689">
        <v>55.445960125918162</v>
      </c>
      <c r="AG17" s="690">
        <v>2.8283380585932179</v>
      </c>
    </row>
    <row r="18" spans="1:33" ht="16.5">
      <c r="A18" s="2385"/>
      <c r="B18" s="200" t="s">
        <v>149</v>
      </c>
      <c r="C18" s="199" t="s">
        <v>40</v>
      </c>
      <c r="D18" s="553"/>
      <c r="E18" s="553"/>
      <c r="F18" s="553"/>
      <c r="G18" s="1631"/>
      <c r="H18" s="1631"/>
      <c r="I18" s="553"/>
      <c r="J18" s="553"/>
      <c r="K18" s="553"/>
      <c r="L18" s="1633"/>
      <c r="M18" s="1631"/>
      <c r="N18" s="553"/>
      <c r="O18" s="553"/>
      <c r="P18" s="553"/>
      <c r="Q18" s="1633"/>
      <c r="R18" s="1631"/>
      <c r="S18" s="553"/>
      <c r="T18" s="553"/>
      <c r="U18" s="553"/>
      <c r="V18" s="1631"/>
      <c r="W18" s="1631"/>
      <c r="X18" s="553"/>
      <c r="Y18" s="553"/>
      <c r="Z18" s="553"/>
      <c r="AA18" s="1631"/>
      <c r="AB18" s="1631"/>
      <c r="AC18" s="675" t="s">
        <v>818</v>
      </c>
      <c r="AD18" s="675" t="s">
        <v>818</v>
      </c>
      <c r="AE18" s="675" t="s">
        <v>818</v>
      </c>
      <c r="AF18" s="1863"/>
      <c r="AG18" s="1864"/>
    </row>
    <row r="19" spans="1:33" ht="16.5">
      <c r="A19" s="2385"/>
      <c r="B19" s="200" t="s">
        <v>144</v>
      </c>
      <c r="C19" s="199" t="s">
        <v>40</v>
      </c>
      <c r="D19" s="553"/>
      <c r="E19" s="553"/>
      <c r="F19" s="553"/>
      <c r="G19" s="1631"/>
      <c r="H19" s="1631"/>
      <c r="I19" s="553"/>
      <c r="J19" s="553"/>
      <c r="K19" s="553"/>
      <c r="L19" s="1633"/>
      <c r="M19" s="1631"/>
      <c r="N19" s="553"/>
      <c r="O19" s="553"/>
      <c r="P19" s="553"/>
      <c r="Q19" s="1633"/>
      <c r="R19" s="1631"/>
      <c r="S19" s="553"/>
      <c r="T19" s="553"/>
      <c r="U19" s="553"/>
      <c r="V19" s="1631"/>
      <c r="W19" s="1631"/>
      <c r="X19" s="553"/>
      <c r="Y19" s="553"/>
      <c r="Z19" s="553"/>
      <c r="AA19" s="1631"/>
      <c r="AB19" s="1631"/>
      <c r="AC19" s="675" t="s">
        <v>818</v>
      </c>
      <c r="AD19" s="675" t="s">
        <v>818</v>
      </c>
      <c r="AE19" s="675" t="s">
        <v>818</v>
      </c>
      <c r="AF19" s="1863"/>
      <c r="AG19" s="1864"/>
    </row>
    <row r="20" spans="1:33" ht="16.5">
      <c r="A20" s="2385"/>
      <c r="B20" s="200" t="s">
        <v>52</v>
      </c>
      <c r="C20" s="199" t="s">
        <v>40</v>
      </c>
      <c r="D20" s="553"/>
      <c r="E20" s="553"/>
      <c r="F20" s="553"/>
      <c r="G20" s="1631"/>
      <c r="H20" s="1631"/>
      <c r="I20" s="28">
        <v>23441</v>
      </c>
      <c r="J20" s="28">
        <v>38492</v>
      </c>
      <c r="K20" s="28">
        <v>30577.5</v>
      </c>
      <c r="L20" s="1633">
        <v>64.208011603600539</v>
      </c>
      <c r="M20" s="1633">
        <v>-20.561415359035642</v>
      </c>
      <c r="N20" s="553">
        <v>24209</v>
      </c>
      <c r="O20" s="553">
        <v>35578</v>
      </c>
      <c r="P20" s="553">
        <v>32506</v>
      </c>
      <c r="Q20" s="1633">
        <v>46.961873683340905</v>
      </c>
      <c r="R20" s="1631">
        <v>-8.6345494406655803</v>
      </c>
      <c r="S20" s="553"/>
      <c r="T20" s="553"/>
      <c r="U20" s="553">
        <v>13081.45</v>
      </c>
      <c r="V20" s="1631"/>
      <c r="W20" s="1631"/>
      <c r="X20" s="553"/>
      <c r="Y20" s="553"/>
      <c r="Z20" s="553"/>
      <c r="AA20" s="1631" t="e">
        <v>#DIV/0!</v>
      </c>
      <c r="AB20" s="1631" t="e">
        <v>#DIV/0!</v>
      </c>
      <c r="AC20" s="674">
        <v>47650</v>
      </c>
      <c r="AD20" s="674">
        <v>74070</v>
      </c>
      <c r="AE20" s="674">
        <v>76164.95</v>
      </c>
      <c r="AF20" s="1863">
        <v>55.445960125918162</v>
      </c>
      <c r="AG20" s="1864">
        <v>2.8283380585932179</v>
      </c>
    </row>
    <row r="21" spans="1:33" ht="16.5">
      <c r="A21" s="2385"/>
      <c r="B21" s="200" t="s">
        <v>145</v>
      </c>
      <c r="C21" s="199" t="s">
        <v>40</v>
      </c>
      <c r="D21" s="1295"/>
      <c r="E21" s="1295"/>
      <c r="F21" s="1295"/>
      <c r="G21" s="1631"/>
      <c r="H21" s="1631"/>
      <c r="I21" s="1295"/>
      <c r="J21" s="1295"/>
      <c r="K21" s="1295"/>
      <c r="L21" s="1631"/>
      <c r="M21" s="1631"/>
      <c r="N21" s="1295"/>
      <c r="O21" s="1295"/>
      <c r="P21" s="1295"/>
      <c r="Q21" s="1631"/>
      <c r="R21" s="1631"/>
      <c r="S21" s="1295"/>
      <c r="T21" s="1295"/>
      <c r="U21" s="1295"/>
      <c r="V21" s="1631"/>
      <c r="W21" s="1631"/>
      <c r="X21" s="1295"/>
      <c r="Y21" s="1295"/>
      <c r="Z21" s="1295"/>
      <c r="AA21" s="1631"/>
      <c r="AB21" s="1631"/>
      <c r="AC21" s="675" t="s">
        <v>818</v>
      </c>
      <c r="AD21" s="675" t="s">
        <v>818</v>
      </c>
      <c r="AE21" s="675" t="s">
        <v>818</v>
      </c>
      <c r="AF21" s="1863"/>
      <c r="AG21" s="1864"/>
    </row>
    <row r="22" spans="1:33" ht="16.5">
      <c r="A22" s="2385"/>
      <c r="B22" s="200" t="s">
        <v>53</v>
      </c>
      <c r="C22" s="199" t="s">
        <v>40</v>
      </c>
      <c r="D22" s="553"/>
      <c r="E22" s="553"/>
      <c r="F22" s="553"/>
      <c r="G22" s="1631"/>
      <c r="H22" s="1631"/>
      <c r="I22" s="553"/>
      <c r="J22" s="553"/>
      <c r="K22" s="553"/>
      <c r="L22" s="1631"/>
      <c r="M22" s="1631"/>
      <c r="N22" s="553"/>
      <c r="O22" s="553"/>
      <c r="P22" s="553"/>
      <c r="Q22" s="1631"/>
      <c r="R22" s="1631"/>
      <c r="S22" s="553"/>
      <c r="T22" s="553"/>
      <c r="U22" s="553"/>
      <c r="V22" s="1631"/>
      <c r="W22" s="1631"/>
      <c r="X22" s="553"/>
      <c r="Y22" s="553"/>
      <c r="Z22" s="553"/>
      <c r="AA22" s="1631"/>
      <c r="AB22" s="1631"/>
      <c r="AC22" s="675" t="s">
        <v>818</v>
      </c>
      <c r="AD22" s="675" t="s">
        <v>818</v>
      </c>
      <c r="AE22" s="675" t="s">
        <v>818</v>
      </c>
      <c r="AF22" s="1863"/>
      <c r="AG22" s="1864"/>
    </row>
    <row r="23" spans="1:33" ht="16.5">
      <c r="A23" s="2385"/>
      <c r="B23" s="200" t="s">
        <v>54</v>
      </c>
      <c r="C23" s="199" t="s">
        <v>40</v>
      </c>
      <c r="D23" s="1295"/>
      <c r="E23" s="1295"/>
      <c r="F23" s="1295"/>
      <c r="G23" s="1631"/>
      <c r="H23" s="1631"/>
      <c r="I23" s="1295"/>
      <c r="J23" s="1295"/>
      <c r="K23" s="1295"/>
      <c r="L23" s="1631"/>
      <c r="M23" s="1631"/>
      <c r="N23" s="1295"/>
      <c r="O23" s="1295"/>
      <c r="P23" s="1295"/>
      <c r="Q23" s="1631"/>
      <c r="R23" s="1631"/>
      <c r="S23" s="1295"/>
      <c r="T23" s="1295"/>
      <c r="U23" s="1295"/>
      <c r="V23" s="1631"/>
      <c r="W23" s="1631"/>
      <c r="X23" s="1295"/>
      <c r="Y23" s="1295"/>
      <c r="Z23" s="1295"/>
      <c r="AA23" s="1631"/>
      <c r="AB23" s="1631"/>
      <c r="AC23" s="675" t="s">
        <v>818</v>
      </c>
      <c r="AD23" s="675" t="s">
        <v>818</v>
      </c>
      <c r="AE23" s="675" t="s">
        <v>818</v>
      </c>
      <c r="AF23" s="1863"/>
      <c r="AG23" s="1864"/>
    </row>
    <row r="24" spans="1:33" s="73" customFormat="1" ht="16.5">
      <c r="A24" s="2385">
        <v>5</v>
      </c>
      <c r="B24" s="196" t="s">
        <v>150</v>
      </c>
      <c r="C24" s="153" t="s">
        <v>99</v>
      </c>
      <c r="D24" s="1642">
        <v>757</v>
      </c>
      <c r="E24" s="1642">
        <v>801</v>
      </c>
      <c r="F24" s="1642">
        <v>1256</v>
      </c>
      <c r="G24" s="1633">
        <v>5.8124174372523116</v>
      </c>
      <c r="H24" s="1633">
        <v>56.803995006242204</v>
      </c>
      <c r="I24" s="1627"/>
      <c r="J24" s="1627"/>
      <c r="K24" s="1627"/>
      <c r="L24" s="1631"/>
      <c r="M24" s="1631"/>
      <c r="N24" s="1627"/>
      <c r="O24" s="1627"/>
      <c r="P24" s="1627"/>
      <c r="Q24" s="1631"/>
      <c r="R24" s="1631"/>
      <c r="S24" s="1627">
        <v>3994</v>
      </c>
      <c r="T24" s="1627">
        <v>3994</v>
      </c>
      <c r="U24" s="1627">
        <v>6209</v>
      </c>
      <c r="V24" s="1633">
        <v>0</v>
      </c>
      <c r="W24" s="1633">
        <v>55.458187280921379</v>
      </c>
      <c r="X24" s="1627"/>
      <c r="Y24" s="1627"/>
      <c r="Z24" s="1627"/>
      <c r="AA24" s="1631"/>
      <c r="AB24" s="1631"/>
      <c r="AC24" s="675">
        <v>4751</v>
      </c>
      <c r="AD24" s="675">
        <v>4795</v>
      </c>
      <c r="AE24" s="675">
        <v>7465</v>
      </c>
      <c r="AF24" s="689">
        <v>0.92612081667017776</v>
      </c>
      <c r="AG24" s="690">
        <v>55.683003128258605</v>
      </c>
    </row>
    <row r="25" spans="1:33" ht="16.5">
      <c r="A25" s="2385"/>
      <c r="B25" s="200" t="s">
        <v>112</v>
      </c>
      <c r="C25" s="105" t="s">
        <v>99</v>
      </c>
      <c r="D25" s="1643">
        <v>757</v>
      </c>
      <c r="E25" s="1643">
        <v>801</v>
      </c>
      <c r="F25" s="1643">
        <v>1256</v>
      </c>
      <c r="G25" s="1631">
        <v>5.8124174372523116</v>
      </c>
      <c r="H25" s="1631">
        <v>56.803995006242204</v>
      </c>
      <c r="I25" s="553"/>
      <c r="J25" s="553"/>
      <c r="K25" s="553"/>
      <c r="L25" s="1631"/>
      <c r="M25" s="1631"/>
      <c r="N25" s="553"/>
      <c r="O25" s="553"/>
      <c r="P25" s="553"/>
      <c r="Q25" s="1631"/>
      <c r="R25" s="1631"/>
      <c r="S25" s="553">
        <v>3994</v>
      </c>
      <c r="T25" s="553">
        <v>3994</v>
      </c>
      <c r="U25" s="553">
        <v>6209</v>
      </c>
      <c r="V25" s="1631">
        <v>0</v>
      </c>
      <c r="W25" s="1631">
        <v>55.458187280921379</v>
      </c>
      <c r="X25" s="553"/>
      <c r="Y25" s="553"/>
      <c r="Z25" s="553"/>
      <c r="AA25" s="1631"/>
      <c r="AB25" s="1631"/>
      <c r="AC25" s="674">
        <v>4751</v>
      </c>
      <c r="AD25" s="674">
        <v>4795</v>
      </c>
      <c r="AE25" s="674">
        <v>7465</v>
      </c>
      <c r="AF25" s="1863">
        <v>0.92612081667017776</v>
      </c>
      <c r="AG25" s="1864">
        <v>55.683003128258605</v>
      </c>
    </row>
    <row r="26" spans="1:33" ht="16.5">
      <c r="A26" s="2385"/>
      <c r="B26" s="200" t="s">
        <v>105</v>
      </c>
      <c r="C26" s="105" t="s">
        <v>99</v>
      </c>
      <c r="D26" s="553"/>
      <c r="E26" s="553"/>
      <c r="F26" s="553"/>
      <c r="G26" s="1631"/>
      <c r="H26" s="1631"/>
      <c r="I26" s="553"/>
      <c r="J26" s="553"/>
      <c r="K26" s="553"/>
      <c r="L26" s="1631"/>
      <c r="M26" s="1631"/>
      <c r="N26" s="553"/>
      <c r="O26" s="553"/>
      <c r="P26" s="553"/>
      <c r="Q26" s="1631"/>
      <c r="R26" s="1631"/>
      <c r="S26" s="553"/>
      <c r="T26" s="553"/>
      <c r="U26" s="553"/>
      <c r="V26" s="1631"/>
      <c r="W26" s="1631"/>
      <c r="X26" s="553"/>
      <c r="Y26" s="553"/>
      <c r="Z26" s="553"/>
      <c r="AA26" s="1631"/>
      <c r="AB26" s="1631"/>
      <c r="AC26" s="675" t="s">
        <v>818</v>
      </c>
      <c r="AD26" s="675" t="s">
        <v>818</v>
      </c>
      <c r="AE26" s="675" t="s">
        <v>818</v>
      </c>
      <c r="AF26" s="1863"/>
      <c r="AG26" s="1864"/>
    </row>
    <row r="27" spans="1:33" ht="16.5">
      <c r="A27" s="2385"/>
      <c r="B27" s="200" t="s">
        <v>151</v>
      </c>
      <c r="C27" s="105" t="s">
        <v>99</v>
      </c>
      <c r="D27" s="553"/>
      <c r="E27" s="553"/>
      <c r="F27" s="553"/>
      <c r="G27" s="1631"/>
      <c r="H27" s="1631"/>
      <c r="I27" s="553"/>
      <c r="J27" s="553"/>
      <c r="K27" s="553"/>
      <c r="L27" s="1631"/>
      <c r="M27" s="1631"/>
      <c r="N27" s="553"/>
      <c r="O27" s="553"/>
      <c r="P27" s="553"/>
      <c r="Q27" s="1631"/>
      <c r="R27" s="1631"/>
      <c r="S27" s="553"/>
      <c r="T27" s="553"/>
      <c r="U27" s="553"/>
      <c r="V27" s="1631"/>
      <c r="W27" s="1631"/>
      <c r="X27" s="553"/>
      <c r="Y27" s="553"/>
      <c r="Z27" s="553"/>
      <c r="AA27" s="1631"/>
      <c r="AB27" s="1631"/>
      <c r="AC27" s="675" t="s">
        <v>818</v>
      </c>
      <c r="AD27" s="675" t="s">
        <v>818</v>
      </c>
      <c r="AE27" s="675" t="s">
        <v>818</v>
      </c>
      <c r="AF27" s="1863"/>
      <c r="AG27" s="1864"/>
    </row>
    <row r="28" spans="1:33" ht="16.5">
      <c r="A28" s="2385">
        <v>6</v>
      </c>
      <c r="B28" s="196" t="s">
        <v>152</v>
      </c>
      <c r="C28" s="199"/>
      <c r="D28" s="1641"/>
      <c r="E28" s="1641"/>
      <c r="F28" s="1641"/>
      <c r="G28" s="1631"/>
      <c r="H28" s="1631"/>
      <c r="I28" s="1641"/>
      <c r="J28" s="1641"/>
      <c r="K28" s="1641"/>
      <c r="L28" s="1631"/>
      <c r="M28" s="1631"/>
      <c r="N28" s="1641"/>
      <c r="O28" s="1641"/>
      <c r="P28" s="1641"/>
      <c r="Q28" s="1631"/>
      <c r="R28" s="1631"/>
      <c r="S28" s="1641"/>
      <c r="T28" s="1641"/>
      <c r="U28" s="1641"/>
      <c r="V28" s="1631"/>
      <c r="W28" s="1631"/>
      <c r="X28" s="1641"/>
      <c r="Y28" s="1641"/>
      <c r="Z28" s="1641"/>
      <c r="AA28" s="1631"/>
      <c r="AB28" s="1631"/>
      <c r="AC28" s="675" t="s">
        <v>818</v>
      </c>
      <c r="AD28" s="675" t="s">
        <v>818</v>
      </c>
      <c r="AE28" s="675" t="s">
        <v>818</v>
      </c>
      <c r="AF28" s="1863"/>
      <c r="AG28" s="1864"/>
    </row>
    <row r="29" spans="1:33" ht="16.5">
      <c r="A29" s="2385"/>
      <c r="B29" s="200" t="s">
        <v>55</v>
      </c>
      <c r="C29" s="105" t="s">
        <v>103</v>
      </c>
      <c r="D29" s="553"/>
      <c r="E29" s="553"/>
      <c r="F29" s="553"/>
      <c r="G29" s="1631"/>
      <c r="H29" s="1631"/>
      <c r="I29" s="553"/>
      <c r="J29" s="553"/>
      <c r="K29" s="553"/>
      <c r="L29" s="1631"/>
      <c r="M29" s="1631"/>
      <c r="N29" s="553"/>
      <c r="O29" s="553"/>
      <c r="P29" s="553"/>
      <c r="Q29" s="1631"/>
      <c r="R29" s="1631"/>
      <c r="S29" s="553"/>
      <c r="T29" s="553"/>
      <c r="U29" s="553"/>
      <c r="V29" s="1631"/>
      <c r="W29" s="1631"/>
      <c r="X29" s="553"/>
      <c r="Y29" s="553"/>
      <c r="Z29" s="553"/>
      <c r="AA29" s="1631"/>
      <c r="AB29" s="1631"/>
      <c r="AC29" s="675" t="s">
        <v>818</v>
      </c>
      <c r="AD29" s="675" t="s">
        <v>818</v>
      </c>
      <c r="AE29" s="675" t="s">
        <v>818</v>
      </c>
      <c r="AF29" s="1863"/>
      <c r="AG29" s="1864"/>
    </row>
    <row r="30" spans="1:33" ht="16.5">
      <c r="A30" s="2385">
        <v>7</v>
      </c>
      <c r="B30" s="196" t="s">
        <v>153</v>
      </c>
      <c r="C30" s="105"/>
      <c r="D30" s="1627"/>
      <c r="E30" s="1627"/>
      <c r="F30" s="1627"/>
      <c r="G30" s="1631"/>
      <c r="H30" s="1631"/>
      <c r="I30" s="1627"/>
      <c r="J30" s="1627"/>
      <c r="K30" s="1627"/>
      <c r="L30" s="1631"/>
      <c r="M30" s="1631"/>
      <c r="N30" s="1627"/>
      <c r="O30" s="1627"/>
      <c r="P30" s="1627"/>
      <c r="Q30" s="1631"/>
      <c r="R30" s="1631"/>
      <c r="S30" s="1627"/>
      <c r="T30" s="1627"/>
      <c r="U30" s="1627"/>
      <c r="V30" s="1631"/>
      <c r="W30" s="1631"/>
      <c r="X30" s="1627"/>
      <c r="Y30" s="1627"/>
      <c r="Z30" s="1627"/>
      <c r="AA30" s="1631"/>
      <c r="AB30" s="1631"/>
      <c r="AC30" s="675" t="s">
        <v>818</v>
      </c>
      <c r="AD30" s="675" t="s">
        <v>818</v>
      </c>
      <c r="AE30" s="675" t="s">
        <v>818</v>
      </c>
      <c r="AF30" s="1863"/>
      <c r="AG30" s="1864"/>
    </row>
    <row r="31" spans="1:33" ht="16.5">
      <c r="A31" s="2385"/>
      <c r="B31" s="200" t="s">
        <v>154</v>
      </c>
      <c r="C31" s="105" t="s">
        <v>40</v>
      </c>
      <c r="D31" s="553"/>
      <c r="E31" s="553"/>
      <c r="F31" s="553"/>
      <c r="G31" s="1631"/>
      <c r="H31" s="1631"/>
      <c r="I31" s="553"/>
      <c r="J31" s="553"/>
      <c r="K31" s="553"/>
      <c r="L31" s="1631"/>
      <c r="M31" s="1631"/>
      <c r="N31" s="553"/>
      <c r="O31" s="553"/>
      <c r="P31" s="553"/>
      <c r="Q31" s="1631"/>
      <c r="R31" s="1631"/>
      <c r="S31" s="553"/>
      <c r="T31" s="553"/>
      <c r="U31" s="553"/>
      <c r="V31" s="1631"/>
      <c r="W31" s="1631"/>
      <c r="X31" s="553"/>
      <c r="Y31" s="553"/>
      <c r="Z31" s="553"/>
      <c r="AA31" s="1631"/>
      <c r="AB31" s="1631"/>
      <c r="AC31" s="675" t="s">
        <v>818</v>
      </c>
      <c r="AD31" s="675" t="s">
        <v>818</v>
      </c>
      <c r="AE31" s="675" t="s">
        <v>818</v>
      </c>
      <c r="AF31" s="1863"/>
      <c r="AG31" s="1864"/>
    </row>
    <row r="32" spans="1:33" ht="16.5">
      <c r="A32" s="2385"/>
      <c r="B32" s="200" t="s">
        <v>113</v>
      </c>
      <c r="C32" s="199" t="s">
        <v>100</v>
      </c>
      <c r="D32" s="553"/>
      <c r="E32" s="553"/>
      <c r="F32" s="553"/>
      <c r="G32" s="1631"/>
      <c r="H32" s="1631"/>
      <c r="I32" s="553"/>
      <c r="J32" s="553"/>
      <c r="K32" s="553"/>
      <c r="L32" s="1631"/>
      <c r="M32" s="1631"/>
      <c r="N32" s="553"/>
      <c r="O32" s="553"/>
      <c r="P32" s="553"/>
      <c r="Q32" s="1631"/>
      <c r="R32" s="1631"/>
      <c r="S32" s="553"/>
      <c r="T32" s="553"/>
      <c r="U32" s="553"/>
      <c r="V32" s="1631"/>
      <c r="W32" s="1631"/>
      <c r="X32" s="553"/>
      <c r="Y32" s="553"/>
      <c r="Z32" s="553"/>
      <c r="AA32" s="1631"/>
      <c r="AB32" s="1631"/>
      <c r="AC32" s="675" t="s">
        <v>818</v>
      </c>
      <c r="AD32" s="675" t="s">
        <v>818</v>
      </c>
      <c r="AE32" s="675" t="s">
        <v>818</v>
      </c>
      <c r="AF32" s="1863"/>
      <c r="AG32" s="1864"/>
    </row>
    <row r="33" spans="1:33" ht="16.5">
      <c r="A33" s="1878"/>
      <c r="B33" s="200" t="s">
        <v>321</v>
      </c>
      <c r="C33" s="199" t="s">
        <v>100</v>
      </c>
      <c r="D33" s="553"/>
      <c r="E33" s="553"/>
      <c r="F33" s="553"/>
      <c r="G33" s="1631"/>
      <c r="H33" s="1631"/>
      <c r="I33" s="553"/>
      <c r="J33" s="553"/>
      <c r="K33" s="553"/>
      <c r="L33" s="1631"/>
      <c r="M33" s="1631"/>
      <c r="N33" s="553"/>
      <c r="O33" s="553"/>
      <c r="P33" s="553"/>
      <c r="Q33" s="1631"/>
      <c r="R33" s="1631"/>
      <c r="S33" s="553"/>
      <c r="T33" s="553"/>
      <c r="U33" s="553"/>
      <c r="V33" s="1631"/>
      <c r="W33" s="1631"/>
      <c r="X33" s="553"/>
      <c r="Y33" s="553"/>
      <c r="Z33" s="553"/>
      <c r="AA33" s="1631"/>
      <c r="AB33" s="1631"/>
      <c r="AC33" s="675" t="s">
        <v>818</v>
      </c>
      <c r="AD33" s="675" t="s">
        <v>818</v>
      </c>
      <c r="AE33" s="675" t="s">
        <v>818</v>
      </c>
      <c r="AF33" s="1863"/>
      <c r="AG33" s="1864"/>
    </row>
    <row r="34" spans="1:33" ht="16.5">
      <c r="A34" s="1878"/>
      <c r="B34" s="200" t="s">
        <v>58</v>
      </c>
      <c r="C34" s="202" t="s">
        <v>101</v>
      </c>
      <c r="D34" s="553"/>
      <c r="E34" s="553"/>
      <c r="F34" s="553"/>
      <c r="G34" s="1631"/>
      <c r="H34" s="1631"/>
      <c r="I34" s="553"/>
      <c r="J34" s="553"/>
      <c r="K34" s="553"/>
      <c r="L34" s="1631"/>
      <c r="M34" s="1631"/>
      <c r="N34" s="553"/>
      <c r="O34" s="553"/>
      <c r="P34" s="553"/>
      <c r="Q34" s="1631"/>
      <c r="R34" s="1631"/>
      <c r="S34" s="553"/>
      <c r="T34" s="553"/>
      <c r="U34" s="553"/>
      <c r="V34" s="1631"/>
      <c r="W34" s="1631"/>
      <c r="X34" s="553"/>
      <c r="Y34" s="553"/>
      <c r="Z34" s="553"/>
      <c r="AA34" s="1631"/>
      <c r="AB34" s="1631"/>
      <c r="AC34" s="675" t="s">
        <v>818</v>
      </c>
      <c r="AD34" s="675" t="s">
        <v>818</v>
      </c>
      <c r="AE34" s="675" t="s">
        <v>818</v>
      </c>
      <c r="AF34" s="1863"/>
      <c r="AG34" s="1864"/>
    </row>
    <row r="35" spans="1:33" ht="16.5">
      <c r="A35" s="2385">
        <v>8</v>
      </c>
      <c r="B35" s="196" t="s">
        <v>359</v>
      </c>
      <c r="C35" s="105"/>
      <c r="D35" s="1641"/>
      <c r="E35" s="1641"/>
      <c r="F35" s="1641"/>
      <c r="G35" s="1631"/>
      <c r="H35" s="1631"/>
      <c r="I35" s="1641"/>
      <c r="J35" s="1641"/>
      <c r="K35" s="1641"/>
      <c r="L35" s="1631"/>
      <c r="M35" s="1631"/>
      <c r="N35" s="1641"/>
      <c r="O35" s="1641"/>
      <c r="P35" s="1641"/>
      <c r="Q35" s="1631"/>
      <c r="R35" s="1631"/>
      <c r="S35" s="1641"/>
      <c r="T35" s="1641"/>
      <c r="U35" s="1641"/>
      <c r="V35" s="1631"/>
      <c r="W35" s="1631"/>
      <c r="X35" s="1641"/>
      <c r="Y35" s="1641"/>
      <c r="Z35" s="1641"/>
      <c r="AA35" s="1631"/>
      <c r="AB35" s="1631"/>
      <c r="AC35" s="675" t="s">
        <v>818</v>
      </c>
      <c r="AD35" s="675" t="s">
        <v>818</v>
      </c>
      <c r="AE35" s="675" t="s">
        <v>818</v>
      </c>
      <c r="AF35" s="1863"/>
      <c r="AG35" s="1864"/>
    </row>
    <row r="36" spans="1:33" ht="16.5">
      <c r="A36" s="2385"/>
      <c r="B36" s="200" t="s">
        <v>57</v>
      </c>
      <c r="C36" s="105" t="s">
        <v>106</v>
      </c>
      <c r="D36" s="553"/>
      <c r="E36" s="553"/>
      <c r="F36" s="553"/>
      <c r="G36" s="1631"/>
      <c r="H36" s="1631"/>
      <c r="I36" s="553"/>
      <c r="J36" s="553"/>
      <c r="K36" s="553"/>
      <c r="L36" s="1631"/>
      <c r="M36" s="1631"/>
      <c r="N36" s="553"/>
      <c r="O36" s="553"/>
      <c r="P36" s="553"/>
      <c r="Q36" s="1631"/>
      <c r="R36" s="1631"/>
      <c r="S36" s="553"/>
      <c r="T36" s="553"/>
      <c r="U36" s="553"/>
      <c r="V36" s="1631"/>
      <c r="W36" s="1631"/>
      <c r="X36" s="553"/>
      <c r="Y36" s="553"/>
      <c r="Z36" s="553"/>
      <c r="AA36" s="1631"/>
      <c r="AB36" s="1631"/>
      <c r="AC36" s="675" t="s">
        <v>818</v>
      </c>
      <c r="AD36" s="675" t="s">
        <v>818</v>
      </c>
      <c r="AE36" s="675" t="s">
        <v>818</v>
      </c>
      <c r="AF36" s="1863"/>
      <c r="AG36" s="1864"/>
    </row>
    <row r="37" spans="1:33" ht="16.5">
      <c r="A37" s="2385"/>
      <c r="B37" s="200" t="s">
        <v>114</v>
      </c>
      <c r="C37" s="105" t="s">
        <v>40</v>
      </c>
      <c r="D37" s="553"/>
      <c r="E37" s="553"/>
      <c r="F37" s="553"/>
      <c r="G37" s="1631"/>
      <c r="H37" s="1631"/>
      <c r="I37" s="553"/>
      <c r="J37" s="553"/>
      <c r="K37" s="553"/>
      <c r="L37" s="1631"/>
      <c r="M37" s="1631"/>
      <c r="N37" s="553"/>
      <c r="O37" s="553"/>
      <c r="P37" s="553"/>
      <c r="Q37" s="1631"/>
      <c r="R37" s="1631"/>
      <c r="S37" s="553"/>
      <c r="T37" s="553"/>
      <c r="U37" s="553"/>
      <c r="V37" s="1631"/>
      <c r="W37" s="1631"/>
      <c r="X37" s="553"/>
      <c r="Y37" s="553"/>
      <c r="Z37" s="553"/>
      <c r="AA37" s="1631"/>
      <c r="AB37" s="1631"/>
      <c r="AC37" s="675" t="s">
        <v>818</v>
      </c>
      <c r="AD37" s="675" t="s">
        <v>818</v>
      </c>
      <c r="AE37" s="675" t="s">
        <v>818</v>
      </c>
      <c r="AF37" s="1863"/>
      <c r="AG37" s="1864"/>
    </row>
    <row r="38" spans="1:33" ht="16.5">
      <c r="A38" s="2385">
        <v>9</v>
      </c>
      <c r="B38" s="196" t="s">
        <v>115</v>
      </c>
      <c r="C38" s="153" t="s">
        <v>101</v>
      </c>
      <c r="D38" s="1627"/>
      <c r="E38" s="1627"/>
      <c r="F38" s="1627"/>
      <c r="G38" s="1631"/>
      <c r="H38" s="1631"/>
      <c r="I38" s="1627"/>
      <c r="J38" s="1627"/>
      <c r="K38" s="1627"/>
      <c r="L38" s="1631"/>
      <c r="M38" s="1631"/>
      <c r="N38" s="1627"/>
      <c r="O38" s="1627"/>
      <c r="P38" s="1627"/>
      <c r="Q38" s="1631"/>
      <c r="R38" s="1631"/>
      <c r="S38" s="1627"/>
      <c r="T38" s="1627"/>
      <c r="U38" s="1627"/>
      <c r="V38" s="1631"/>
      <c r="W38" s="1631"/>
      <c r="X38" s="1627"/>
      <c r="Y38" s="1627"/>
      <c r="Z38" s="1627"/>
      <c r="AA38" s="1631"/>
      <c r="AB38" s="1631"/>
      <c r="AC38" s="675" t="s">
        <v>818</v>
      </c>
      <c r="AD38" s="675" t="s">
        <v>818</v>
      </c>
      <c r="AE38" s="675" t="s">
        <v>818</v>
      </c>
      <c r="AF38" s="1863"/>
      <c r="AG38" s="1864"/>
    </row>
    <row r="39" spans="1:33" ht="16.5">
      <c r="A39" s="2385"/>
      <c r="B39" s="200" t="s">
        <v>155</v>
      </c>
      <c r="C39" s="105" t="s">
        <v>101</v>
      </c>
      <c r="D39" s="553"/>
      <c r="E39" s="553"/>
      <c r="F39" s="553"/>
      <c r="G39" s="1631"/>
      <c r="H39" s="1631"/>
      <c r="I39" s="553"/>
      <c r="J39" s="553"/>
      <c r="K39" s="553"/>
      <c r="L39" s="1631"/>
      <c r="M39" s="1631"/>
      <c r="N39" s="553"/>
      <c r="O39" s="553"/>
      <c r="P39" s="553"/>
      <c r="Q39" s="1631"/>
      <c r="R39" s="1631"/>
      <c r="S39" s="553"/>
      <c r="T39" s="553"/>
      <c r="U39" s="553"/>
      <c r="V39" s="1631"/>
      <c r="W39" s="1631"/>
      <c r="X39" s="553"/>
      <c r="Y39" s="553"/>
      <c r="Z39" s="553"/>
      <c r="AA39" s="1631"/>
      <c r="AB39" s="1631"/>
      <c r="AC39" s="675" t="s">
        <v>818</v>
      </c>
      <c r="AD39" s="675" t="s">
        <v>818</v>
      </c>
      <c r="AE39" s="675" t="s">
        <v>818</v>
      </c>
      <c r="AF39" s="1863"/>
      <c r="AG39" s="1864"/>
    </row>
    <row r="40" spans="1:33" ht="16.5">
      <c r="A40" s="2385"/>
      <c r="B40" s="200" t="s">
        <v>156</v>
      </c>
      <c r="C40" s="105" t="s">
        <v>101</v>
      </c>
      <c r="D40" s="553"/>
      <c r="E40" s="553"/>
      <c r="F40" s="553"/>
      <c r="G40" s="1631"/>
      <c r="H40" s="1631"/>
      <c r="I40" s="553"/>
      <c r="J40" s="553"/>
      <c r="K40" s="553"/>
      <c r="L40" s="1631"/>
      <c r="M40" s="1631"/>
      <c r="N40" s="553"/>
      <c r="O40" s="553"/>
      <c r="P40" s="553"/>
      <c r="Q40" s="1631"/>
      <c r="R40" s="1631"/>
      <c r="S40" s="553"/>
      <c r="T40" s="553"/>
      <c r="U40" s="553"/>
      <c r="V40" s="1631"/>
      <c r="W40" s="1631"/>
      <c r="X40" s="553"/>
      <c r="Y40" s="553"/>
      <c r="Z40" s="553"/>
      <c r="AA40" s="1631"/>
      <c r="AB40" s="1631"/>
      <c r="AC40" s="675" t="s">
        <v>818</v>
      </c>
      <c r="AD40" s="675" t="s">
        <v>818</v>
      </c>
      <c r="AE40" s="675" t="s">
        <v>818</v>
      </c>
      <c r="AF40" s="1863"/>
      <c r="AG40" s="1864"/>
    </row>
    <row r="41" spans="1:33" ht="16.5">
      <c r="A41" s="2385"/>
      <c r="B41" s="200" t="s">
        <v>157</v>
      </c>
      <c r="C41" s="105" t="s">
        <v>101</v>
      </c>
      <c r="D41" s="553"/>
      <c r="E41" s="553"/>
      <c r="F41" s="553"/>
      <c r="G41" s="1631"/>
      <c r="H41" s="1631"/>
      <c r="I41" s="553"/>
      <c r="J41" s="553"/>
      <c r="K41" s="553"/>
      <c r="L41" s="1631"/>
      <c r="M41" s="1631"/>
      <c r="N41" s="553"/>
      <c r="O41" s="553"/>
      <c r="P41" s="553"/>
      <c r="Q41" s="1631"/>
      <c r="R41" s="1631"/>
      <c r="S41" s="553"/>
      <c r="T41" s="553"/>
      <c r="U41" s="553"/>
      <c r="V41" s="1631"/>
      <c r="W41" s="1631"/>
      <c r="X41" s="553"/>
      <c r="Y41" s="553"/>
      <c r="Z41" s="553"/>
      <c r="AA41" s="1631"/>
      <c r="AB41" s="1631"/>
      <c r="AC41" s="675" t="s">
        <v>818</v>
      </c>
      <c r="AD41" s="675" t="s">
        <v>818</v>
      </c>
      <c r="AE41" s="675" t="s">
        <v>818</v>
      </c>
      <c r="AF41" s="1863"/>
      <c r="AG41" s="1864"/>
    </row>
    <row r="42" spans="1:33" ht="16.5">
      <c r="A42" s="2385"/>
      <c r="B42" s="200" t="s">
        <v>158</v>
      </c>
      <c r="C42" s="105" t="s">
        <v>101</v>
      </c>
      <c r="D42" s="553"/>
      <c r="E42" s="553"/>
      <c r="F42" s="553"/>
      <c r="G42" s="1631"/>
      <c r="H42" s="1631"/>
      <c r="I42" s="553"/>
      <c r="J42" s="553"/>
      <c r="K42" s="553"/>
      <c r="L42" s="1631"/>
      <c r="M42" s="1631"/>
      <c r="N42" s="553"/>
      <c r="O42" s="553"/>
      <c r="P42" s="553"/>
      <c r="Q42" s="1631"/>
      <c r="R42" s="1631"/>
      <c r="S42" s="553"/>
      <c r="T42" s="553"/>
      <c r="U42" s="553"/>
      <c r="V42" s="1631"/>
      <c r="W42" s="1631"/>
      <c r="X42" s="553"/>
      <c r="Y42" s="553"/>
      <c r="Z42" s="553"/>
      <c r="AA42" s="1631"/>
      <c r="AB42" s="1631"/>
      <c r="AC42" s="675" t="s">
        <v>818</v>
      </c>
      <c r="AD42" s="675" t="s">
        <v>818</v>
      </c>
      <c r="AE42" s="675" t="s">
        <v>818</v>
      </c>
      <c r="AF42" s="1863"/>
      <c r="AG42" s="1864"/>
    </row>
    <row r="43" spans="1:33" ht="16.5">
      <c r="A43" s="2385">
        <v>10</v>
      </c>
      <c r="B43" s="196" t="s">
        <v>159</v>
      </c>
      <c r="C43" s="199"/>
      <c r="D43" s="1641"/>
      <c r="E43" s="1641"/>
      <c r="F43" s="1641"/>
      <c r="G43" s="1631"/>
      <c r="H43" s="1631"/>
      <c r="I43" s="1641"/>
      <c r="J43" s="1641"/>
      <c r="K43" s="1641"/>
      <c r="L43" s="1631"/>
      <c r="M43" s="1631"/>
      <c r="N43" s="1641"/>
      <c r="O43" s="1641"/>
      <c r="P43" s="1641"/>
      <c r="Q43" s="1631"/>
      <c r="R43" s="1631"/>
      <c r="S43" s="1641"/>
      <c r="T43" s="1641"/>
      <c r="U43" s="1641"/>
      <c r="V43" s="1631"/>
      <c r="W43" s="1631"/>
      <c r="X43" s="1641"/>
      <c r="Y43" s="1641"/>
      <c r="Z43" s="1641"/>
      <c r="AA43" s="1631"/>
      <c r="AB43" s="1631"/>
      <c r="AC43" s="675" t="s">
        <v>818</v>
      </c>
      <c r="AD43" s="675" t="s">
        <v>818</v>
      </c>
      <c r="AE43" s="675" t="s">
        <v>818</v>
      </c>
      <c r="AF43" s="1863"/>
      <c r="AG43" s="1864"/>
    </row>
    <row r="44" spans="1:33" ht="16.5">
      <c r="A44" s="2385"/>
      <c r="B44" s="200" t="s">
        <v>116</v>
      </c>
      <c r="C44" s="199" t="s">
        <v>160</v>
      </c>
      <c r="D44" s="553"/>
      <c r="E44" s="553"/>
      <c r="F44" s="553"/>
      <c r="G44" s="1631"/>
      <c r="H44" s="1631"/>
      <c r="I44" s="553"/>
      <c r="J44" s="553"/>
      <c r="K44" s="553"/>
      <c r="L44" s="1631"/>
      <c r="M44" s="1631"/>
      <c r="N44" s="553"/>
      <c r="O44" s="553"/>
      <c r="P44" s="553"/>
      <c r="Q44" s="1631"/>
      <c r="R44" s="1631"/>
      <c r="S44" s="553"/>
      <c r="T44" s="553"/>
      <c r="U44" s="553"/>
      <c r="V44" s="1631"/>
      <c r="W44" s="1631"/>
      <c r="X44" s="553"/>
      <c r="Y44" s="553"/>
      <c r="Z44" s="553"/>
      <c r="AA44" s="1631"/>
      <c r="AB44" s="1631"/>
      <c r="AC44" s="675" t="s">
        <v>818</v>
      </c>
      <c r="AD44" s="675" t="s">
        <v>818</v>
      </c>
      <c r="AE44" s="675" t="s">
        <v>818</v>
      </c>
      <c r="AF44" s="1863"/>
      <c r="AG44" s="1864"/>
    </row>
    <row r="45" spans="1:33" ht="16.5">
      <c r="A45" s="2385">
        <v>11</v>
      </c>
      <c r="B45" s="196" t="s">
        <v>161</v>
      </c>
      <c r="C45" s="199"/>
      <c r="D45" s="1641"/>
      <c r="E45" s="1641"/>
      <c r="F45" s="1641"/>
      <c r="G45" s="1631"/>
      <c r="H45" s="1631"/>
      <c r="I45" s="1641"/>
      <c r="J45" s="1641"/>
      <c r="K45" s="1641"/>
      <c r="L45" s="1631"/>
      <c r="M45" s="1631"/>
      <c r="N45" s="1641"/>
      <c r="O45" s="1641"/>
      <c r="P45" s="1641"/>
      <c r="Q45" s="1631"/>
      <c r="R45" s="1631"/>
      <c r="S45" s="1641"/>
      <c r="T45" s="1641"/>
      <c r="U45" s="1641"/>
      <c r="V45" s="1631"/>
      <c r="W45" s="1631"/>
      <c r="X45" s="1641"/>
      <c r="Y45" s="1641"/>
      <c r="Z45" s="1641"/>
      <c r="AA45" s="1631"/>
      <c r="AB45" s="1631"/>
      <c r="AC45" s="675" t="s">
        <v>818</v>
      </c>
      <c r="AD45" s="675" t="s">
        <v>818</v>
      </c>
      <c r="AE45" s="675" t="s">
        <v>818</v>
      </c>
      <c r="AF45" s="1863"/>
      <c r="AG45" s="1864"/>
    </row>
    <row r="46" spans="1:33" ht="16.5">
      <c r="A46" s="2385"/>
      <c r="B46" s="200" t="s">
        <v>162</v>
      </c>
      <c r="C46" s="199" t="s">
        <v>163</v>
      </c>
      <c r="D46" s="553"/>
      <c r="E46" s="553"/>
      <c r="F46" s="553"/>
      <c r="G46" s="1631"/>
      <c r="H46" s="1631"/>
      <c r="I46" s="553"/>
      <c r="J46" s="553"/>
      <c r="K46" s="553"/>
      <c r="L46" s="1631"/>
      <c r="M46" s="1631"/>
      <c r="N46" s="553"/>
      <c r="O46" s="553"/>
      <c r="P46" s="553"/>
      <c r="Q46" s="1631"/>
      <c r="R46" s="1631"/>
      <c r="S46" s="553"/>
      <c r="T46" s="553"/>
      <c r="U46" s="553"/>
      <c r="V46" s="1631"/>
      <c r="W46" s="1631"/>
      <c r="X46" s="553"/>
      <c r="Y46" s="553"/>
      <c r="Z46" s="553"/>
      <c r="AA46" s="1631"/>
      <c r="AB46" s="1631"/>
      <c r="AC46" s="675" t="s">
        <v>818</v>
      </c>
      <c r="AD46" s="675" t="s">
        <v>818</v>
      </c>
      <c r="AE46" s="675" t="s">
        <v>818</v>
      </c>
      <c r="AF46" s="1863"/>
      <c r="AG46" s="1864"/>
    </row>
    <row r="47" spans="1:33" ht="16.5">
      <c r="A47" s="2385">
        <v>12</v>
      </c>
      <c r="B47" s="196" t="s">
        <v>164</v>
      </c>
      <c r="C47" s="199"/>
      <c r="D47" s="1641"/>
      <c r="E47" s="1641"/>
      <c r="F47" s="1641"/>
      <c r="G47" s="1631"/>
      <c r="H47" s="1631"/>
      <c r="I47" s="1641"/>
      <c r="J47" s="1641"/>
      <c r="K47" s="1641"/>
      <c r="L47" s="1631"/>
      <c r="M47" s="1631"/>
      <c r="N47" s="1641"/>
      <c r="O47" s="1641"/>
      <c r="P47" s="1641"/>
      <c r="Q47" s="1631"/>
      <c r="R47" s="1631"/>
      <c r="S47" s="1641"/>
      <c r="T47" s="1641"/>
      <c r="U47" s="1641"/>
      <c r="V47" s="1631"/>
      <c r="W47" s="1631"/>
      <c r="X47" s="1641"/>
      <c r="Y47" s="1641"/>
      <c r="Z47" s="1641"/>
      <c r="AA47" s="1631"/>
      <c r="AB47" s="1631"/>
      <c r="AC47" s="675" t="s">
        <v>818</v>
      </c>
      <c r="AD47" s="675" t="s">
        <v>818</v>
      </c>
      <c r="AE47" s="675" t="s">
        <v>818</v>
      </c>
      <c r="AF47" s="1863"/>
      <c r="AG47" s="1864"/>
    </row>
    <row r="48" spans="1:33" ht="16.5">
      <c r="A48" s="2385"/>
      <c r="B48" s="200" t="s">
        <v>165</v>
      </c>
      <c r="C48" s="199" t="s">
        <v>41</v>
      </c>
      <c r="D48" s="553"/>
      <c r="E48" s="553"/>
      <c r="F48" s="553"/>
      <c r="G48" s="1631"/>
      <c r="H48" s="1631"/>
      <c r="I48" s="553"/>
      <c r="J48" s="553"/>
      <c r="K48" s="553"/>
      <c r="L48" s="1631"/>
      <c r="M48" s="1631"/>
      <c r="N48" s="553"/>
      <c r="O48" s="553"/>
      <c r="P48" s="553"/>
      <c r="Q48" s="1631"/>
      <c r="R48" s="1631"/>
      <c r="S48" s="553"/>
      <c r="T48" s="553"/>
      <c r="U48" s="553"/>
      <c r="V48" s="1631"/>
      <c r="W48" s="1631"/>
      <c r="X48" s="553"/>
      <c r="Y48" s="553"/>
      <c r="Z48" s="553"/>
      <c r="AA48" s="1631"/>
      <c r="AB48" s="1631"/>
      <c r="AC48" s="675" t="s">
        <v>818</v>
      </c>
      <c r="AD48" s="675" t="s">
        <v>818</v>
      </c>
      <c r="AE48" s="675" t="s">
        <v>818</v>
      </c>
      <c r="AF48" s="1863"/>
      <c r="AG48" s="1864"/>
    </row>
    <row r="49" spans="1:33" ht="16.5">
      <c r="A49" s="2385">
        <v>13</v>
      </c>
      <c r="B49" s="196" t="s">
        <v>166</v>
      </c>
      <c r="C49" s="199"/>
      <c r="D49" s="1627">
        <v>9591</v>
      </c>
      <c r="E49" s="1627">
        <v>7900</v>
      </c>
      <c r="F49" s="1627">
        <v>10132.32</v>
      </c>
      <c r="G49" s="1642">
        <v>-17.631112501303306</v>
      </c>
      <c r="H49" s="1642">
        <v>28.257215189873413</v>
      </c>
      <c r="I49" s="1627">
        <v>0</v>
      </c>
      <c r="J49" s="1627">
        <v>0</v>
      </c>
      <c r="K49" s="1627">
        <v>0</v>
      </c>
      <c r="L49" s="1642"/>
      <c r="M49" s="1642"/>
      <c r="N49" s="1627">
        <v>0</v>
      </c>
      <c r="O49" s="1627"/>
      <c r="P49" s="1627"/>
      <c r="Q49" s="1631"/>
      <c r="R49" s="1631"/>
      <c r="S49" s="1627"/>
      <c r="T49" s="1627"/>
      <c r="U49" s="1627"/>
      <c r="V49" s="1631"/>
      <c r="W49" s="1631"/>
      <c r="X49" s="1627"/>
      <c r="Y49" s="1627"/>
      <c r="Z49" s="1627"/>
      <c r="AA49" s="1631"/>
      <c r="AB49" s="1631"/>
      <c r="AC49" s="675">
        <v>9591</v>
      </c>
      <c r="AD49" s="675">
        <v>7900</v>
      </c>
      <c r="AE49" s="675">
        <v>10132.32</v>
      </c>
      <c r="AF49" s="1730">
        <v>-17.631112501303306</v>
      </c>
      <c r="AG49" s="1735">
        <v>28.257215189873421</v>
      </c>
    </row>
    <row r="50" spans="1:33" ht="16.5">
      <c r="A50" s="2385"/>
      <c r="B50" s="200" t="s">
        <v>167</v>
      </c>
      <c r="C50" s="105" t="s">
        <v>40</v>
      </c>
      <c r="D50" s="553">
        <v>9591</v>
      </c>
      <c r="E50" s="553">
        <v>7900</v>
      </c>
      <c r="F50" s="553">
        <v>10132.32</v>
      </c>
      <c r="G50" s="1631">
        <v>-17.631112501303306</v>
      </c>
      <c r="H50" s="1631">
        <v>28.257215189873413</v>
      </c>
      <c r="I50" s="553"/>
      <c r="J50" s="553"/>
      <c r="K50" s="553"/>
      <c r="L50" s="1631"/>
      <c r="M50" s="1631"/>
      <c r="N50" s="553"/>
      <c r="O50" s="553"/>
      <c r="P50" s="553"/>
      <c r="Q50" s="1631"/>
      <c r="R50" s="1631"/>
      <c r="S50" s="553"/>
      <c r="T50" s="553"/>
      <c r="U50" s="553"/>
      <c r="V50" s="1631"/>
      <c r="W50" s="1631"/>
      <c r="X50" s="553"/>
      <c r="Y50" s="553"/>
      <c r="Z50" s="553"/>
      <c r="AA50" s="1631"/>
      <c r="AB50" s="1631"/>
      <c r="AC50" s="674">
        <v>9591</v>
      </c>
      <c r="AD50" s="674">
        <v>7900</v>
      </c>
      <c r="AE50" s="674">
        <v>10132.32</v>
      </c>
      <c r="AF50" s="1863">
        <v>-17.631112501303306</v>
      </c>
      <c r="AG50" s="1864">
        <v>28.257215189873421</v>
      </c>
    </row>
    <row r="51" spans="1:33" ht="16.5">
      <c r="A51" s="2385"/>
      <c r="B51" s="200" t="s">
        <v>168</v>
      </c>
      <c r="C51" s="105" t="s">
        <v>40</v>
      </c>
      <c r="D51" s="553"/>
      <c r="E51" s="553"/>
      <c r="F51" s="553"/>
      <c r="G51" s="1631"/>
      <c r="H51" s="1631"/>
      <c r="I51" s="553"/>
      <c r="J51" s="553"/>
      <c r="K51" s="553"/>
      <c r="L51" s="1631"/>
      <c r="M51" s="1631"/>
      <c r="N51" s="553"/>
      <c r="O51" s="553"/>
      <c r="P51" s="553"/>
      <c r="Q51" s="1631"/>
      <c r="R51" s="1631"/>
      <c r="S51" s="553"/>
      <c r="T51" s="553"/>
      <c r="U51" s="553"/>
      <c r="V51" s="1631"/>
      <c r="W51" s="1631"/>
      <c r="X51" s="553"/>
      <c r="Y51" s="553"/>
      <c r="Z51" s="553"/>
      <c r="AA51" s="1631"/>
      <c r="AB51" s="1631"/>
      <c r="AC51" s="675" t="s">
        <v>818</v>
      </c>
      <c r="AD51" s="675" t="s">
        <v>818</v>
      </c>
      <c r="AE51" s="675" t="s">
        <v>818</v>
      </c>
      <c r="AF51" s="1863"/>
      <c r="AG51" s="1864"/>
    </row>
    <row r="52" spans="1:33" ht="16.5">
      <c r="A52" s="2385">
        <v>14</v>
      </c>
      <c r="B52" s="196" t="s">
        <v>169</v>
      </c>
      <c r="C52" s="199"/>
      <c r="D52" s="1641"/>
      <c r="E52" s="1641"/>
      <c r="F52" s="1641"/>
      <c r="G52" s="1631"/>
      <c r="H52" s="1631"/>
      <c r="I52" s="1641"/>
      <c r="J52" s="1641"/>
      <c r="K52" s="1641"/>
      <c r="L52" s="1631"/>
      <c r="M52" s="1631"/>
      <c r="N52" s="1641"/>
      <c r="O52" s="1641"/>
      <c r="P52" s="1641"/>
      <c r="Q52" s="1631"/>
      <c r="R52" s="1631"/>
      <c r="S52" s="1641"/>
      <c r="T52" s="1641"/>
      <c r="U52" s="1641"/>
      <c r="V52" s="1631"/>
      <c r="W52" s="1631"/>
      <c r="X52" s="1641"/>
      <c r="Y52" s="1641"/>
      <c r="Z52" s="1641"/>
      <c r="AA52" s="1631"/>
      <c r="AB52" s="1631"/>
      <c r="AC52" s="675" t="s">
        <v>818</v>
      </c>
      <c r="AD52" s="675" t="s">
        <v>818</v>
      </c>
      <c r="AE52" s="675" t="s">
        <v>818</v>
      </c>
      <c r="AF52" s="1863"/>
      <c r="AG52" s="1864"/>
    </row>
    <row r="53" spans="1:33" ht="16.5">
      <c r="A53" s="2385"/>
      <c r="B53" s="200" t="s">
        <v>170</v>
      </c>
      <c r="C53" s="199" t="s">
        <v>99</v>
      </c>
      <c r="D53" s="553"/>
      <c r="E53" s="553"/>
      <c r="F53" s="553"/>
      <c r="G53" s="1631"/>
      <c r="H53" s="1631"/>
      <c r="I53" s="553"/>
      <c r="J53" s="553"/>
      <c r="K53" s="553"/>
      <c r="L53" s="1631"/>
      <c r="M53" s="1631"/>
      <c r="N53" s="553"/>
      <c r="O53" s="553"/>
      <c r="P53" s="553"/>
      <c r="Q53" s="1631"/>
      <c r="R53" s="1631"/>
      <c r="S53" s="553"/>
      <c r="T53" s="553"/>
      <c r="U53" s="553"/>
      <c r="V53" s="1631"/>
      <c r="W53" s="1631"/>
      <c r="X53" s="553"/>
      <c r="Y53" s="553"/>
      <c r="Z53" s="553"/>
      <c r="AA53" s="1631"/>
      <c r="AB53" s="1631"/>
      <c r="AC53" s="675" t="s">
        <v>818</v>
      </c>
      <c r="AD53" s="675" t="s">
        <v>818</v>
      </c>
      <c r="AE53" s="675" t="s">
        <v>818</v>
      </c>
      <c r="AF53" s="1863"/>
      <c r="AG53" s="1864"/>
    </row>
    <row r="54" spans="1:33" ht="16.5">
      <c r="A54" s="2385">
        <v>15</v>
      </c>
      <c r="B54" s="196" t="s">
        <v>171</v>
      </c>
      <c r="C54" s="199"/>
      <c r="D54" s="1641"/>
      <c r="E54" s="1641"/>
      <c r="F54" s="1641"/>
      <c r="G54" s="1631"/>
      <c r="H54" s="1631"/>
      <c r="I54" s="1641"/>
      <c r="J54" s="1641"/>
      <c r="K54" s="1641"/>
      <c r="L54" s="1631"/>
      <c r="M54" s="1631"/>
      <c r="N54" s="1641"/>
      <c r="O54" s="1641"/>
      <c r="P54" s="1641"/>
      <c r="Q54" s="1631"/>
      <c r="R54" s="1631"/>
      <c r="S54" s="1641"/>
      <c r="T54" s="1641"/>
      <c r="U54" s="1641"/>
      <c r="V54" s="1631"/>
      <c r="W54" s="1631"/>
      <c r="X54" s="1641"/>
      <c r="Y54" s="1641"/>
      <c r="Z54" s="1641"/>
      <c r="AA54" s="1631"/>
      <c r="AB54" s="1631"/>
      <c r="AC54" s="675" t="s">
        <v>818</v>
      </c>
      <c r="AD54" s="675" t="s">
        <v>818</v>
      </c>
      <c r="AE54" s="675" t="s">
        <v>818</v>
      </c>
      <c r="AF54" s="1863"/>
      <c r="AG54" s="1864"/>
    </row>
    <row r="55" spans="1:33" ht="16.5">
      <c r="A55" s="2385"/>
      <c r="B55" s="200" t="s">
        <v>172</v>
      </c>
      <c r="C55" s="105" t="s">
        <v>40</v>
      </c>
      <c r="D55" s="553"/>
      <c r="E55" s="553"/>
      <c r="F55" s="553"/>
      <c r="G55" s="1631"/>
      <c r="H55" s="1631"/>
      <c r="I55" s="553"/>
      <c r="J55" s="553"/>
      <c r="K55" s="553"/>
      <c r="L55" s="1631"/>
      <c r="M55" s="1631"/>
      <c r="N55" s="553"/>
      <c r="O55" s="553"/>
      <c r="P55" s="553"/>
      <c r="Q55" s="1631"/>
      <c r="R55" s="1631"/>
      <c r="S55" s="553"/>
      <c r="T55" s="553"/>
      <c r="U55" s="553"/>
      <c r="V55" s="1631"/>
      <c r="W55" s="1631"/>
      <c r="X55" s="553"/>
      <c r="Y55" s="553"/>
      <c r="Z55" s="553"/>
      <c r="AA55" s="1631"/>
      <c r="AB55" s="1631"/>
      <c r="AC55" s="675" t="s">
        <v>818</v>
      </c>
      <c r="AD55" s="675" t="s">
        <v>818</v>
      </c>
      <c r="AE55" s="675" t="s">
        <v>818</v>
      </c>
      <c r="AF55" s="1863"/>
      <c r="AG55" s="1864"/>
    </row>
    <row r="56" spans="1:33" ht="16.5">
      <c r="A56" s="2385">
        <v>16</v>
      </c>
      <c r="B56" s="196" t="s">
        <v>173</v>
      </c>
      <c r="C56" s="199"/>
      <c r="D56" s="1641"/>
      <c r="E56" s="1641"/>
      <c r="F56" s="1641"/>
      <c r="G56" s="1631"/>
      <c r="H56" s="1631"/>
      <c r="I56" s="1641"/>
      <c r="J56" s="1641"/>
      <c r="K56" s="1641"/>
      <c r="L56" s="1631"/>
      <c r="M56" s="1631"/>
      <c r="N56" s="1641"/>
      <c r="O56" s="1641"/>
      <c r="P56" s="1641"/>
      <c r="Q56" s="1631"/>
      <c r="R56" s="1631"/>
      <c r="S56" s="1641"/>
      <c r="T56" s="1641"/>
      <c r="U56" s="1641"/>
      <c r="V56" s="1631"/>
      <c r="W56" s="1631"/>
      <c r="X56" s="1641"/>
      <c r="Y56" s="1641"/>
      <c r="Z56" s="1641"/>
      <c r="AA56" s="1631"/>
      <c r="AB56" s="1631"/>
      <c r="AC56" s="675" t="s">
        <v>818</v>
      </c>
      <c r="AD56" s="675" t="s">
        <v>818</v>
      </c>
      <c r="AE56" s="675" t="s">
        <v>818</v>
      </c>
      <c r="AF56" s="1863"/>
      <c r="AG56" s="1864"/>
    </row>
    <row r="57" spans="1:33" ht="16.5">
      <c r="A57" s="2385"/>
      <c r="B57" s="200" t="s">
        <v>179</v>
      </c>
      <c r="C57" s="199" t="s">
        <v>40</v>
      </c>
      <c r="D57" s="553"/>
      <c r="E57" s="553"/>
      <c r="F57" s="553"/>
      <c r="G57" s="1631"/>
      <c r="H57" s="1631"/>
      <c r="I57" s="553"/>
      <c r="J57" s="553"/>
      <c r="K57" s="553"/>
      <c r="L57" s="1631"/>
      <c r="M57" s="1631"/>
      <c r="N57" s="553"/>
      <c r="O57" s="553"/>
      <c r="P57" s="553"/>
      <c r="Q57" s="1631"/>
      <c r="R57" s="1631"/>
      <c r="S57" s="553"/>
      <c r="T57" s="553"/>
      <c r="U57" s="553"/>
      <c r="V57" s="1631"/>
      <c r="W57" s="1631"/>
      <c r="X57" s="553"/>
      <c r="Y57" s="553"/>
      <c r="Z57" s="553"/>
      <c r="AA57" s="1631"/>
      <c r="AB57" s="1631"/>
      <c r="AC57" s="675" t="s">
        <v>818</v>
      </c>
      <c r="AD57" s="675" t="s">
        <v>818</v>
      </c>
      <c r="AE57" s="675" t="s">
        <v>818</v>
      </c>
      <c r="AF57" s="1863"/>
      <c r="AG57" s="1864"/>
    </row>
    <row r="58" spans="1:33" ht="15.75">
      <c r="A58" s="2385"/>
      <c r="B58" s="203" t="s">
        <v>174</v>
      </c>
      <c r="C58" s="199" t="s">
        <v>101</v>
      </c>
      <c r="D58" s="553"/>
      <c r="E58" s="553"/>
      <c r="F58" s="553"/>
      <c r="G58" s="1631"/>
      <c r="H58" s="1631"/>
      <c r="I58" s="553"/>
      <c r="J58" s="553"/>
      <c r="K58" s="553"/>
      <c r="L58" s="1631"/>
      <c r="M58" s="1631"/>
      <c r="N58" s="553"/>
      <c r="O58" s="553"/>
      <c r="P58" s="553"/>
      <c r="Q58" s="1631"/>
      <c r="R58" s="1631"/>
      <c r="S58" s="553"/>
      <c r="T58" s="553"/>
      <c r="U58" s="553"/>
      <c r="V58" s="1631"/>
      <c r="W58" s="1631"/>
      <c r="X58" s="553"/>
      <c r="Y58" s="553"/>
      <c r="Z58" s="553"/>
      <c r="AA58" s="1631"/>
      <c r="AB58" s="1631"/>
      <c r="AC58" s="675" t="s">
        <v>818</v>
      </c>
      <c r="AD58" s="675" t="s">
        <v>818</v>
      </c>
      <c r="AE58" s="675" t="s">
        <v>818</v>
      </c>
      <c r="AF58" s="1863"/>
      <c r="AG58" s="1864"/>
    </row>
    <row r="59" spans="1:33" ht="15.75">
      <c r="A59" s="2385"/>
      <c r="B59" s="203" t="s">
        <v>175</v>
      </c>
      <c r="C59" s="199" t="s">
        <v>101</v>
      </c>
      <c r="D59" s="553"/>
      <c r="E59" s="553"/>
      <c r="F59" s="553"/>
      <c r="G59" s="1631"/>
      <c r="H59" s="1631"/>
      <c r="I59" s="553"/>
      <c r="J59" s="553"/>
      <c r="K59" s="553"/>
      <c r="L59" s="1631"/>
      <c r="M59" s="1631"/>
      <c r="N59" s="553"/>
      <c r="O59" s="553"/>
      <c r="P59" s="553"/>
      <c r="Q59" s="1631"/>
      <c r="R59" s="1631"/>
      <c r="S59" s="553"/>
      <c r="T59" s="553"/>
      <c r="U59" s="553"/>
      <c r="V59" s="1631"/>
      <c r="W59" s="1631"/>
      <c r="X59" s="553"/>
      <c r="Y59" s="553"/>
      <c r="Z59" s="553"/>
      <c r="AA59" s="1631"/>
      <c r="AB59" s="1631"/>
      <c r="AC59" s="675" t="s">
        <v>818</v>
      </c>
      <c r="AD59" s="675" t="s">
        <v>818</v>
      </c>
      <c r="AE59" s="675" t="s">
        <v>818</v>
      </c>
      <c r="AF59" s="1863"/>
      <c r="AG59" s="1864"/>
    </row>
    <row r="60" spans="1:33" ht="15.75">
      <c r="A60" s="2385"/>
      <c r="B60" s="203" t="s">
        <v>176</v>
      </c>
      <c r="C60" s="199" t="s">
        <v>180</v>
      </c>
      <c r="D60" s="553"/>
      <c r="E60" s="553"/>
      <c r="F60" s="553"/>
      <c r="G60" s="1631"/>
      <c r="H60" s="1631"/>
      <c r="I60" s="553"/>
      <c r="J60" s="553"/>
      <c r="K60" s="553"/>
      <c r="L60" s="1631"/>
      <c r="M60" s="1631"/>
      <c r="N60" s="553"/>
      <c r="O60" s="553"/>
      <c r="P60" s="553"/>
      <c r="Q60" s="1631"/>
      <c r="R60" s="1631"/>
      <c r="S60" s="553"/>
      <c r="T60" s="553"/>
      <c r="U60" s="553"/>
      <c r="V60" s="1631"/>
      <c r="W60" s="1631"/>
      <c r="X60" s="553"/>
      <c r="Y60" s="553"/>
      <c r="Z60" s="553"/>
      <c r="AA60" s="1631"/>
      <c r="AB60" s="1631"/>
      <c r="AC60" s="675" t="s">
        <v>818</v>
      </c>
      <c r="AD60" s="675" t="s">
        <v>818</v>
      </c>
      <c r="AE60" s="675" t="s">
        <v>818</v>
      </c>
      <c r="AF60" s="1863"/>
      <c r="AG60" s="1864"/>
    </row>
    <row r="61" spans="1:33" ht="15.75">
      <c r="A61" s="2385"/>
      <c r="B61" s="203" t="s">
        <v>177</v>
      </c>
      <c r="C61" s="199" t="s">
        <v>181</v>
      </c>
      <c r="D61" s="553"/>
      <c r="E61" s="553"/>
      <c r="F61" s="553"/>
      <c r="G61" s="1631"/>
      <c r="H61" s="1631"/>
      <c r="I61" s="553"/>
      <c r="J61" s="553"/>
      <c r="K61" s="553"/>
      <c r="L61" s="1631"/>
      <c r="M61" s="1631"/>
      <c r="N61" s="553"/>
      <c r="O61" s="553"/>
      <c r="P61" s="553"/>
      <c r="Q61" s="1631"/>
      <c r="R61" s="1631"/>
      <c r="S61" s="553"/>
      <c r="T61" s="553"/>
      <c r="U61" s="553"/>
      <c r="V61" s="1631"/>
      <c r="W61" s="1631"/>
      <c r="X61" s="553"/>
      <c r="Y61" s="553"/>
      <c r="Z61" s="553"/>
      <c r="AA61" s="1631"/>
      <c r="AB61" s="1631"/>
      <c r="AC61" s="675" t="s">
        <v>818</v>
      </c>
      <c r="AD61" s="675" t="s">
        <v>818</v>
      </c>
      <c r="AE61" s="675" t="s">
        <v>818</v>
      </c>
      <c r="AF61" s="1863"/>
      <c r="AG61" s="1864"/>
    </row>
    <row r="62" spans="1:33" ht="15.75">
      <c r="A62" s="2385"/>
      <c r="B62" s="203" t="s">
        <v>178</v>
      </c>
      <c r="C62" s="199" t="s">
        <v>181</v>
      </c>
      <c r="D62" s="553"/>
      <c r="E62" s="553"/>
      <c r="F62" s="553"/>
      <c r="G62" s="1631"/>
      <c r="H62" s="1631"/>
      <c r="I62" s="553"/>
      <c r="J62" s="553"/>
      <c r="K62" s="553"/>
      <c r="L62" s="1631"/>
      <c r="M62" s="1631"/>
      <c r="N62" s="553"/>
      <c r="O62" s="553"/>
      <c r="P62" s="553"/>
      <c r="Q62" s="1631"/>
      <c r="R62" s="1631"/>
      <c r="S62" s="553"/>
      <c r="T62" s="553"/>
      <c r="U62" s="553"/>
      <c r="V62" s="1631"/>
      <c r="W62" s="1631"/>
      <c r="X62" s="553"/>
      <c r="Y62" s="553"/>
      <c r="Z62" s="553"/>
      <c r="AA62" s="1631"/>
      <c r="AB62" s="1631"/>
      <c r="AC62" s="675" t="s">
        <v>818</v>
      </c>
      <c r="AD62" s="675" t="s">
        <v>818</v>
      </c>
      <c r="AE62" s="675" t="s">
        <v>818</v>
      </c>
      <c r="AF62" s="1863"/>
      <c r="AG62" s="1864"/>
    </row>
    <row r="63" spans="1:33" ht="16.5">
      <c r="A63" s="2385"/>
      <c r="B63" s="200" t="s">
        <v>61</v>
      </c>
      <c r="C63" s="199" t="s">
        <v>104</v>
      </c>
      <c r="D63" s="553"/>
      <c r="E63" s="553"/>
      <c r="F63" s="553"/>
      <c r="G63" s="1631"/>
      <c r="H63" s="1631"/>
      <c r="I63" s="553"/>
      <c r="J63" s="553"/>
      <c r="K63" s="553"/>
      <c r="L63" s="1631"/>
      <c r="M63" s="1631"/>
      <c r="N63" s="553"/>
      <c r="O63" s="553"/>
      <c r="P63" s="553"/>
      <c r="Q63" s="1631"/>
      <c r="R63" s="1631"/>
      <c r="S63" s="553"/>
      <c r="T63" s="553"/>
      <c r="U63" s="553"/>
      <c r="V63" s="1631"/>
      <c r="W63" s="1631"/>
      <c r="X63" s="553"/>
      <c r="Y63" s="553"/>
      <c r="Z63" s="553"/>
      <c r="AA63" s="1631"/>
      <c r="AB63" s="1631"/>
      <c r="AC63" s="675" t="s">
        <v>818</v>
      </c>
      <c r="AD63" s="675" t="s">
        <v>818</v>
      </c>
      <c r="AE63" s="675" t="s">
        <v>818</v>
      </c>
      <c r="AF63" s="1863"/>
      <c r="AG63" s="1864"/>
    </row>
    <row r="64" spans="1:33" ht="16.5">
      <c r="A64" s="2385">
        <v>17</v>
      </c>
      <c r="B64" s="196" t="s">
        <v>182</v>
      </c>
      <c r="C64" s="199"/>
      <c r="D64" s="1641"/>
      <c r="E64" s="1641"/>
      <c r="F64" s="1641"/>
      <c r="G64" s="1631"/>
      <c r="H64" s="1631"/>
      <c r="I64" s="1641"/>
      <c r="J64" s="1641"/>
      <c r="K64" s="1641"/>
      <c r="L64" s="1631"/>
      <c r="M64" s="1631"/>
      <c r="N64" s="1641"/>
      <c r="O64" s="1641"/>
      <c r="P64" s="1641"/>
      <c r="Q64" s="1631"/>
      <c r="R64" s="1631"/>
      <c r="S64" s="1641"/>
      <c r="T64" s="1641"/>
      <c r="U64" s="1641"/>
      <c r="V64" s="1631"/>
      <c r="W64" s="1631"/>
      <c r="X64" s="1641"/>
      <c r="Y64" s="1641"/>
      <c r="Z64" s="1641"/>
      <c r="AA64" s="1631"/>
      <c r="AB64" s="1631"/>
      <c r="AC64" s="675" t="s">
        <v>818</v>
      </c>
      <c r="AD64" s="675" t="s">
        <v>818</v>
      </c>
      <c r="AE64" s="675" t="s">
        <v>818</v>
      </c>
      <c r="AF64" s="1863"/>
      <c r="AG64" s="1864"/>
    </row>
    <row r="65" spans="1:33" ht="15.75">
      <c r="A65" s="2385"/>
      <c r="B65" s="204" t="s">
        <v>117</v>
      </c>
      <c r="C65" s="199" t="s">
        <v>183</v>
      </c>
      <c r="D65" s="553"/>
      <c r="E65" s="553"/>
      <c r="F65" s="553"/>
      <c r="G65" s="1631"/>
      <c r="H65" s="1631"/>
      <c r="I65" s="553"/>
      <c r="J65" s="553"/>
      <c r="K65" s="553"/>
      <c r="L65" s="1631"/>
      <c r="M65" s="1631"/>
      <c r="N65" s="553"/>
      <c r="O65" s="553"/>
      <c r="P65" s="553"/>
      <c r="Q65" s="1631"/>
      <c r="R65" s="1631"/>
      <c r="S65" s="553"/>
      <c r="T65" s="553"/>
      <c r="U65" s="553"/>
      <c r="V65" s="1631"/>
      <c r="W65" s="1631"/>
      <c r="X65" s="553"/>
      <c r="Y65" s="553"/>
      <c r="Z65" s="553"/>
      <c r="AA65" s="1631"/>
      <c r="AB65" s="1631"/>
      <c r="AC65" s="675" t="s">
        <v>818</v>
      </c>
      <c r="AD65" s="675" t="s">
        <v>818</v>
      </c>
      <c r="AE65" s="675" t="s">
        <v>818</v>
      </c>
      <c r="AF65" s="1863"/>
      <c r="AG65" s="1864"/>
    </row>
    <row r="66" spans="1:33" ht="16.5">
      <c r="A66" s="2385">
        <v>18</v>
      </c>
      <c r="B66" s="196" t="s">
        <v>184</v>
      </c>
      <c r="C66" s="199"/>
      <c r="D66" s="1736">
        <v>3</v>
      </c>
      <c r="E66" s="1736">
        <v>5</v>
      </c>
      <c r="F66" s="1736">
        <v>5</v>
      </c>
      <c r="G66" s="1748">
        <v>66.666666666666657</v>
      </c>
      <c r="H66" s="1631">
        <v>0</v>
      </c>
      <c r="I66" s="1641">
        <v>2.87</v>
      </c>
      <c r="J66" s="1641">
        <v>2.4</v>
      </c>
      <c r="K66" s="1641">
        <v>3.5</v>
      </c>
      <c r="L66" s="1631">
        <v>-16.376306620209068</v>
      </c>
      <c r="M66" s="1631">
        <v>45.833333333333336</v>
      </c>
      <c r="N66" s="1641"/>
      <c r="O66" s="1736"/>
      <c r="P66" s="1736"/>
      <c r="Q66" s="1748"/>
      <c r="R66" s="1748"/>
      <c r="S66" s="1736">
        <v>427575</v>
      </c>
      <c r="T66" s="1736">
        <v>491065</v>
      </c>
      <c r="U66" s="1736">
        <v>530054.34</v>
      </c>
      <c r="V66" s="1748">
        <v>14.848856925685553</v>
      </c>
      <c r="W66" s="1748">
        <v>7.9397513567450266</v>
      </c>
      <c r="X66" s="1736">
        <v>98665</v>
      </c>
      <c r="Y66" s="1736">
        <v>123500</v>
      </c>
      <c r="Z66" s="1736">
        <v>113107.1</v>
      </c>
      <c r="AA66" s="1749">
        <v>25.171033294481326</v>
      </c>
      <c r="AB66" s="1749">
        <v>-8.4153036437246911</v>
      </c>
      <c r="AC66" s="675">
        <v>526245.87</v>
      </c>
      <c r="AD66" s="675">
        <v>614572.4</v>
      </c>
      <c r="AE66" s="675">
        <v>643169.93999999994</v>
      </c>
      <c r="AF66" s="1730">
        <v>16.784270439975145</v>
      </c>
      <c r="AG66" s="1735">
        <v>4.6532418312309431</v>
      </c>
    </row>
    <row r="67" spans="1:33" ht="16.5">
      <c r="A67" s="2385"/>
      <c r="B67" s="200" t="s">
        <v>62</v>
      </c>
      <c r="C67" s="199" t="s">
        <v>102</v>
      </c>
      <c r="D67" s="553">
        <v>3</v>
      </c>
      <c r="E67" s="553">
        <v>5</v>
      </c>
      <c r="F67" s="553">
        <v>5</v>
      </c>
      <c r="G67" s="1631">
        <v>66.666666666666657</v>
      </c>
      <c r="H67" s="1631">
        <v>0</v>
      </c>
      <c r="I67" s="553">
        <v>2.87</v>
      </c>
      <c r="J67" s="553">
        <v>2.4</v>
      </c>
      <c r="K67" s="553">
        <v>3.5</v>
      </c>
      <c r="L67" s="1631">
        <v>-16.376306620209068</v>
      </c>
      <c r="M67" s="1631">
        <v>45.833333333333336</v>
      </c>
      <c r="N67" s="553"/>
      <c r="O67" s="553"/>
      <c r="P67" s="553"/>
      <c r="Q67" s="1631"/>
      <c r="R67" s="1631"/>
      <c r="S67" s="553"/>
      <c r="T67" s="553"/>
      <c r="U67" s="553"/>
      <c r="V67" s="1631"/>
      <c r="W67" s="1631"/>
      <c r="X67" s="553"/>
      <c r="Y67" s="553"/>
      <c r="Z67" s="553"/>
      <c r="AA67" s="1631"/>
      <c r="AB67" s="1631"/>
      <c r="AC67" s="674">
        <v>5.87</v>
      </c>
      <c r="AD67" s="674">
        <v>7.4</v>
      </c>
      <c r="AE67" s="674">
        <v>8.5</v>
      </c>
      <c r="AF67" s="1863">
        <v>26.064735945485523</v>
      </c>
      <c r="AG67" s="1864">
        <v>14.86486486486487</v>
      </c>
    </row>
    <row r="68" spans="1:33" ht="15.75" customHeight="1">
      <c r="A68" s="2385"/>
      <c r="B68" s="200" t="s">
        <v>185</v>
      </c>
      <c r="C68" s="199" t="s">
        <v>40</v>
      </c>
      <c r="D68" s="553"/>
      <c r="E68" s="553"/>
      <c r="F68" s="553"/>
      <c r="G68" s="1631"/>
      <c r="H68" s="1631"/>
      <c r="I68" s="553"/>
      <c r="J68" s="553"/>
      <c r="K68" s="553"/>
      <c r="L68" s="1631"/>
      <c r="M68" s="1631"/>
      <c r="N68" s="553"/>
      <c r="O68" s="553"/>
      <c r="P68" s="553"/>
      <c r="Q68" s="1631"/>
      <c r="R68" s="1631"/>
      <c r="S68" s="553">
        <v>427575</v>
      </c>
      <c r="T68" s="553">
        <v>491065</v>
      </c>
      <c r="U68" s="553">
        <v>530054.34</v>
      </c>
      <c r="V68" s="1631">
        <v>14.848856925685553</v>
      </c>
      <c r="W68" s="1631">
        <v>7.9397513567450266</v>
      </c>
      <c r="X68" s="553">
        <v>98665</v>
      </c>
      <c r="Y68" s="553">
        <v>123500</v>
      </c>
      <c r="Z68" s="553">
        <v>113107.1</v>
      </c>
      <c r="AA68" s="1645">
        <v>25.171033294481326</v>
      </c>
      <c r="AB68" s="1631">
        <v>-8.4153036437246911</v>
      </c>
      <c r="AC68" s="674">
        <v>526240</v>
      </c>
      <c r="AD68" s="674">
        <v>614565</v>
      </c>
      <c r="AE68" s="674">
        <v>643161.43999999994</v>
      </c>
      <c r="AF68" s="1863">
        <v>16.784166920036483</v>
      </c>
      <c r="AG68" s="1864">
        <v>4.6531188726985704</v>
      </c>
    </row>
    <row r="69" spans="1:33" ht="16.5">
      <c r="A69" s="2385"/>
      <c r="B69" s="200" t="s">
        <v>186</v>
      </c>
      <c r="C69" s="199" t="s">
        <v>40</v>
      </c>
      <c r="D69" s="553"/>
      <c r="E69" s="553"/>
      <c r="F69" s="553"/>
      <c r="G69" s="1631"/>
      <c r="H69" s="1631"/>
      <c r="I69" s="553"/>
      <c r="J69" s="553"/>
      <c r="K69" s="553"/>
      <c r="L69" s="1631"/>
      <c r="M69" s="1631"/>
      <c r="N69" s="553"/>
      <c r="O69" s="553"/>
      <c r="P69" s="553"/>
      <c r="Q69" s="1631"/>
      <c r="R69" s="1631"/>
      <c r="S69" s="553"/>
      <c r="T69" s="553"/>
      <c r="U69" s="553"/>
      <c r="V69" s="1631"/>
      <c r="W69" s="1631"/>
      <c r="X69" s="553"/>
      <c r="Y69" s="553"/>
      <c r="Z69" s="553"/>
      <c r="AA69" s="1631"/>
      <c r="AB69" s="1631"/>
      <c r="AC69" s="675" t="s">
        <v>818</v>
      </c>
      <c r="AD69" s="675" t="s">
        <v>818</v>
      </c>
      <c r="AE69" s="675" t="s">
        <v>818</v>
      </c>
      <c r="AF69" s="1863"/>
      <c r="AG69" s="1864"/>
    </row>
    <row r="70" spans="1:33" ht="16.5">
      <c r="A70" s="2385"/>
      <c r="B70" s="200" t="s">
        <v>187</v>
      </c>
      <c r="C70" s="199" t="s">
        <v>40</v>
      </c>
      <c r="D70" s="553"/>
      <c r="E70" s="553"/>
      <c r="F70" s="553"/>
      <c r="G70" s="1631"/>
      <c r="H70" s="1631"/>
      <c r="I70" s="553"/>
      <c r="J70" s="553"/>
      <c r="K70" s="553"/>
      <c r="L70" s="1631"/>
      <c r="M70" s="1631"/>
      <c r="N70" s="553"/>
      <c r="O70" s="553"/>
      <c r="P70" s="553"/>
      <c r="Q70" s="1631"/>
      <c r="R70" s="1631"/>
      <c r="S70" s="553"/>
      <c r="T70" s="553"/>
      <c r="U70" s="553"/>
      <c r="V70" s="1631"/>
      <c r="W70" s="1631"/>
      <c r="X70" s="553"/>
      <c r="Y70" s="553"/>
      <c r="Z70" s="553"/>
      <c r="AA70" s="1631"/>
      <c r="AB70" s="1631"/>
      <c r="AC70" s="675" t="s">
        <v>818</v>
      </c>
      <c r="AD70" s="675" t="s">
        <v>818</v>
      </c>
      <c r="AE70" s="675" t="s">
        <v>818</v>
      </c>
      <c r="AF70" s="1863"/>
      <c r="AG70" s="1864"/>
    </row>
    <row r="71" spans="1:33" ht="15.75">
      <c r="A71" s="2385">
        <v>19</v>
      </c>
      <c r="B71" s="205" t="s">
        <v>188</v>
      </c>
      <c r="C71" s="199"/>
      <c r="D71" s="1641"/>
      <c r="E71" s="1641"/>
      <c r="F71" s="1641"/>
      <c r="G71" s="1631"/>
      <c r="H71" s="1631"/>
      <c r="I71" s="1641"/>
      <c r="J71" s="1641"/>
      <c r="K71" s="1641"/>
      <c r="L71" s="1631"/>
      <c r="M71" s="1631"/>
      <c r="N71" s="1641"/>
      <c r="O71" s="1641"/>
      <c r="P71" s="1641"/>
      <c r="Q71" s="1631"/>
      <c r="R71" s="1631"/>
      <c r="S71" s="1641"/>
      <c r="T71" s="1641"/>
      <c r="U71" s="1641"/>
      <c r="V71" s="1631"/>
      <c r="W71" s="1631"/>
      <c r="X71" s="1641"/>
      <c r="Y71" s="1641"/>
      <c r="Z71" s="1641"/>
      <c r="AA71" s="1631"/>
      <c r="AB71" s="1631"/>
      <c r="AC71" s="675" t="s">
        <v>818</v>
      </c>
      <c r="AD71" s="675" t="s">
        <v>818</v>
      </c>
      <c r="AE71" s="675" t="s">
        <v>818</v>
      </c>
      <c r="AF71" s="1863"/>
      <c r="AG71" s="1864"/>
    </row>
    <row r="72" spans="1:33" ht="16.5">
      <c r="A72" s="2385"/>
      <c r="B72" s="200" t="s">
        <v>189</v>
      </c>
      <c r="C72" s="199" t="s">
        <v>104</v>
      </c>
      <c r="D72" s="553"/>
      <c r="E72" s="553"/>
      <c r="F72" s="553"/>
      <c r="G72" s="1631"/>
      <c r="H72" s="1631"/>
      <c r="I72" s="553"/>
      <c r="J72" s="553"/>
      <c r="K72" s="553"/>
      <c r="L72" s="1631"/>
      <c r="M72" s="1631"/>
      <c r="N72" s="553"/>
      <c r="O72" s="553"/>
      <c r="P72" s="553"/>
      <c r="Q72" s="1631"/>
      <c r="R72" s="1631"/>
      <c r="S72" s="553"/>
      <c r="T72" s="553"/>
      <c r="U72" s="553"/>
      <c r="V72" s="1631"/>
      <c r="W72" s="1631"/>
      <c r="X72" s="553"/>
      <c r="Y72" s="553"/>
      <c r="Z72" s="553"/>
      <c r="AA72" s="1631"/>
      <c r="AB72" s="1631"/>
      <c r="AC72" s="675" t="s">
        <v>818</v>
      </c>
      <c r="AD72" s="675" t="s">
        <v>818</v>
      </c>
      <c r="AE72" s="675" t="s">
        <v>818</v>
      </c>
      <c r="AF72" s="1863"/>
      <c r="AG72" s="1864"/>
    </row>
    <row r="73" spans="1:33" ht="16.5">
      <c r="A73" s="2385"/>
      <c r="B73" s="200" t="s">
        <v>190</v>
      </c>
      <c r="C73" s="199" t="s">
        <v>104</v>
      </c>
      <c r="D73" s="553"/>
      <c r="E73" s="553"/>
      <c r="F73" s="553"/>
      <c r="G73" s="1631"/>
      <c r="H73" s="1631"/>
      <c r="I73" s="553"/>
      <c r="J73" s="553"/>
      <c r="K73" s="553"/>
      <c r="L73" s="1631"/>
      <c r="M73" s="1631"/>
      <c r="N73" s="553"/>
      <c r="O73" s="553"/>
      <c r="P73" s="553"/>
      <c r="Q73" s="1631"/>
      <c r="R73" s="1631"/>
      <c r="S73" s="553"/>
      <c r="T73" s="553"/>
      <c r="U73" s="553"/>
      <c r="V73" s="1631"/>
      <c r="W73" s="1631"/>
      <c r="X73" s="553"/>
      <c r="Y73" s="553"/>
      <c r="Z73" s="553"/>
      <c r="AA73" s="1631"/>
      <c r="AB73" s="1631"/>
      <c r="AC73" s="675" t="s">
        <v>818</v>
      </c>
      <c r="AD73" s="675" t="s">
        <v>818</v>
      </c>
      <c r="AE73" s="675" t="s">
        <v>818</v>
      </c>
      <c r="AF73" s="1863"/>
      <c r="AG73" s="1864"/>
    </row>
    <row r="74" spans="1:33" ht="16.5">
      <c r="A74" s="2385"/>
      <c r="B74" s="200" t="s">
        <v>191</v>
      </c>
      <c r="C74" s="199" t="s">
        <v>41</v>
      </c>
      <c r="D74" s="553"/>
      <c r="E74" s="553"/>
      <c r="F74" s="553"/>
      <c r="G74" s="1631"/>
      <c r="H74" s="1631"/>
      <c r="I74" s="553"/>
      <c r="J74" s="553"/>
      <c r="K74" s="553"/>
      <c r="L74" s="1631"/>
      <c r="M74" s="1631"/>
      <c r="N74" s="553"/>
      <c r="O74" s="553"/>
      <c r="P74" s="553"/>
      <c r="Q74" s="1631"/>
      <c r="R74" s="1631"/>
      <c r="S74" s="553"/>
      <c r="T74" s="553"/>
      <c r="U74" s="553"/>
      <c r="V74" s="1631"/>
      <c r="W74" s="1631"/>
      <c r="X74" s="553"/>
      <c r="Y74" s="553"/>
      <c r="Z74" s="553"/>
      <c r="AA74" s="1631"/>
      <c r="AB74" s="1631"/>
      <c r="AC74" s="675" t="s">
        <v>818</v>
      </c>
      <c r="AD74" s="675" t="s">
        <v>818</v>
      </c>
      <c r="AE74" s="675" t="s">
        <v>818</v>
      </c>
      <c r="AF74" s="1863"/>
      <c r="AG74" s="1864"/>
    </row>
    <row r="75" spans="1:33" ht="15.75">
      <c r="A75" s="2385">
        <v>20</v>
      </c>
      <c r="B75" s="205" t="s">
        <v>192</v>
      </c>
      <c r="C75" s="199"/>
      <c r="D75" s="1641"/>
      <c r="E75" s="1641"/>
      <c r="F75" s="1641"/>
      <c r="G75" s="1631"/>
      <c r="H75" s="1631"/>
      <c r="I75" s="1641"/>
      <c r="J75" s="1641"/>
      <c r="K75" s="1641"/>
      <c r="L75" s="1631"/>
      <c r="M75" s="1631"/>
      <c r="N75" s="1641"/>
      <c r="O75" s="1641"/>
      <c r="P75" s="1641"/>
      <c r="Q75" s="1631"/>
      <c r="R75" s="1631"/>
      <c r="S75" s="1641"/>
      <c r="T75" s="1641"/>
      <c r="U75" s="1641"/>
      <c r="V75" s="1631"/>
      <c r="W75" s="1631"/>
      <c r="X75" s="1641"/>
      <c r="Y75" s="1641"/>
      <c r="Z75" s="1641"/>
      <c r="AA75" s="1631"/>
      <c r="AB75" s="1631"/>
      <c r="AC75" s="675" t="s">
        <v>818</v>
      </c>
      <c r="AD75" s="675" t="s">
        <v>818</v>
      </c>
      <c r="AE75" s="675" t="s">
        <v>818</v>
      </c>
      <c r="AF75" s="1863"/>
      <c r="AG75" s="1864"/>
    </row>
    <row r="76" spans="1:33" ht="16.5">
      <c r="A76" s="2385"/>
      <c r="B76" s="200" t="s">
        <v>118</v>
      </c>
      <c r="C76" s="199" t="s">
        <v>104</v>
      </c>
      <c r="D76" s="553"/>
      <c r="E76" s="553"/>
      <c r="F76" s="553"/>
      <c r="G76" s="1631"/>
      <c r="H76" s="1631"/>
      <c r="I76" s="553"/>
      <c r="J76" s="553"/>
      <c r="K76" s="553"/>
      <c r="L76" s="1631"/>
      <c r="M76" s="1631"/>
      <c r="N76" s="553"/>
      <c r="O76" s="553"/>
      <c r="P76" s="553"/>
      <c r="Q76" s="1631"/>
      <c r="R76" s="1631"/>
      <c r="S76" s="553"/>
      <c r="T76" s="553"/>
      <c r="U76" s="553"/>
      <c r="V76" s="1631"/>
      <c r="W76" s="1631"/>
      <c r="X76" s="553"/>
      <c r="Y76" s="553"/>
      <c r="Z76" s="553"/>
      <c r="AA76" s="1631"/>
      <c r="AB76" s="1631"/>
      <c r="AC76" s="675" t="s">
        <v>818</v>
      </c>
      <c r="AD76" s="675" t="s">
        <v>818</v>
      </c>
      <c r="AE76" s="675" t="s">
        <v>818</v>
      </c>
      <c r="AF76" s="1863"/>
      <c r="AG76" s="1864"/>
    </row>
    <row r="77" spans="1:33" ht="16.5">
      <c r="A77" s="2385"/>
      <c r="B77" s="200" t="s">
        <v>193</v>
      </c>
      <c r="C77" s="199" t="s">
        <v>101</v>
      </c>
      <c r="D77" s="553"/>
      <c r="E77" s="553"/>
      <c r="F77" s="553"/>
      <c r="G77" s="1631"/>
      <c r="H77" s="1631"/>
      <c r="I77" s="553"/>
      <c r="J77" s="553"/>
      <c r="K77" s="553"/>
      <c r="L77" s="1631"/>
      <c r="M77" s="1631"/>
      <c r="N77" s="553"/>
      <c r="O77" s="553"/>
      <c r="P77" s="553"/>
      <c r="Q77" s="1631"/>
      <c r="R77" s="1631"/>
      <c r="S77" s="553"/>
      <c r="T77" s="553"/>
      <c r="U77" s="553"/>
      <c r="V77" s="1631"/>
      <c r="W77" s="1631"/>
      <c r="X77" s="553"/>
      <c r="Y77" s="553"/>
      <c r="Z77" s="553"/>
      <c r="AA77" s="1631"/>
      <c r="AB77" s="1631"/>
      <c r="AC77" s="675" t="s">
        <v>818</v>
      </c>
      <c r="AD77" s="675" t="s">
        <v>818</v>
      </c>
      <c r="AE77" s="675" t="s">
        <v>818</v>
      </c>
      <c r="AF77" s="1863"/>
      <c r="AG77" s="1864"/>
    </row>
    <row r="78" spans="1:33" ht="15.75">
      <c r="A78" s="2385">
        <v>21</v>
      </c>
      <c r="B78" s="205" t="s">
        <v>194</v>
      </c>
      <c r="C78" s="199"/>
      <c r="D78" s="1641"/>
      <c r="E78" s="1641"/>
      <c r="F78" s="1641"/>
      <c r="G78" s="1631"/>
      <c r="H78" s="1631"/>
      <c r="I78" s="1641"/>
      <c r="J78" s="1641"/>
      <c r="K78" s="1641"/>
      <c r="L78" s="1631"/>
      <c r="M78" s="1631"/>
      <c r="N78" s="1641"/>
      <c r="O78" s="1641"/>
      <c r="P78" s="1641"/>
      <c r="Q78" s="1631"/>
      <c r="R78" s="1631"/>
      <c r="S78" s="1641"/>
      <c r="T78" s="1641"/>
      <c r="U78" s="1641"/>
      <c r="V78" s="1631"/>
      <c r="W78" s="1631"/>
      <c r="X78" s="1641"/>
      <c r="Y78" s="1641"/>
      <c r="Z78" s="1641"/>
      <c r="AA78" s="1631"/>
      <c r="AB78" s="1631"/>
      <c r="AC78" s="675" t="s">
        <v>818</v>
      </c>
      <c r="AD78" s="675" t="s">
        <v>818</v>
      </c>
      <c r="AE78" s="675" t="s">
        <v>818</v>
      </c>
      <c r="AF78" s="1863"/>
      <c r="AG78" s="1864"/>
    </row>
    <row r="79" spans="1:33" ht="16.5">
      <c r="A79" s="2385"/>
      <c r="B79" s="200" t="s">
        <v>195</v>
      </c>
      <c r="C79" s="199" t="s">
        <v>40</v>
      </c>
      <c r="D79" s="553"/>
      <c r="E79" s="553"/>
      <c r="F79" s="553"/>
      <c r="G79" s="1631"/>
      <c r="H79" s="1631"/>
      <c r="I79" s="553"/>
      <c r="J79" s="553"/>
      <c r="K79" s="553"/>
      <c r="L79" s="1631"/>
      <c r="M79" s="1631"/>
      <c r="N79" s="553"/>
      <c r="O79" s="553"/>
      <c r="P79" s="553"/>
      <c r="Q79" s="1631"/>
      <c r="R79" s="1631"/>
      <c r="S79" s="553"/>
      <c r="T79" s="553"/>
      <c r="U79" s="553"/>
      <c r="V79" s="1631"/>
      <c r="W79" s="1631"/>
      <c r="X79" s="553"/>
      <c r="Y79" s="553"/>
      <c r="Z79" s="553"/>
      <c r="AA79" s="1631"/>
      <c r="AB79" s="1631"/>
      <c r="AC79" s="675" t="s">
        <v>818</v>
      </c>
      <c r="AD79" s="675" t="s">
        <v>818</v>
      </c>
      <c r="AE79" s="675" t="s">
        <v>818</v>
      </c>
      <c r="AF79" s="1863"/>
      <c r="AG79" s="1864"/>
    </row>
    <row r="80" spans="1:33" ht="16.5">
      <c r="A80" s="2385">
        <v>22</v>
      </c>
      <c r="B80" s="196" t="s">
        <v>197</v>
      </c>
      <c r="C80" s="199"/>
      <c r="D80" s="1627">
        <v>0</v>
      </c>
      <c r="E80" s="1627">
        <v>0</v>
      </c>
      <c r="F80" s="1627">
        <v>0</v>
      </c>
      <c r="G80" s="1627">
        <v>0</v>
      </c>
      <c r="H80" s="1627">
        <v>0</v>
      </c>
      <c r="I80" s="1641"/>
      <c r="J80" s="1641"/>
      <c r="K80" s="1641"/>
      <c r="L80" s="1631"/>
      <c r="M80" s="1631"/>
      <c r="N80" s="1641"/>
      <c r="O80" s="1641"/>
      <c r="P80" s="1641"/>
      <c r="Q80" s="1631"/>
      <c r="R80" s="1631"/>
      <c r="S80" s="1641"/>
      <c r="T80" s="1641"/>
      <c r="U80" s="1641"/>
      <c r="V80" s="1631"/>
      <c r="W80" s="1631"/>
      <c r="X80" s="1641"/>
      <c r="Y80" s="1641"/>
      <c r="Z80" s="1641"/>
      <c r="AA80" s="1631"/>
      <c r="AB80" s="1631"/>
      <c r="AC80" s="675" t="s">
        <v>818</v>
      </c>
      <c r="AD80" s="675" t="s">
        <v>818</v>
      </c>
      <c r="AE80" s="675" t="s">
        <v>818</v>
      </c>
      <c r="AF80" s="1863"/>
      <c r="AG80" s="1864"/>
    </row>
    <row r="81" spans="1:33" ht="16.5">
      <c r="A81" s="2385"/>
      <c r="B81" s="200" t="s">
        <v>196</v>
      </c>
      <c r="C81" s="199" t="s">
        <v>104</v>
      </c>
      <c r="D81" s="553"/>
      <c r="E81" s="553"/>
      <c r="F81" s="553"/>
      <c r="G81" s="1631"/>
      <c r="H81" s="1631"/>
      <c r="I81" s="553"/>
      <c r="J81" s="553"/>
      <c r="K81" s="553"/>
      <c r="L81" s="1631"/>
      <c r="M81" s="1631"/>
      <c r="N81" s="553"/>
      <c r="O81" s="553"/>
      <c r="P81" s="553"/>
      <c r="Q81" s="1631"/>
      <c r="R81" s="1631"/>
      <c r="S81" s="553"/>
      <c r="T81" s="553"/>
      <c r="U81" s="553"/>
      <c r="V81" s="1631"/>
      <c r="W81" s="1631"/>
      <c r="X81" s="553"/>
      <c r="Y81" s="553"/>
      <c r="Z81" s="553"/>
      <c r="AA81" s="1631"/>
      <c r="AB81" s="1631"/>
      <c r="AC81" s="675" t="s">
        <v>818</v>
      </c>
      <c r="AD81" s="675" t="s">
        <v>818</v>
      </c>
      <c r="AE81" s="675" t="s">
        <v>818</v>
      </c>
      <c r="AF81" s="1863"/>
      <c r="AG81" s="1864"/>
    </row>
    <row r="82" spans="1:33" ht="16.5">
      <c r="A82" s="2385">
        <v>23</v>
      </c>
      <c r="B82" s="196" t="s">
        <v>198</v>
      </c>
      <c r="C82" s="199"/>
      <c r="D82" s="1641"/>
      <c r="E82" s="1641"/>
      <c r="F82" s="1641"/>
      <c r="G82" s="1631"/>
      <c r="H82" s="1631"/>
      <c r="I82" s="1641"/>
      <c r="J82" s="1641"/>
      <c r="K82" s="1641"/>
      <c r="L82" s="1631"/>
      <c r="M82" s="1631"/>
      <c r="N82" s="1641"/>
      <c r="O82" s="1641"/>
      <c r="P82" s="1641"/>
      <c r="Q82" s="1631"/>
      <c r="R82" s="1631"/>
      <c r="S82" s="1641"/>
      <c r="T82" s="1641"/>
      <c r="U82" s="1641"/>
      <c r="V82" s="1631"/>
      <c r="W82" s="1631"/>
      <c r="X82" s="1641"/>
      <c r="Y82" s="1641"/>
      <c r="Z82" s="1641"/>
      <c r="AA82" s="1631"/>
      <c r="AB82" s="1631"/>
      <c r="AC82" s="675" t="s">
        <v>818</v>
      </c>
      <c r="AD82" s="675" t="s">
        <v>818</v>
      </c>
      <c r="AE82" s="675" t="s">
        <v>818</v>
      </c>
      <c r="AF82" s="1863"/>
      <c r="AG82" s="1864"/>
    </row>
    <row r="83" spans="1:33" ht="16.5">
      <c r="A83" s="2385"/>
      <c r="B83" s="200" t="s">
        <v>199</v>
      </c>
      <c r="C83" s="199" t="s">
        <v>41</v>
      </c>
      <c r="D83" s="553"/>
      <c r="E83" s="553"/>
      <c r="F83" s="553"/>
      <c r="G83" s="1631"/>
      <c r="H83" s="1631"/>
      <c r="I83" s="553"/>
      <c r="J83" s="553"/>
      <c r="K83" s="553"/>
      <c r="L83" s="1631"/>
      <c r="M83" s="1631"/>
      <c r="N83" s="553"/>
      <c r="O83" s="553"/>
      <c r="P83" s="553"/>
      <c r="Q83" s="1631"/>
      <c r="R83" s="1631"/>
      <c r="S83" s="553"/>
      <c r="T83" s="553"/>
      <c r="U83" s="553"/>
      <c r="V83" s="1631"/>
      <c r="W83" s="1631"/>
      <c r="X83" s="553"/>
      <c r="Y83" s="553"/>
      <c r="Z83" s="553"/>
      <c r="AA83" s="1631"/>
      <c r="AB83" s="1631"/>
      <c r="AC83" s="675" t="s">
        <v>818</v>
      </c>
      <c r="AD83" s="675" t="s">
        <v>818</v>
      </c>
      <c r="AE83" s="675" t="s">
        <v>818</v>
      </c>
      <c r="AF83" s="1863"/>
      <c r="AG83" s="1864"/>
    </row>
    <row r="84" spans="1:33" ht="16.5">
      <c r="A84" s="1878">
        <v>24</v>
      </c>
      <c r="B84" s="196" t="s">
        <v>360</v>
      </c>
      <c r="C84" s="199"/>
      <c r="D84" s="1641"/>
      <c r="E84" s="1641"/>
      <c r="F84" s="1641"/>
      <c r="G84" s="1631"/>
      <c r="H84" s="1631"/>
      <c r="I84" s="1641"/>
      <c r="J84" s="1641"/>
      <c r="K84" s="1641"/>
      <c r="L84" s="1631"/>
      <c r="M84" s="1631"/>
      <c r="N84" s="1641"/>
      <c r="O84" s="1641"/>
      <c r="P84" s="1641"/>
      <c r="Q84" s="1631"/>
      <c r="R84" s="1631"/>
      <c r="S84" s="1641"/>
      <c r="T84" s="1641"/>
      <c r="U84" s="1641"/>
      <c r="V84" s="1631"/>
      <c r="W84" s="1631"/>
      <c r="X84" s="1641"/>
      <c r="Y84" s="1641"/>
      <c r="Z84" s="1641"/>
      <c r="AA84" s="1631"/>
      <c r="AB84" s="1631"/>
      <c r="AC84" s="675" t="s">
        <v>818</v>
      </c>
      <c r="AD84" s="675" t="s">
        <v>818</v>
      </c>
      <c r="AE84" s="675" t="s">
        <v>818</v>
      </c>
      <c r="AF84" s="1863"/>
      <c r="AG84" s="1864"/>
    </row>
    <row r="85" spans="1:33" ht="16.5">
      <c r="A85" s="1878"/>
      <c r="B85" s="200" t="s">
        <v>361</v>
      </c>
      <c r="C85" s="199" t="s">
        <v>362</v>
      </c>
      <c r="D85" s="553"/>
      <c r="E85" s="553"/>
      <c r="F85" s="553"/>
      <c r="G85" s="1631"/>
      <c r="H85" s="1631"/>
      <c r="I85" s="553"/>
      <c r="J85" s="553"/>
      <c r="K85" s="553"/>
      <c r="L85" s="1631"/>
      <c r="M85" s="1631"/>
      <c r="N85" s="553"/>
      <c r="O85" s="553"/>
      <c r="P85" s="553"/>
      <c r="Q85" s="1631"/>
      <c r="R85" s="1631"/>
      <c r="S85" s="553"/>
      <c r="T85" s="553"/>
      <c r="U85" s="553"/>
      <c r="V85" s="1631"/>
      <c r="W85" s="1631"/>
      <c r="X85" s="553"/>
      <c r="Y85" s="553"/>
      <c r="Z85" s="553"/>
      <c r="AA85" s="1631"/>
      <c r="AB85" s="1631"/>
      <c r="AC85" s="675" t="s">
        <v>818</v>
      </c>
      <c r="AD85" s="675" t="s">
        <v>818</v>
      </c>
      <c r="AE85" s="675" t="s">
        <v>818</v>
      </c>
      <c r="AF85" s="1863"/>
      <c r="AG85" s="1864"/>
    </row>
    <row r="86" spans="1:33" ht="16.5">
      <c r="A86" s="1878">
        <v>25</v>
      </c>
      <c r="B86" s="196" t="s">
        <v>363</v>
      </c>
      <c r="C86" s="197" t="s">
        <v>406</v>
      </c>
      <c r="D86" s="1627"/>
      <c r="E86" s="1627"/>
      <c r="F86" s="1627"/>
      <c r="G86" s="1631"/>
      <c r="H86" s="1631"/>
      <c r="I86" s="1627"/>
      <c r="J86" s="1627"/>
      <c r="K86" s="1627"/>
      <c r="L86" s="1631"/>
      <c r="M86" s="1631"/>
      <c r="N86" s="1627"/>
      <c r="O86" s="1627"/>
      <c r="P86" s="1627"/>
      <c r="Q86" s="1631"/>
      <c r="R86" s="1631"/>
      <c r="S86" s="1627"/>
      <c r="T86" s="1627"/>
      <c r="U86" s="1627"/>
      <c r="V86" s="1631"/>
      <c r="W86" s="1631"/>
      <c r="X86" s="1627"/>
      <c r="Y86" s="1627"/>
      <c r="Z86" s="1627"/>
      <c r="AA86" s="1631"/>
      <c r="AB86" s="1631"/>
      <c r="AC86" s="675" t="s">
        <v>818</v>
      </c>
      <c r="AD86" s="675" t="s">
        <v>818</v>
      </c>
      <c r="AE86" s="675" t="s">
        <v>818</v>
      </c>
      <c r="AF86" s="1863"/>
      <c r="AG86" s="1864"/>
    </row>
    <row r="87" spans="1:33" ht="16.5">
      <c r="A87" s="1878"/>
      <c r="B87" s="200" t="s">
        <v>364</v>
      </c>
      <c r="C87" s="199" t="s">
        <v>406</v>
      </c>
      <c r="D87" s="553"/>
      <c r="E87" s="553"/>
      <c r="F87" s="553"/>
      <c r="G87" s="1631"/>
      <c r="H87" s="1631"/>
      <c r="I87" s="553"/>
      <c r="J87" s="553"/>
      <c r="K87" s="553"/>
      <c r="L87" s="1631"/>
      <c r="M87" s="1631"/>
      <c r="N87" s="553"/>
      <c r="O87" s="553"/>
      <c r="P87" s="553"/>
      <c r="Q87" s="1631"/>
      <c r="R87" s="1631"/>
      <c r="S87" s="553"/>
      <c r="T87" s="553"/>
      <c r="U87" s="553"/>
      <c r="V87" s="1631"/>
      <c r="W87" s="1631"/>
      <c r="X87" s="553"/>
      <c r="Y87" s="553"/>
      <c r="Z87" s="553"/>
      <c r="AA87" s="1631"/>
      <c r="AB87" s="1631"/>
      <c r="AC87" s="675" t="s">
        <v>818</v>
      </c>
      <c r="AD87" s="675" t="s">
        <v>818</v>
      </c>
      <c r="AE87" s="675" t="s">
        <v>818</v>
      </c>
      <c r="AF87" s="1863"/>
      <c r="AG87" s="1864"/>
    </row>
    <row r="88" spans="1:33" ht="17.25" thickBot="1">
      <c r="A88" s="1879"/>
      <c r="B88" s="206" t="s">
        <v>365</v>
      </c>
      <c r="C88" s="207" t="s">
        <v>406</v>
      </c>
      <c r="D88" s="1637"/>
      <c r="E88" s="1637"/>
      <c r="F88" s="1637"/>
      <c r="G88" s="1638"/>
      <c r="H88" s="1638"/>
      <c r="I88" s="1637"/>
      <c r="J88" s="1637"/>
      <c r="K88" s="1637"/>
      <c r="L88" s="1638"/>
      <c r="M88" s="1638"/>
      <c r="N88" s="1637"/>
      <c r="O88" s="1637"/>
      <c r="P88" s="1637"/>
      <c r="Q88" s="1638"/>
      <c r="R88" s="1638"/>
      <c r="S88" s="1637"/>
      <c r="T88" s="1637"/>
      <c r="U88" s="1637"/>
      <c r="V88" s="1638"/>
      <c r="W88" s="1638"/>
      <c r="X88" s="1637"/>
      <c r="Y88" s="1637"/>
      <c r="Z88" s="1637"/>
      <c r="AA88" s="1638"/>
      <c r="AB88" s="1638"/>
      <c r="AC88" s="776" t="s">
        <v>818</v>
      </c>
      <c r="AD88" s="776" t="s">
        <v>818</v>
      </c>
      <c r="AE88" s="776" t="s">
        <v>818</v>
      </c>
      <c r="AF88" s="693"/>
      <c r="AG88" s="694"/>
    </row>
    <row r="89" spans="1:33" ht="15.75" thickTop="1">
      <c r="A89" s="2321" t="s">
        <v>324</v>
      </c>
      <c r="B89" s="2321"/>
      <c r="C89" s="2321"/>
      <c r="D89" s="2321"/>
      <c r="E89" s="2321"/>
      <c r="F89" s="2321"/>
      <c r="G89" s="2321"/>
      <c r="H89" s="2321"/>
      <c r="I89" s="2321"/>
      <c r="J89" s="2321"/>
      <c r="K89" s="2321"/>
      <c r="L89" s="2321"/>
      <c r="M89" s="2321"/>
      <c r="N89" s="2321"/>
      <c r="O89" s="2321"/>
      <c r="P89" s="2321"/>
      <c r="Q89" s="2321"/>
      <c r="R89" s="2321"/>
    </row>
    <row r="90" spans="1:33" ht="15">
      <c r="A90" s="2321"/>
      <c r="B90" s="2321"/>
      <c r="C90" s="2321"/>
      <c r="D90" s="2321"/>
      <c r="E90" s="2321"/>
      <c r="F90" s="2321"/>
      <c r="G90" s="2321"/>
      <c r="H90" s="2321"/>
      <c r="I90" s="2321"/>
      <c r="J90" s="2321"/>
      <c r="K90" s="2321"/>
      <c r="L90" s="2321"/>
      <c r="M90" s="2321"/>
      <c r="N90" s="2321"/>
      <c r="O90" s="2321"/>
      <c r="P90" s="2321"/>
      <c r="Q90" s="2321"/>
      <c r="R90" s="2321"/>
    </row>
    <row r="92" spans="1:33" ht="15">
      <c r="E92" s="158"/>
    </row>
  </sheetData>
  <mergeCells count="48">
    <mergeCell ref="A54:A55"/>
    <mergeCell ref="A56:A63"/>
    <mergeCell ref="A80:A81"/>
    <mergeCell ref="A82:A83"/>
    <mergeCell ref="A89:R89"/>
    <mergeCell ref="A64:A65"/>
    <mergeCell ref="A66:A70"/>
    <mergeCell ref="A71:A74"/>
    <mergeCell ref="A75:A77"/>
    <mergeCell ref="A78:A79"/>
    <mergeCell ref="A52:A53"/>
    <mergeCell ref="A13:A16"/>
    <mergeCell ref="A17:A23"/>
    <mergeCell ref="A24:A27"/>
    <mergeCell ref="A28:A29"/>
    <mergeCell ref="A30:A32"/>
    <mergeCell ref="A35:A37"/>
    <mergeCell ref="A38:A42"/>
    <mergeCell ref="A43:A44"/>
    <mergeCell ref="A45:A46"/>
    <mergeCell ref="A47:A48"/>
    <mergeCell ref="A49:A51"/>
    <mergeCell ref="V5:V6"/>
    <mergeCell ref="W5:W6"/>
    <mergeCell ref="A7:A10"/>
    <mergeCell ref="L5:L6"/>
    <mergeCell ref="M5:M6"/>
    <mergeCell ref="H5:H6"/>
    <mergeCell ref="A4:A6"/>
    <mergeCell ref="B4:B6"/>
    <mergeCell ref="C4:C6"/>
    <mergeCell ref="R5:R6"/>
    <mergeCell ref="A90:R90"/>
    <mergeCell ref="A1:AG1"/>
    <mergeCell ref="A2:AG2"/>
    <mergeCell ref="X4:AB4"/>
    <mergeCell ref="AC4:AG4"/>
    <mergeCell ref="AA5:AA6"/>
    <mergeCell ref="AB5:AB6"/>
    <mergeCell ref="AF5:AF6"/>
    <mergeCell ref="AG5:AG6"/>
    <mergeCell ref="Q5:Q6"/>
    <mergeCell ref="I4:M4"/>
    <mergeCell ref="N4:R4"/>
    <mergeCell ref="S4:W4"/>
    <mergeCell ref="D4:H4"/>
    <mergeCell ref="A11:A12"/>
    <mergeCell ref="G5:G6"/>
  </mergeCells>
  <hyperlinks>
    <hyperlink ref="I6"/>
    <hyperlink ref="N6"/>
    <hyperlink ref="S6"/>
    <hyperlink ref="X6"/>
    <hyperlink ref="AC6"/>
    <hyperlink ref="D6" display="cf=j= @)&amp;#÷&amp;$&#10;-;fpg–c;f/_                "/>
    <hyperlink ref="J6:K6"/>
    <hyperlink ref="O6:P6"/>
    <hyperlink ref="T6:U6"/>
    <hyperlink ref="Y6:Z6"/>
    <hyperlink ref="AD6:AE6"/>
  </hyperlinks>
  <printOptions horizontalCentered="1"/>
  <pageMargins left="0.39370078740157483" right="0.39370078740157483" top="0.78740157480314965" bottom="0" header="0" footer="0"/>
  <pageSetup paperSize="9" scale="3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I54"/>
  <sheetViews>
    <sheetView view="pageBreakPreview" zoomScale="86" zoomScaleSheetLayoutView="86" workbookViewId="0">
      <pane xSplit="2" ySplit="7" topLeftCell="U8" activePane="bottomRight" state="frozen"/>
      <selection activeCell="I8" sqref="I8"/>
      <selection pane="topRight" activeCell="I8" sqref="I8"/>
      <selection pane="bottomLeft" activeCell="I8" sqref="I8"/>
      <selection pane="bottomRight" activeCell="A9" sqref="A9:V22"/>
    </sheetView>
  </sheetViews>
  <sheetFormatPr defaultRowHeight="12.75"/>
  <cols>
    <col min="1" max="1" width="14.5703125" customWidth="1"/>
    <col min="2" max="2" width="10" customWidth="1"/>
    <col min="3" max="22" width="13" customWidth="1"/>
    <col min="23" max="24" width="12.7109375" bestFit="1" customWidth="1"/>
    <col min="25" max="25" width="13" bestFit="1" customWidth="1"/>
    <col min="26" max="26" width="12.28515625" customWidth="1"/>
    <col min="27" max="27" width="13.7109375" customWidth="1"/>
    <col min="28" max="29" width="12.7109375" bestFit="1" customWidth="1"/>
    <col min="30" max="30" width="13" bestFit="1" customWidth="1"/>
    <col min="31" max="31" width="12.85546875" customWidth="1"/>
    <col min="32" max="32" width="12.140625" customWidth="1"/>
    <col min="33" max="34" width="12.7109375" bestFit="1" customWidth="1"/>
    <col min="35" max="35" width="13" bestFit="1" customWidth="1"/>
    <col min="36" max="36" width="12.42578125" customWidth="1"/>
    <col min="37" max="37" width="12.28515625" customWidth="1"/>
    <col min="38" max="39" width="12.7109375" bestFit="1" customWidth="1"/>
    <col min="40" max="40" width="13" bestFit="1" customWidth="1"/>
    <col min="41" max="41" width="13.140625" customWidth="1"/>
    <col min="42" max="42" width="12.85546875" customWidth="1"/>
  </cols>
  <sheetData>
    <row r="1" spans="1:61" s="1885" customFormat="1" ht="27">
      <c r="A1" s="2326" t="s">
        <v>286</v>
      </c>
      <c r="B1" s="2326"/>
      <c r="C1" s="2326"/>
      <c r="D1" s="2326"/>
      <c r="E1" s="2326"/>
      <c r="F1" s="2326"/>
      <c r="G1" s="2326"/>
      <c r="H1" s="2326"/>
      <c r="I1" s="2326"/>
      <c r="J1" s="2326"/>
      <c r="K1" s="2326"/>
      <c r="L1" s="2326"/>
      <c r="M1" s="2326"/>
      <c r="N1" s="2326"/>
      <c r="O1" s="2326"/>
      <c r="P1" s="2326"/>
      <c r="Q1" s="2326"/>
      <c r="R1" s="2326"/>
      <c r="S1" s="2326"/>
      <c r="T1" s="2326"/>
      <c r="U1" s="2326"/>
      <c r="V1" s="2326"/>
      <c r="W1" s="1884"/>
      <c r="X1" s="1884"/>
      <c r="Y1" s="1884"/>
      <c r="Z1" s="1884"/>
      <c r="AA1" s="1884"/>
      <c r="AB1" s="1884"/>
      <c r="AC1" s="1884"/>
      <c r="AD1" s="1884"/>
      <c r="AE1" s="1884"/>
      <c r="AF1" s="1884"/>
    </row>
    <row r="2" spans="1:61" s="1883" customFormat="1" ht="30">
      <c r="A2" s="2337" t="s">
        <v>819</v>
      </c>
      <c r="B2" s="2337"/>
      <c r="C2" s="2337"/>
      <c r="D2" s="2337"/>
      <c r="E2" s="2337"/>
      <c r="F2" s="2337"/>
      <c r="G2" s="2337"/>
      <c r="H2" s="2337"/>
      <c r="I2" s="2337"/>
      <c r="J2" s="2337"/>
      <c r="K2" s="2337"/>
      <c r="L2" s="2337"/>
      <c r="M2" s="2337"/>
      <c r="N2" s="2337"/>
      <c r="O2" s="2337"/>
      <c r="P2" s="2337"/>
      <c r="Q2" s="2337"/>
      <c r="R2" s="2337"/>
      <c r="S2" s="2337"/>
      <c r="T2" s="2337"/>
      <c r="U2" s="2337"/>
      <c r="V2" s="2337"/>
      <c r="W2" s="1887"/>
      <c r="X2" s="1887"/>
      <c r="Y2" s="1887"/>
      <c r="Z2" s="1887"/>
      <c r="AA2" s="1887"/>
      <c r="AB2" s="1887"/>
      <c r="AC2" s="1887"/>
      <c r="AD2" s="1887"/>
      <c r="AE2" s="1887"/>
      <c r="AF2" s="1887"/>
    </row>
    <row r="3" spans="1:61" s="1885" customFormat="1" ht="27.75" thickBot="1">
      <c r="A3" s="1886"/>
      <c r="B3" s="1886"/>
      <c r="C3" s="1886"/>
      <c r="D3" s="1886"/>
      <c r="E3" s="1886"/>
      <c r="F3" s="1886"/>
      <c r="G3" s="1886"/>
      <c r="H3" s="1886"/>
      <c r="I3" s="1886"/>
      <c r="J3" s="1886"/>
      <c r="K3" s="1886"/>
      <c r="L3" s="1886"/>
      <c r="M3" s="1886"/>
      <c r="N3" s="1886"/>
      <c r="O3" s="1886"/>
      <c r="P3" s="1886"/>
      <c r="Q3" s="1886"/>
      <c r="R3" s="1886"/>
      <c r="S3" s="1886"/>
      <c r="T3" s="1886"/>
      <c r="U3" s="1886"/>
      <c r="V3" s="1886"/>
    </row>
    <row r="4" spans="1:61" s="1054" customFormat="1" ht="17.25" customHeight="1" thickTop="1">
      <c r="A4" s="2315" t="s">
        <v>98</v>
      </c>
      <c r="B4" s="2335" t="s">
        <v>26</v>
      </c>
      <c r="C4" s="2327" t="s">
        <v>122</v>
      </c>
      <c r="D4" s="2327"/>
      <c r="E4" s="2327"/>
      <c r="F4" s="2327"/>
      <c r="G4" s="2327"/>
      <c r="H4" s="2327" t="s">
        <v>123</v>
      </c>
      <c r="I4" s="2327"/>
      <c r="J4" s="2327"/>
      <c r="K4" s="2327"/>
      <c r="L4" s="2327"/>
      <c r="M4" s="2327" t="s">
        <v>130</v>
      </c>
      <c r="N4" s="2327"/>
      <c r="O4" s="2327"/>
      <c r="P4" s="2327"/>
      <c r="Q4" s="2327"/>
      <c r="R4" s="2327" t="s">
        <v>125</v>
      </c>
      <c r="S4" s="2327"/>
      <c r="T4" s="2327"/>
      <c r="U4" s="2327"/>
      <c r="V4" s="2328"/>
      <c r="AQ4" s="1058"/>
      <c r="AR4" s="1058"/>
      <c r="AS4" s="1058"/>
      <c r="AT4" s="1058"/>
      <c r="AU4" s="1058"/>
      <c r="AV4" s="1058"/>
      <c r="AW4" s="1058"/>
      <c r="AX4" s="1058"/>
      <c r="AY4" s="1058"/>
      <c r="AZ4" s="1058"/>
      <c r="BA4" s="1058"/>
      <c r="BB4" s="1058"/>
      <c r="BC4" s="1058"/>
      <c r="BD4" s="1058"/>
      <c r="BE4" s="1058"/>
      <c r="BF4" s="1058"/>
      <c r="BG4" s="1058"/>
      <c r="BH4" s="1058"/>
      <c r="BI4" s="1058"/>
    </row>
    <row r="5" spans="1:61" s="1054" customFormat="1" ht="17.25" customHeight="1">
      <c r="A5" s="2316"/>
      <c r="B5" s="2336"/>
      <c r="C5" s="1057" t="s">
        <v>87</v>
      </c>
      <c r="D5" s="1057" t="s">
        <v>90</v>
      </c>
      <c r="E5" s="1057" t="s">
        <v>91</v>
      </c>
      <c r="F5" s="2322" t="s">
        <v>88</v>
      </c>
      <c r="G5" s="2322" t="s">
        <v>89</v>
      </c>
      <c r="H5" s="1057" t="s">
        <v>87</v>
      </c>
      <c r="I5" s="1057" t="s">
        <v>90</v>
      </c>
      <c r="J5" s="1057" t="s">
        <v>91</v>
      </c>
      <c r="K5" s="2322" t="s">
        <v>88</v>
      </c>
      <c r="L5" s="2322" t="s">
        <v>89</v>
      </c>
      <c r="M5" s="1057" t="s">
        <v>87</v>
      </c>
      <c r="N5" s="1057" t="s">
        <v>90</v>
      </c>
      <c r="O5" s="1057" t="s">
        <v>91</v>
      </c>
      <c r="P5" s="2322" t="s">
        <v>88</v>
      </c>
      <c r="Q5" s="2322" t="s">
        <v>89</v>
      </c>
      <c r="R5" s="1057" t="s">
        <v>87</v>
      </c>
      <c r="S5" s="1057" t="s">
        <v>90</v>
      </c>
      <c r="T5" s="1057" t="s">
        <v>91</v>
      </c>
      <c r="U5" s="2322" t="s">
        <v>88</v>
      </c>
      <c r="V5" s="2331" t="s">
        <v>89</v>
      </c>
      <c r="AQ5" s="1058"/>
      <c r="AR5" s="1058"/>
      <c r="AS5" s="1058"/>
      <c r="AT5" s="1058"/>
      <c r="AU5" s="1058"/>
      <c r="AV5" s="1058"/>
      <c r="AW5" s="1058"/>
      <c r="AX5" s="1058"/>
      <c r="AY5" s="1058"/>
      <c r="AZ5" s="1058"/>
      <c r="BA5" s="1058"/>
      <c r="BB5" s="1058"/>
      <c r="BC5" s="1058"/>
      <c r="BD5" s="1058"/>
      <c r="BE5" s="1058"/>
      <c r="BF5" s="1058"/>
      <c r="BG5" s="1058"/>
      <c r="BH5" s="1058"/>
      <c r="BI5" s="1058"/>
    </row>
    <row r="6" spans="1:61" s="1054" customFormat="1" ht="31.5" customHeight="1">
      <c r="A6" s="2316"/>
      <c r="B6" s="2336"/>
      <c r="C6" s="1286" t="s">
        <v>658</v>
      </c>
      <c r="D6" s="1286" t="s">
        <v>669</v>
      </c>
      <c r="E6" s="1286" t="s">
        <v>725</v>
      </c>
      <c r="F6" s="2322"/>
      <c r="G6" s="2322"/>
      <c r="H6" s="1355" t="s">
        <v>669</v>
      </c>
      <c r="I6" s="1355" t="s">
        <v>725</v>
      </c>
      <c r="J6" s="1286" t="s">
        <v>737</v>
      </c>
      <c r="K6" s="2322"/>
      <c r="L6" s="2322"/>
      <c r="M6" s="1355" t="s">
        <v>669</v>
      </c>
      <c r="N6" s="1355" t="s">
        <v>725</v>
      </c>
      <c r="O6" s="1355" t="s">
        <v>737</v>
      </c>
      <c r="P6" s="2322"/>
      <c r="Q6" s="2322"/>
      <c r="R6" s="1355" t="s">
        <v>669</v>
      </c>
      <c r="S6" s="1355" t="s">
        <v>725</v>
      </c>
      <c r="T6" s="1355" t="s">
        <v>737</v>
      </c>
      <c r="U6" s="2322"/>
      <c r="V6" s="2331"/>
      <c r="AQ6" s="1058"/>
      <c r="AR6" s="1058"/>
      <c r="AS6" s="1058"/>
      <c r="AT6" s="1058"/>
      <c r="AU6" s="1058"/>
      <c r="AV6" s="1058"/>
      <c r="AW6" s="1058"/>
      <c r="AX6" s="1058"/>
      <c r="AY6" s="1058"/>
      <c r="AZ6" s="1058"/>
      <c r="BA6" s="1058"/>
      <c r="BB6" s="1058"/>
      <c r="BC6" s="1058"/>
      <c r="BD6" s="1058"/>
      <c r="BE6" s="1058"/>
      <c r="BF6" s="1058"/>
      <c r="BG6" s="1058"/>
      <c r="BH6" s="1058"/>
      <c r="BI6" s="1058"/>
    </row>
    <row r="7" spans="1:61" ht="15.75" customHeight="1">
      <c r="A7" s="20" t="s">
        <v>236</v>
      </c>
      <c r="B7" s="574"/>
      <c r="C7" s="25"/>
      <c r="D7" s="25"/>
      <c r="E7" s="25"/>
      <c r="F7" s="691"/>
      <c r="G7" s="691"/>
      <c r="H7" s="25"/>
      <c r="I7" s="25"/>
      <c r="J7" s="25"/>
      <c r="K7" s="691"/>
      <c r="L7" s="691"/>
      <c r="M7" s="25"/>
      <c r="N7" s="25"/>
      <c r="O7" s="25"/>
      <c r="P7" s="691"/>
      <c r="Q7" s="691"/>
      <c r="R7" s="25"/>
      <c r="S7" s="25"/>
      <c r="T7" s="25"/>
      <c r="U7" s="691"/>
      <c r="V7" s="692"/>
    </row>
    <row r="8" spans="1:61" s="73" customFormat="1" ht="15.75" customHeight="1">
      <c r="A8" s="20" t="s">
        <v>27</v>
      </c>
      <c r="B8" s="575" t="s">
        <v>99</v>
      </c>
      <c r="C8" s="126">
        <f>'Tab 3'!W32</f>
        <v>267337.59999999998</v>
      </c>
      <c r="D8" s="126">
        <f>'Tab 3'!X32</f>
        <v>280061.7</v>
      </c>
      <c r="E8" s="126">
        <f>'Tab 3'!Y32</f>
        <v>290361.09999999998</v>
      </c>
      <c r="F8" s="689">
        <f>'Tab 3'!Z32</f>
        <v>4.7595624408987049</v>
      </c>
      <c r="G8" s="689">
        <f>'Tab 3'!AA32</f>
        <v>3.6775467691583401</v>
      </c>
      <c r="H8" s="126">
        <f>'Ta 3'!W32</f>
        <v>541555.47</v>
      </c>
      <c r="I8" s="126">
        <f>'Ta 3'!X32</f>
        <v>545252.00999999989</v>
      </c>
      <c r="J8" s="126">
        <f>'Ta 3'!Y32</f>
        <v>560751.69999999995</v>
      </c>
      <c r="K8" s="689">
        <f>'Ta 3'!Z32</f>
        <v>0.68257827771547042</v>
      </c>
      <c r="L8" s="689">
        <f>'Ta 3'!AA32</f>
        <v>2.8426653576206098</v>
      </c>
      <c r="M8" s="126">
        <f>'Ta3'!M32</f>
        <v>228361.1</v>
      </c>
      <c r="N8" s="126">
        <f>'Ta3'!N32</f>
        <v>209871.41</v>
      </c>
      <c r="O8" s="126">
        <f>'Ta3'!O32</f>
        <v>219256.85</v>
      </c>
      <c r="P8" s="689">
        <f>'Ta3'!P32</f>
        <v>-8.096689847789321</v>
      </c>
      <c r="Q8" s="689">
        <f>'Ta3'!Q32</f>
        <v>4.4719954947651104</v>
      </c>
      <c r="R8" s="126">
        <f>'t 3'!M32</f>
        <v>300281</v>
      </c>
      <c r="S8" s="126">
        <f>'t 3'!N32</f>
        <v>327794.7</v>
      </c>
      <c r="T8" s="126">
        <f>'t 3'!O32</f>
        <v>336552.46</v>
      </c>
      <c r="U8" s="689">
        <f>'t 3'!P32</f>
        <v>9.1626509835787182</v>
      </c>
      <c r="V8" s="690">
        <f>'t 3'!Q32</f>
        <v>2.6717210497912292</v>
      </c>
    </row>
    <row r="9" spans="1:61" s="73" customFormat="1" ht="15.75" customHeight="1">
      <c r="A9" s="2790" t="s">
        <v>28</v>
      </c>
      <c r="B9" s="2738" t="s">
        <v>40</v>
      </c>
      <c r="C9" s="613">
        <f>'Tab 3'!W33</f>
        <v>43116.11</v>
      </c>
      <c r="D9" s="613">
        <f>'Tab 3'!X33</f>
        <v>47065.65</v>
      </c>
      <c r="E9" s="613">
        <f>'Tab 3'!Y33</f>
        <v>49687.82</v>
      </c>
      <c r="F9" s="847">
        <f>'Tab 3'!Z33</f>
        <v>9.1602419606035852</v>
      </c>
      <c r="G9" s="847">
        <f>'Tab 3'!AA33</f>
        <v>5.571303062849438</v>
      </c>
      <c r="H9" s="613">
        <f>'Ta 3'!W33</f>
        <v>71168.929999999993</v>
      </c>
      <c r="I9" s="613">
        <f>'Ta 3'!X33</f>
        <v>72234.66</v>
      </c>
      <c r="J9" s="613">
        <f>'Ta 3'!Y33</f>
        <v>74601.206000000006</v>
      </c>
      <c r="K9" s="847">
        <f>'Ta 3'!Z33</f>
        <v>1.4974652562572046</v>
      </c>
      <c r="L9" s="847">
        <f>'Ta 3'!AA33</f>
        <v>3.2761917893709223</v>
      </c>
      <c r="M9" s="613">
        <f>'Ta3'!M33</f>
        <v>65048.7</v>
      </c>
      <c r="N9" s="613">
        <f>'Ta3'!N33</f>
        <v>46158.270000000004</v>
      </c>
      <c r="O9" s="613">
        <f>'Ta3'!O33</f>
        <v>43059.19</v>
      </c>
      <c r="P9" s="847">
        <f>'Ta3'!P33</f>
        <v>-29.040442007296065</v>
      </c>
      <c r="Q9" s="847">
        <f>'Ta3'!Q33</f>
        <v>-6.7140297935776232</v>
      </c>
      <c r="R9" s="613">
        <f>'t 3'!M33</f>
        <v>54438.03</v>
      </c>
      <c r="S9" s="613">
        <f>'t 3'!N33</f>
        <v>58292.299999999996</v>
      </c>
      <c r="T9" s="613">
        <f>'t 3'!O33</f>
        <v>58553.99</v>
      </c>
      <c r="U9" s="847">
        <f>'t 3'!P33</f>
        <v>7.0801055806023774</v>
      </c>
      <c r="V9" s="850">
        <f>'t 3'!Q33</f>
        <v>0.44892721680222325</v>
      </c>
    </row>
    <row r="10" spans="1:61" ht="15.75" customHeight="1">
      <c r="A10" s="2787" t="s">
        <v>336</v>
      </c>
      <c r="B10" s="2736" t="s">
        <v>40</v>
      </c>
      <c r="C10" s="610">
        <f>'Tab 3'!W34</f>
        <v>16281.64</v>
      </c>
      <c r="D10" s="610">
        <f>'Tab 3'!X34</f>
        <v>18132.364628924835</v>
      </c>
      <c r="E10" s="610">
        <f>'Tab 3'!Y34</f>
        <v>18817.8</v>
      </c>
      <c r="F10" s="782">
        <f>'Tab 3'!Z34</f>
        <v>11.366942328443798</v>
      </c>
      <c r="G10" s="782">
        <f>'Tab 3'!AA34</f>
        <v>3.7801764143974452</v>
      </c>
      <c r="H10" s="610">
        <f>'Ta 3'!W34</f>
        <v>21508.76</v>
      </c>
      <c r="I10" s="610">
        <f>'Ta 3'!X34</f>
        <v>21520.87</v>
      </c>
      <c r="J10" s="610">
        <f>'Ta 3'!Y34</f>
        <v>21615.385999999999</v>
      </c>
      <c r="K10" s="782">
        <f>'Ta 3'!Z34</f>
        <v>5.6302641342413896E-2</v>
      </c>
      <c r="L10" s="782">
        <f>'Ta 3'!AA34</f>
        <v>0.43918298842007608</v>
      </c>
      <c r="M10" s="610">
        <f>'Ta3'!M34</f>
        <v>12358</v>
      </c>
      <c r="N10" s="610">
        <f>'Ta3'!N34</f>
        <v>8750.4</v>
      </c>
      <c r="O10" s="610">
        <f>'Ta3'!O34</f>
        <v>9055.94</v>
      </c>
      <c r="P10" s="782">
        <f>'Ta3'!P34</f>
        <v>-29.192425958893025</v>
      </c>
      <c r="Q10" s="782">
        <f>'Ta3'!Q34</f>
        <v>3.491726092521489</v>
      </c>
      <c r="R10" s="610">
        <f>'t 3'!M34</f>
        <v>20251.13</v>
      </c>
      <c r="S10" s="610">
        <f>'t 3'!N34</f>
        <v>21726.079999999998</v>
      </c>
      <c r="T10" s="610">
        <f>'t 3'!O34</f>
        <v>19098.53</v>
      </c>
      <c r="U10" s="782">
        <f>'t 3'!P34</f>
        <v>7.2832972777321414</v>
      </c>
      <c r="V10" s="783">
        <f>'t 3'!Q34</f>
        <v>-12.093990264235424</v>
      </c>
    </row>
    <row r="11" spans="1:61" ht="15.75" customHeight="1">
      <c r="A11" s="2783" t="s">
        <v>134</v>
      </c>
      <c r="B11" s="2736" t="s">
        <v>40</v>
      </c>
      <c r="C11" s="610">
        <v>11824.240000000002</v>
      </c>
      <c r="D11" s="610">
        <v>12831.927122978115</v>
      </c>
      <c r="E11" s="610">
        <v>13718.35</v>
      </c>
      <c r="F11" s="782">
        <v>8.522214729894813</v>
      </c>
      <c r="G11" s="782">
        <v>6.9079481867892554</v>
      </c>
      <c r="H11" s="610">
        <v>20420.64</v>
      </c>
      <c r="I11" s="610">
        <v>20856.45</v>
      </c>
      <c r="J11" s="610">
        <v>21503.556</v>
      </c>
      <c r="K11" s="782">
        <v>2.1341642573396391</v>
      </c>
      <c r="L11" s="782">
        <v>3.1026660817157272</v>
      </c>
      <c r="M11" s="610">
        <v>25847.7</v>
      </c>
      <c r="N11" s="610">
        <v>16839.86</v>
      </c>
      <c r="O11" s="610">
        <v>17822.93</v>
      </c>
      <c r="P11" s="782">
        <v>-34.849677147289697</v>
      </c>
      <c r="Q11" s="782">
        <v>5.8377563708961873</v>
      </c>
      <c r="R11" s="610">
        <v>10768.19</v>
      </c>
      <c r="S11" s="610">
        <v>11119.970000000001</v>
      </c>
      <c r="T11" s="610">
        <v>10727.11</v>
      </c>
      <c r="U11" s="782">
        <v>3.2668442885944677</v>
      </c>
      <c r="V11" s="783">
        <v>-3.5329232003323803</v>
      </c>
    </row>
    <row r="12" spans="1:61" ht="15.75" customHeight="1">
      <c r="A12" s="2783" t="s">
        <v>230</v>
      </c>
      <c r="B12" s="2736" t="s">
        <v>40</v>
      </c>
      <c r="C12" s="610">
        <v>2124.9299999999998</v>
      </c>
      <c r="D12" s="610">
        <v>2214.9945849191245</v>
      </c>
      <c r="E12" s="610">
        <v>2490.06</v>
      </c>
      <c r="F12" s="782">
        <v>4.2384730282468013</v>
      </c>
      <c r="G12" s="782">
        <v>12.418333523416663</v>
      </c>
      <c r="H12" s="610">
        <v>18691.46</v>
      </c>
      <c r="I12" s="610">
        <v>18793.12</v>
      </c>
      <c r="J12" s="610">
        <v>19146.544999999998</v>
      </c>
      <c r="K12" s="782">
        <v>0.54388474736590864</v>
      </c>
      <c r="L12" s="782">
        <v>1.8806084354274293</v>
      </c>
      <c r="M12" s="610">
        <v>5970</v>
      </c>
      <c r="N12" s="610">
        <v>4139.01</v>
      </c>
      <c r="O12" s="610">
        <v>4361.51</v>
      </c>
      <c r="P12" s="782">
        <v>-30.669849246231152</v>
      </c>
      <c r="Q12" s="782">
        <v>5.3756816243497809</v>
      </c>
      <c r="R12" s="610">
        <v>2372.08</v>
      </c>
      <c r="S12" s="610">
        <v>2496.61</v>
      </c>
      <c r="T12" s="610">
        <v>2255.96</v>
      </c>
      <c r="U12" s="782">
        <v>5.2498229402043863</v>
      </c>
      <c r="V12" s="783">
        <v>-9.6390705797060843</v>
      </c>
    </row>
    <row r="13" spans="1:61" ht="15.75" customHeight="1">
      <c r="A13" s="2783" t="s">
        <v>231</v>
      </c>
      <c r="B13" s="2736" t="s">
        <v>40</v>
      </c>
      <c r="C13" s="610">
        <v>12885.3</v>
      </c>
      <c r="D13" s="610">
        <v>13886.363663177926</v>
      </c>
      <c r="E13" s="610">
        <v>14661.61</v>
      </c>
      <c r="F13" s="782">
        <v>7.769036523619377</v>
      </c>
      <c r="G13" s="782">
        <v>5.5827886668255076</v>
      </c>
      <c r="H13" s="610">
        <v>10548.07</v>
      </c>
      <c r="I13" s="610">
        <v>11064.219999999998</v>
      </c>
      <c r="J13" s="610">
        <v>12335.718999999999</v>
      </c>
      <c r="K13" s="782">
        <v>4.8933122362668984</v>
      </c>
      <c r="L13" s="782">
        <v>11.491989494062862</v>
      </c>
      <c r="M13" s="610">
        <v>20873</v>
      </c>
      <c r="N13" s="610">
        <v>16429</v>
      </c>
      <c r="O13" s="610">
        <v>11818.81</v>
      </c>
      <c r="P13" s="782">
        <v>-21.290662578450622</v>
      </c>
      <c r="Q13" s="782">
        <v>-28.061294053198623</v>
      </c>
      <c r="R13" s="610">
        <v>21046.63</v>
      </c>
      <c r="S13" s="610">
        <v>22949.64</v>
      </c>
      <c r="T13" s="610">
        <v>26472.39</v>
      </c>
      <c r="U13" s="782">
        <v>9.0418751125477002</v>
      </c>
      <c r="V13" s="783">
        <v>15.349913985578858</v>
      </c>
    </row>
    <row r="14" spans="1:61" s="73" customFormat="1" ht="15.75" customHeight="1">
      <c r="A14" s="2784" t="s">
        <v>135</v>
      </c>
      <c r="B14" s="2737" t="s">
        <v>41</v>
      </c>
      <c r="C14" s="613">
        <v>61830.1</v>
      </c>
      <c r="D14" s="613">
        <v>64866.1</v>
      </c>
      <c r="E14" s="613">
        <v>69246.58</v>
      </c>
      <c r="F14" s="847">
        <v>4.9102298071651092</v>
      </c>
      <c r="G14" s="847">
        <v>6.7531114095035889</v>
      </c>
      <c r="H14" s="613">
        <v>171905.77</v>
      </c>
      <c r="I14" s="613">
        <v>175200.65</v>
      </c>
      <c r="J14" s="613">
        <v>179036.75999999998</v>
      </c>
      <c r="K14" s="847">
        <v>1.9166779567666663</v>
      </c>
      <c r="L14" s="847">
        <v>2.1895523789437918</v>
      </c>
      <c r="M14" s="613">
        <v>63716.08</v>
      </c>
      <c r="N14" s="613">
        <v>49210.09</v>
      </c>
      <c r="O14" s="613">
        <v>50645.4</v>
      </c>
      <c r="P14" s="847">
        <v>-22.766607738580277</v>
      </c>
      <c r="Q14" s="847">
        <v>2.9166985876270672</v>
      </c>
      <c r="R14" s="613">
        <v>568751.93999999994</v>
      </c>
      <c r="S14" s="613">
        <v>562239.95000000007</v>
      </c>
      <c r="T14" s="613">
        <v>592231</v>
      </c>
      <c r="U14" s="847">
        <v>-1.1449613692746041</v>
      </c>
      <c r="V14" s="850">
        <v>5.3342082859817994</v>
      </c>
    </row>
    <row r="15" spans="1:61" ht="15.75" customHeight="1">
      <c r="A15" s="96" t="s">
        <v>136</v>
      </c>
      <c r="B15" s="2736" t="s">
        <v>41</v>
      </c>
      <c r="C15" s="610">
        <v>60226.1</v>
      </c>
      <c r="D15" s="610">
        <v>63155.799999999996</v>
      </c>
      <c r="E15" s="610">
        <v>67446.75</v>
      </c>
      <c r="F15" s="782">
        <v>4.8645022672894243</v>
      </c>
      <c r="G15" s="782">
        <v>6.7942295086120339</v>
      </c>
      <c r="H15" s="610">
        <v>162589.38</v>
      </c>
      <c r="I15" s="610">
        <v>165417.87000000002</v>
      </c>
      <c r="J15" s="610">
        <v>173388.33000000002</v>
      </c>
      <c r="K15" s="782">
        <v>1.7396523684388363</v>
      </c>
      <c r="L15" s="782">
        <v>4.8183790542097968</v>
      </c>
      <c r="M15" s="610">
        <v>58807.08</v>
      </c>
      <c r="N15" s="610">
        <v>45460.09</v>
      </c>
      <c r="O15" s="610">
        <v>46840.4</v>
      </c>
      <c r="P15" s="782">
        <v>-22.696229773693915</v>
      </c>
      <c r="Q15" s="782">
        <v>3.0363116307073028</v>
      </c>
      <c r="R15" s="610">
        <v>562079.93999999994</v>
      </c>
      <c r="S15" s="610">
        <v>555211.39</v>
      </c>
      <c r="T15" s="610">
        <v>585349</v>
      </c>
      <c r="U15" s="782">
        <v>-1.2219881036850258</v>
      </c>
      <c r="V15" s="783">
        <v>5.4281325172381614</v>
      </c>
    </row>
    <row r="16" spans="1:61" ht="15.75" customHeight="1">
      <c r="A16" s="2785" t="s">
        <v>29</v>
      </c>
      <c r="B16" s="2736" t="s">
        <v>41</v>
      </c>
      <c r="C16" s="610">
        <v>1604</v>
      </c>
      <c r="D16" s="610">
        <v>1710.3</v>
      </c>
      <c r="E16" s="610">
        <v>1799.8300000000002</v>
      </c>
      <c r="F16" s="782">
        <v>6.6271820448877747</v>
      </c>
      <c r="G16" s="782">
        <v>5.2347541367011843</v>
      </c>
      <c r="H16" s="610">
        <v>9316.3899999999976</v>
      </c>
      <c r="I16" s="610">
        <v>9782.7799999999988</v>
      </c>
      <c r="J16" s="610">
        <v>10107.43</v>
      </c>
      <c r="K16" s="782">
        <v>5.0061236165510605</v>
      </c>
      <c r="L16" s="782">
        <v>3.318586332310463</v>
      </c>
      <c r="M16" s="610">
        <v>4909</v>
      </c>
      <c r="N16" s="610">
        <v>3750</v>
      </c>
      <c r="O16" s="610">
        <v>3805</v>
      </c>
      <c r="P16" s="782">
        <v>-23.609696475860659</v>
      </c>
      <c r="Q16" s="782">
        <v>1.4666666666666544</v>
      </c>
      <c r="R16" s="610">
        <v>6672</v>
      </c>
      <c r="S16" s="610">
        <v>7028.5599999999995</v>
      </c>
      <c r="T16" s="610">
        <v>6882</v>
      </c>
      <c r="U16" s="782">
        <v>5.3441247002398002</v>
      </c>
      <c r="V16" s="783">
        <v>-2.0852066426124201</v>
      </c>
    </row>
    <row r="17" spans="1:22" ht="15.75" customHeight="1">
      <c r="A17" s="96" t="s">
        <v>30</v>
      </c>
      <c r="B17" s="2736" t="s">
        <v>337</v>
      </c>
      <c r="C17" s="610">
        <v>31809.760000000002</v>
      </c>
      <c r="D17" s="610">
        <v>31039.599999999999</v>
      </c>
      <c r="E17" s="610">
        <v>32505.95</v>
      </c>
      <c r="F17" s="782">
        <v>-2.4211436992923012</v>
      </c>
      <c r="G17" s="782">
        <v>4.7241265995696011</v>
      </c>
      <c r="H17" s="610">
        <v>10983.73</v>
      </c>
      <c r="I17" s="610">
        <v>10939.31</v>
      </c>
      <c r="J17" s="610">
        <v>7806.2</v>
      </c>
      <c r="K17" s="782">
        <v>-0.40441635036549584</v>
      </c>
      <c r="L17" s="782">
        <v>-28.640837493406803</v>
      </c>
      <c r="M17" s="610">
        <v>1976.3</v>
      </c>
      <c r="N17" s="610">
        <v>2021.78</v>
      </c>
      <c r="O17" s="610">
        <v>1239.28</v>
      </c>
      <c r="P17" s="782">
        <v>2.3012700500936205</v>
      </c>
      <c r="Q17" s="782">
        <v>-38.703518681557838</v>
      </c>
      <c r="R17" s="610"/>
      <c r="S17" s="610"/>
      <c r="T17" s="610"/>
      <c r="U17" s="782"/>
      <c r="V17" s="783"/>
    </row>
    <row r="18" spans="1:22" s="1833" customFormat="1" ht="15.75" customHeight="1">
      <c r="A18" s="96" t="s">
        <v>31</v>
      </c>
      <c r="B18" s="2736" t="s">
        <v>337</v>
      </c>
      <c r="C18" s="610">
        <v>38471</v>
      </c>
      <c r="D18" s="610">
        <v>41421</v>
      </c>
      <c r="E18" s="610">
        <v>43867</v>
      </c>
      <c r="F18" s="782">
        <v>7.668113644043558</v>
      </c>
      <c r="G18" s="782">
        <v>5.9052171603775889</v>
      </c>
      <c r="H18" s="610">
        <v>37120</v>
      </c>
      <c r="I18" s="610">
        <v>37120</v>
      </c>
      <c r="J18" s="610">
        <v>35520</v>
      </c>
      <c r="K18" s="782">
        <v>0</v>
      </c>
      <c r="L18" s="782">
        <v>-4.3103448275862073</v>
      </c>
      <c r="M18" s="610">
        <v>1381</v>
      </c>
      <c r="N18" s="610">
        <v>6402</v>
      </c>
      <c r="O18" s="610">
        <v>402</v>
      </c>
      <c r="P18" s="782"/>
      <c r="Q18" s="782"/>
      <c r="R18" s="610">
        <v>532500</v>
      </c>
      <c r="S18" s="610">
        <v>530000</v>
      </c>
      <c r="T18" s="610">
        <v>579000</v>
      </c>
      <c r="U18" s="782">
        <v>-0.46948356807511737</v>
      </c>
      <c r="V18" s="783">
        <v>9.2452830188679247</v>
      </c>
    </row>
    <row r="19" spans="1:22" s="1847" customFormat="1" ht="15.75" customHeight="1">
      <c r="A19" s="96" t="s">
        <v>32</v>
      </c>
      <c r="B19" s="2736" t="s">
        <v>40</v>
      </c>
      <c r="C19" s="610">
        <v>0</v>
      </c>
      <c r="D19" s="610">
        <v>0</v>
      </c>
      <c r="E19" s="610">
        <v>0</v>
      </c>
      <c r="F19" s="782"/>
      <c r="G19" s="782"/>
      <c r="H19" s="610">
        <v>0</v>
      </c>
      <c r="I19" s="610">
        <v>0</v>
      </c>
      <c r="J19" s="610">
        <v>0</v>
      </c>
      <c r="K19" s="782"/>
      <c r="L19" s="782"/>
      <c r="M19" s="610">
        <v>0</v>
      </c>
      <c r="N19" s="610">
        <v>0</v>
      </c>
      <c r="O19" s="610">
        <v>0</v>
      </c>
      <c r="P19" s="782"/>
      <c r="Q19" s="782"/>
      <c r="R19" s="610">
        <v>0</v>
      </c>
      <c r="S19" s="610">
        <v>0</v>
      </c>
      <c r="T19" s="610">
        <v>0</v>
      </c>
      <c r="U19" s="782"/>
      <c r="V19" s="783"/>
    </row>
    <row r="20" spans="1:22" ht="15.75" customHeight="1">
      <c r="A20" s="96" t="s">
        <v>33</v>
      </c>
      <c r="B20" s="2736" t="s">
        <v>42</v>
      </c>
      <c r="C20" s="610">
        <v>60.81</v>
      </c>
      <c r="D20" s="610">
        <v>59.760000000000005</v>
      </c>
      <c r="E20" s="610">
        <v>1562.85</v>
      </c>
      <c r="F20" s="782">
        <v>-1.726689689195851</v>
      </c>
      <c r="G20" s="782">
        <v>2515.2108433734934</v>
      </c>
      <c r="H20" s="610">
        <v>49968</v>
      </c>
      <c r="I20" s="610">
        <v>49968</v>
      </c>
      <c r="J20" s="610">
        <v>49948.108999999997</v>
      </c>
      <c r="K20" s="782">
        <v>0</v>
      </c>
      <c r="L20" s="782">
        <v>-3.9807476785149017E-2</v>
      </c>
      <c r="M20" s="610">
        <v>155.893</v>
      </c>
      <c r="N20" s="610">
        <v>176.81</v>
      </c>
      <c r="O20" s="610">
        <v>182.74</v>
      </c>
      <c r="P20" s="782">
        <v>13.417536387137346</v>
      </c>
      <c r="Q20" s="782">
        <v>3.3538826989423711</v>
      </c>
      <c r="R20" s="610">
        <v>209.6</v>
      </c>
      <c r="S20" s="610">
        <v>264.29000000000002</v>
      </c>
      <c r="T20" s="610">
        <v>60.283000000000001</v>
      </c>
      <c r="U20" s="782">
        <v>26.09255725190841</v>
      </c>
      <c r="V20" s="783">
        <v>-77.190586098603802</v>
      </c>
    </row>
    <row r="21" spans="1:22" ht="15.75" customHeight="1">
      <c r="A21" s="2786" t="s">
        <v>34</v>
      </c>
      <c r="B21" s="2737" t="s">
        <v>40</v>
      </c>
      <c r="C21" s="610">
        <v>0</v>
      </c>
      <c r="D21" s="610"/>
      <c r="E21" s="610"/>
      <c r="F21" s="782"/>
      <c r="G21" s="782"/>
      <c r="H21" s="610"/>
      <c r="I21" s="610"/>
      <c r="J21" s="610"/>
      <c r="K21" s="782"/>
      <c r="L21" s="782"/>
      <c r="M21" s="610"/>
      <c r="N21" s="610"/>
      <c r="O21" s="610"/>
      <c r="P21" s="782"/>
      <c r="Q21" s="782"/>
      <c r="R21" s="610"/>
      <c r="S21" s="610"/>
      <c r="T21" s="610"/>
      <c r="U21" s="782"/>
      <c r="V21" s="783"/>
    </row>
    <row r="22" spans="1:22" ht="15.75" customHeight="1">
      <c r="A22" s="96" t="s">
        <v>249</v>
      </c>
      <c r="B22" s="2736" t="s">
        <v>40</v>
      </c>
      <c r="C22" s="610">
        <v>278</v>
      </c>
      <c r="D22" s="610">
        <v>275</v>
      </c>
      <c r="E22" s="610">
        <v>182.6</v>
      </c>
      <c r="F22" s="782">
        <v>-1.0791366906474877</v>
      </c>
      <c r="G22" s="782">
        <v>-33.599999999999994</v>
      </c>
      <c r="H22" s="610">
        <v>6837.01</v>
      </c>
      <c r="I22" s="610">
        <v>7144</v>
      </c>
      <c r="J22" s="610">
        <v>7394.47</v>
      </c>
      <c r="K22" s="782">
        <v>4.4901206814089756</v>
      </c>
      <c r="L22" s="782">
        <v>3.5060190369540911</v>
      </c>
      <c r="M22" s="610">
        <v>10449.6</v>
      </c>
      <c r="N22" s="610">
        <v>12497.5</v>
      </c>
      <c r="O22" s="610">
        <v>11453.41</v>
      </c>
      <c r="P22" s="782">
        <v>19.597879344663909</v>
      </c>
      <c r="Q22" s="782">
        <v>-8.3543908781756357</v>
      </c>
      <c r="R22" s="610">
        <v>19966.559999999998</v>
      </c>
      <c r="S22" s="610">
        <v>21266.42</v>
      </c>
      <c r="T22" s="610">
        <v>21698.240000000002</v>
      </c>
      <c r="U22" s="782">
        <v>6.5101850293691088</v>
      </c>
      <c r="V22" s="783">
        <v>2.0305251189434017</v>
      </c>
    </row>
    <row r="23" spans="1:22" ht="15.75" customHeight="1">
      <c r="A23" s="20" t="s">
        <v>35</v>
      </c>
      <c r="B23" s="575"/>
      <c r="C23" s="137"/>
      <c r="D23" s="137"/>
      <c r="E23" s="137"/>
      <c r="F23" s="691"/>
      <c r="G23" s="691"/>
      <c r="H23" s="137">
        <v>0</v>
      </c>
      <c r="I23" s="137"/>
      <c r="J23" s="137"/>
      <c r="K23" s="691"/>
      <c r="L23" s="691"/>
      <c r="M23" s="137"/>
      <c r="N23" s="137"/>
      <c r="O23" s="137"/>
      <c r="P23" s="691"/>
      <c r="Q23" s="691"/>
      <c r="R23" s="137"/>
      <c r="S23" s="137"/>
      <c r="T23" s="137"/>
      <c r="U23" s="691"/>
      <c r="V23" s="692"/>
    </row>
    <row r="24" spans="1:22" ht="15.75" customHeight="1">
      <c r="A24" s="166" t="s">
        <v>36</v>
      </c>
      <c r="B24" s="574" t="s">
        <v>43</v>
      </c>
      <c r="C24" s="137">
        <v>1114135.9700000002</v>
      </c>
      <c r="D24" s="137">
        <v>1801198.97</v>
      </c>
      <c r="E24" s="137">
        <v>1145627.98</v>
      </c>
      <c r="F24" s="691">
        <v>61.667787280936608</v>
      </c>
      <c r="G24" s="691">
        <v>-36.396367137607236</v>
      </c>
      <c r="H24" s="137">
        <v>8795879.3300000001</v>
      </c>
      <c r="I24" s="137">
        <v>8683250.4800000004</v>
      </c>
      <c r="J24" s="137">
        <v>11077723.9</v>
      </c>
      <c r="K24" s="691">
        <v>-1.2804728870694913</v>
      </c>
      <c r="L24" s="691">
        <v>27.575772753707319</v>
      </c>
      <c r="M24" s="137">
        <v>386938.79000000004</v>
      </c>
      <c r="N24" s="137">
        <v>885207.94000000006</v>
      </c>
      <c r="O24" s="137">
        <v>1007709.1799999999</v>
      </c>
      <c r="P24" s="691">
        <v>128.77208563142503</v>
      </c>
      <c r="Q24" s="691">
        <v>13.838696476220022</v>
      </c>
      <c r="R24" s="137">
        <v>470827.31</v>
      </c>
      <c r="S24" s="137">
        <v>339903.72000000003</v>
      </c>
      <c r="T24" s="137">
        <v>442365.92000000004</v>
      </c>
      <c r="U24" s="691">
        <v>-27.80713591146613</v>
      </c>
      <c r="V24" s="692">
        <v>30.144477383183688</v>
      </c>
    </row>
    <row r="25" spans="1:22" ht="15.75" customHeight="1">
      <c r="A25" s="166" t="s">
        <v>37</v>
      </c>
      <c r="B25" s="574" t="s">
        <v>338</v>
      </c>
      <c r="C25" s="137">
        <v>1055.1300000000001</v>
      </c>
      <c r="D25" s="137">
        <v>2171.5299999999997</v>
      </c>
      <c r="E25" s="137">
        <v>1466.95</v>
      </c>
      <c r="F25" s="691">
        <v>105.80686740022554</v>
      </c>
      <c r="G25" s="691">
        <v>-32.44624757659345</v>
      </c>
      <c r="H25" s="137">
        <v>1870.08</v>
      </c>
      <c r="I25" s="137">
        <v>1844.95</v>
      </c>
      <c r="J25" s="137">
        <v>3152.44</v>
      </c>
      <c r="K25" s="691">
        <v>-1.3437927789185427</v>
      </c>
      <c r="L25" s="691">
        <v>70.868587224586037</v>
      </c>
      <c r="M25" s="137">
        <v>244.36</v>
      </c>
      <c r="N25" s="137">
        <v>628.79999999999995</v>
      </c>
      <c r="O25" s="137">
        <v>1070.9299999999998</v>
      </c>
      <c r="P25" s="691">
        <v>157.32525781633655</v>
      </c>
      <c r="Q25" s="691">
        <v>70.313295165394408</v>
      </c>
      <c r="R25" s="137">
        <v>438.65</v>
      </c>
      <c r="S25" s="137">
        <v>378.92</v>
      </c>
      <c r="T25" s="137">
        <v>749.02</v>
      </c>
      <c r="U25" s="691">
        <v>-13.616778752992126</v>
      </c>
      <c r="V25" s="692">
        <v>97.672331890636528</v>
      </c>
    </row>
    <row r="26" spans="1:22" ht="15.75" customHeight="1">
      <c r="A26" s="166" t="s">
        <v>38</v>
      </c>
      <c r="B26" s="574" t="s">
        <v>40</v>
      </c>
      <c r="C26" s="137">
        <v>260.87</v>
      </c>
      <c r="D26" s="137">
        <v>276.39999999999998</v>
      </c>
      <c r="E26" s="137">
        <v>140.37299999999999</v>
      </c>
      <c r="F26" s="691">
        <v>5.9531567447387488</v>
      </c>
      <c r="G26" s="691">
        <v>-49.213820549927647</v>
      </c>
      <c r="H26" s="137">
        <v>267.28999999999996</v>
      </c>
      <c r="I26" s="137">
        <v>377.41</v>
      </c>
      <c r="J26" s="137">
        <v>333.48099999999994</v>
      </c>
      <c r="K26" s="691">
        <v>41.198698043323759</v>
      </c>
      <c r="L26" s="691">
        <v>-11.639596195119388</v>
      </c>
      <c r="M26" s="137">
        <v>3193.9</v>
      </c>
      <c r="N26" s="137">
        <v>9417.2000000000007</v>
      </c>
      <c r="O26" s="137">
        <v>70.81</v>
      </c>
      <c r="P26" s="691">
        <v>194.84955696797022</v>
      </c>
      <c r="Q26" s="691">
        <v>-99.248077984963686</v>
      </c>
      <c r="R26" s="137">
        <v>146.5</v>
      </c>
      <c r="S26" s="137">
        <v>94.18</v>
      </c>
      <c r="T26" s="137">
        <v>29.96</v>
      </c>
      <c r="U26" s="691">
        <v>-35.713310580204769</v>
      </c>
      <c r="V26" s="692">
        <v>-68.188575069016764</v>
      </c>
    </row>
    <row r="27" spans="1:22" ht="15.75" customHeight="1" thickBot="1">
      <c r="A27" s="168" t="s">
        <v>39</v>
      </c>
      <c r="B27" s="108" t="s">
        <v>40</v>
      </c>
      <c r="C27" s="138">
        <v>462.8</v>
      </c>
      <c r="D27" s="138">
        <v>974.40000000000009</v>
      </c>
      <c r="E27" s="138">
        <v>768.68830000000003</v>
      </c>
      <c r="F27" s="693">
        <v>110.54451166810719</v>
      </c>
      <c r="G27" s="693">
        <v>-21.111627668308714</v>
      </c>
      <c r="H27" s="137">
        <v>500.7</v>
      </c>
      <c r="I27" s="137">
        <v>338.21999999999997</v>
      </c>
      <c r="J27" s="137">
        <v>777.88200000000006</v>
      </c>
      <c r="K27" s="691">
        <v>-32.450569203115641</v>
      </c>
      <c r="L27" s="691">
        <v>129.99290402696474</v>
      </c>
      <c r="M27" s="137">
        <v>0</v>
      </c>
      <c r="N27" s="137">
        <v>0</v>
      </c>
      <c r="O27" s="137">
        <v>0</v>
      </c>
      <c r="P27" s="135"/>
      <c r="Q27" s="135"/>
      <c r="R27" s="137">
        <v>202</v>
      </c>
      <c r="S27" s="137">
        <v>200.14500000000001</v>
      </c>
      <c r="T27" s="137">
        <v>200.14500000000001</v>
      </c>
      <c r="U27" s="691">
        <v>-0.91831683168316325</v>
      </c>
      <c r="V27" s="692">
        <v>0</v>
      </c>
    </row>
    <row r="28" spans="1:22" ht="16.5" thickTop="1" thickBot="1">
      <c r="A28" s="3"/>
    </row>
    <row r="29" spans="1:22" s="1054" customFormat="1" ht="17.25" customHeight="1" thickTop="1">
      <c r="A29" s="2315" t="s">
        <v>98</v>
      </c>
      <c r="B29" s="2335" t="s">
        <v>26</v>
      </c>
      <c r="C29" s="2327" t="s">
        <v>126</v>
      </c>
      <c r="D29" s="2327"/>
      <c r="E29" s="2327"/>
      <c r="F29" s="2327"/>
      <c r="G29" s="2327"/>
      <c r="H29" s="2327" t="s">
        <v>127</v>
      </c>
      <c r="I29" s="2327"/>
      <c r="J29" s="2327"/>
      <c r="K29" s="2327"/>
      <c r="L29" s="2327"/>
      <c r="M29" s="2327" t="s">
        <v>128</v>
      </c>
      <c r="N29" s="2327"/>
      <c r="O29" s="2327"/>
      <c r="P29" s="2327"/>
      <c r="Q29" s="2327"/>
      <c r="R29" s="2327" t="s">
        <v>129</v>
      </c>
      <c r="S29" s="2327"/>
      <c r="T29" s="2327"/>
      <c r="U29" s="2327"/>
      <c r="V29" s="2328"/>
    </row>
    <row r="30" spans="1:22" s="1054" customFormat="1" ht="17.25" customHeight="1">
      <c r="A30" s="2316"/>
      <c r="B30" s="2336"/>
      <c r="C30" s="1057" t="s">
        <v>87</v>
      </c>
      <c r="D30" s="1057" t="s">
        <v>90</v>
      </c>
      <c r="E30" s="1057" t="s">
        <v>91</v>
      </c>
      <c r="F30" s="2322" t="s">
        <v>88</v>
      </c>
      <c r="G30" s="2322" t="s">
        <v>89</v>
      </c>
      <c r="H30" s="1057" t="s">
        <v>87</v>
      </c>
      <c r="I30" s="1057" t="s">
        <v>90</v>
      </c>
      <c r="J30" s="1057" t="s">
        <v>91</v>
      </c>
      <c r="K30" s="2322" t="s">
        <v>88</v>
      </c>
      <c r="L30" s="2322" t="s">
        <v>89</v>
      </c>
      <c r="M30" s="1057" t="s">
        <v>87</v>
      </c>
      <c r="N30" s="1057" t="s">
        <v>90</v>
      </c>
      <c r="O30" s="1057" t="s">
        <v>91</v>
      </c>
      <c r="P30" s="2322" t="s">
        <v>88</v>
      </c>
      <c r="Q30" s="2322" t="s">
        <v>89</v>
      </c>
      <c r="R30" s="1057" t="s">
        <v>87</v>
      </c>
      <c r="S30" s="1057" t="s">
        <v>90</v>
      </c>
      <c r="T30" s="1057" t="s">
        <v>91</v>
      </c>
      <c r="U30" s="2322" t="s">
        <v>88</v>
      </c>
      <c r="V30" s="2331" t="s">
        <v>89</v>
      </c>
    </row>
    <row r="31" spans="1:22" s="1054" customFormat="1" ht="31.5" customHeight="1">
      <c r="A31" s="2316"/>
      <c r="B31" s="2336"/>
      <c r="C31" s="1355" t="s">
        <v>669</v>
      </c>
      <c r="D31" s="1355" t="s">
        <v>725</v>
      </c>
      <c r="E31" s="1355" t="s">
        <v>737</v>
      </c>
      <c r="F31" s="2322"/>
      <c r="G31" s="2322"/>
      <c r="H31" s="1355" t="s">
        <v>669</v>
      </c>
      <c r="I31" s="1355" t="s">
        <v>725</v>
      </c>
      <c r="J31" s="1355" t="s">
        <v>737</v>
      </c>
      <c r="K31" s="2322"/>
      <c r="L31" s="2322"/>
      <c r="M31" s="1355" t="s">
        <v>669</v>
      </c>
      <c r="N31" s="1355" t="s">
        <v>725</v>
      </c>
      <c r="O31" s="1355" t="s">
        <v>737</v>
      </c>
      <c r="P31" s="2322"/>
      <c r="Q31" s="2322"/>
      <c r="R31" s="1355" t="s">
        <v>669</v>
      </c>
      <c r="S31" s="1355" t="s">
        <v>725</v>
      </c>
      <c r="T31" s="1355" t="s">
        <v>737</v>
      </c>
      <c r="U31" s="2322"/>
      <c r="V31" s="2331"/>
    </row>
    <row r="32" spans="1:22" ht="17.25" customHeight="1">
      <c r="A32" s="20" t="s">
        <v>236</v>
      </c>
      <c r="B32" s="574"/>
      <c r="C32" s="25"/>
      <c r="D32" s="25"/>
      <c r="E32" s="25"/>
      <c r="F32" s="691"/>
      <c r="G32" s="691"/>
      <c r="H32" s="25"/>
      <c r="I32" s="25"/>
      <c r="J32" s="25"/>
      <c r="K32" s="691"/>
      <c r="L32" s="691"/>
      <c r="M32" s="25"/>
      <c r="N32" s="25"/>
      <c r="O32" s="25"/>
      <c r="P32" s="691"/>
      <c r="Q32" s="691"/>
      <c r="R32" s="25"/>
      <c r="S32" s="25"/>
      <c r="T32" s="25"/>
      <c r="U32" s="691"/>
      <c r="V32" s="692"/>
    </row>
    <row r="33" spans="1:22" s="73" customFormat="1" ht="15.75">
      <c r="A33" s="20" t="s">
        <v>27</v>
      </c>
      <c r="B33" s="575" t="s">
        <v>99</v>
      </c>
      <c r="C33" s="126">
        <v>253063.35</v>
      </c>
      <c r="D33" s="126">
        <v>256885.70999999996</v>
      </c>
      <c r="E33" s="126">
        <v>269176.42</v>
      </c>
      <c r="F33" s="689">
        <v>1.5104360232329128</v>
      </c>
      <c r="G33" s="689">
        <v>4.7845051404377585</v>
      </c>
      <c r="H33" s="126">
        <v>336142</v>
      </c>
      <c r="I33" s="126">
        <v>360846</v>
      </c>
      <c r="J33" s="126">
        <v>374108</v>
      </c>
      <c r="K33" s="689">
        <v>7.349275008776047</v>
      </c>
      <c r="L33" s="689">
        <v>3.6752520465794305</v>
      </c>
      <c r="M33" s="126">
        <v>152960.4</v>
      </c>
      <c r="N33" s="126">
        <v>155271.61000000002</v>
      </c>
      <c r="O33" s="126">
        <v>156552.08000000002</v>
      </c>
      <c r="P33" s="689">
        <v>1.5109858499324105</v>
      </c>
      <c r="Q33" s="689">
        <v>0.82466459902104816</v>
      </c>
      <c r="R33" s="126">
        <v>175684.11</v>
      </c>
      <c r="S33" s="126">
        <v>179597.51</v>
      </c>
      <c r="T33" s="126">
        <v>184861.80999999997</v>
      </c>
      <c r="U33" s="689">
        <v>2.2275207473231546</v>
      </c>
      <c r="V33" s="690">
        <v>2.9311653596978857</v>
      </c>
    </row>
    <row r="34" spans="1:22" s="73" customFormat="1" ht="15">
      <c r="A34" s="117" t="s">
        <v>28</v>
      </c>
      <c r="B34" s="578" t="s">
        <v>40</v>
      </c>
      <c r="C34" s="126">
        <v>40223.390000000007</v>
      </c>
      <c r="D34" s="126">
        <v>41066.04</v>
      </c>
      <c r="E34" s="126">
        <v>41697.550000000003</v>
      </c>
      <c r="F34" s="689">
        <v>2.0949253655646345</v>
      </c>
      <c r="G34" s="689">
        <v>1.5377913234390235</v>
      </c>
      <c r="H34" s="126">
        <v>60751.759999999995</v>
      </c>
      <c r="I34" s="126">
        <v>63202.5</v>
      </c>
      <c r="J34" s="126">
        <v>64766</v>
      </c>
      <c r="K34" s="689">
        <v>4.0340230472335463</v>
      </c>
      <c r="L34" s="689">
        <v>2.4737945492662448</v>
      </c>
      <c r="M34" s="126">
        <v>56248</v>
      </c>
      <c r="N34" s="126">
        <v>58291.334999999999</v>
      </c>
      <c r="O34" s="126">
        <v>59729.850000000006</v>
      </c>
      <c r="P34" s="689">
        <v>3.6327247191011196</v>
      </c>
      <c r="Q34" s="689">
        <v>2.467802461549411</v>
      </c>
      <c r="R34" s="126">
        <v>33657.08</v>
      </c>
      <c r="S34" s="126">
        <v>35166.789999999994</v>
      </c>
      <c r="T34" s="126">
        <v>36158.93</v>
      </c>
      <c r="U34" s="689">
        <v>4.4855644042798559</v>
      </c>
      <c r="V34" s="690">
        <v>2.8212412904334201</v>
      </c>
    </row>
    <row r="35" spans="1:22" ht="15.75">
      <c r="A35" s="166" t="s">
        <v>336</v>
      </c>
      <c r="B35" s="574" t="s">
        <v>40</v>
      </c>
      <c r="C35" s="137">
        <v>20176.29</v>
      </c>
      <c r="D35" s="137">
        <v>18827.64</v>
      </c>
      <c r="E35" s="137">
        <v>19147.489999999998</v>
      </c>
      <c r="F35" s="691">
        <v>-6.6843309647115632</v>
      </c>
      <c r="G35" s="691">
        <v>1.6988321425308612</v>
      </c>
      <c r="H35" s="137">
        <v>33698</v>
      </c>
      <c r="I35" s="137">
        <v>34906</v>
      </c>
      <c r="J35" s="137">
        <v>35697</v>
      </c>
      <c r="K35" s="691">
        <v>3.5847824796723842</v>
      </c>
      <c r="L35" s="691">
        <v>2.2660860597031984</v>
      </c>
      <c r="M35" s="137">
        <v>22010.7</v>
      </c>
      <c r="N35" s="137">
        <v>22391.355</v>
      </c>
      <c r="O35" s="137">
        <v>22821.559999999998</v>
      </c>
      <c r="P35" s="691">
        <v>1.7294088784091315</v>
      </c>
      <c r="Q35" s="691">
        <v>1.9212995372544412</v>
      </c>
      <c r="R35" s="137">
        <v>16499.63</v>
      </c>
      <c r="S35" s="137">
        <v>16973.560000000001</v>
      </c>
      <c r="T35" s="137">
        <v>17321.050000000003</v>
      </c>
      <c r="U35" s="691">
        <v>2.8723674409668547</v>
      </c>
      <c r="V35" s="692">
        <v>2.0472428883510787</v>
      </c>
    </row>
    <row r="36" spans="1:22" ht="15" customHeight="1">
      <c r="A36" s="2783" t="s">
        <v>134</v>
      </c>
      <c r="B36" s="2736" t="s">
        <v>40</v>
      </c>
      <c r="C36" s="610">
        <v>9917.32</v>
      </c>
      <c r="D36" s="610">
        <v>11324.91</v>
      </c>
      <c r="E36" s="610">
        <v>11563.199999999999</v>
      </c>
      <c r="F36" s="782">
        <v>14.193249789257578</v>
      </c>
      <c r="G36" s="782">
        <v>2.1041226817696526</v>
      </c>
      <c r="H36" s="610">
        <v>13558.26</v>
      </c>
      <c r="I36" s="610">
        <v>14098.7</v>
      </c>
      <c r="J36" s="610">
        <v>14632</v>
      </c>
      <c r="K36" s="782">
        <v>3.9860572079308128</v>
      </c>
      <c r="L36" s="782">
        <v>3.7826182555838415</v>
      </c>
      <c r="M36" s="610">
        <v>19553.900000000001</v>
      </c>
      <c r="N36" s="610">
        <v>19688.3</v>
      </c>
      <c r="O36" s="610">
        <v>20332.27</v>
      </c>
      <c r="P36" s="782">
        <v>0.68733091608321217</v>
      </c>
      <c r="Q36" s="782">
        <v>3.2708258204111189</v>
      </c>
      <c r="R36" s="610">
        <v>11439.41</v>
      </c>
      <c r="S36" s="610">
        <v>11930</v>
      </c>
      <c r="T36" s="610">
        <v>12317.719999999998</v>
      </c>
      <c r="U36" s="782">
        <v>4.2885953034291049</v>
      </c>
      <c r="V36" s="783">
        <v>3.2499580888516277</v>
      </c>
    </row>
    <row r="37" spans="1:22" ht="15.75">
      <c r="A37" s="2783" t="s">
        <v>230</v>
      </c>
      <c r="B37" s="2736" t="s">
        <v>40</v>
      </c>
      <c r="C37" s="610">
        <v>2917.74</v>
      </c>
      <c r="D37" s="610">
        <v>2948.6400000000003</v>
      </c>
      <c r="E37" s="610">
        <v>3043.16</v>
      </c>
      <c r="F37" s="782">
        <v>1.0590388451335855</v>
      </c>
      <c r="G37" s="782">
        <v>3.2055456074664903</v>
      </c>
      <c r="H37" s="610">
        <v>7637.5</v>
      </c>
      <c r="I37" s="610">
        <v>7886</v>
      </c>
      <c r="J37" s="610">
        <v>8595</v>
      </c>
      <c r="K37" s="782">
        <v>3.2536824877250439</v>
      </c>
      <c r="L37" s="782">
        <v>8.9906162820187632</v>
      </c>
      <c r="M37" s="610">
        <v>6762.1</v>
      </c>
      <c r="N37" s="610">
        <v>7118.13</v>
      </c>
      <c r="O37" s="610">
        <v>7241.83</v>
      </c>
      <c r="P37" s="782">
        <v>5.26508037443989</v>
      </c>
      <c r="Q37" s="782">
        <v>1.7378159713295389</v>
      </c>
      <c r="R37" s="610">
        <v>2661.21</v>
      </c>
      <c r="S37" s="610">
        <v>2697.0499999999997</v>
      </c>
      <c r="T37" s="610">
        <v>2774.36</v>
      </c>
      <c r="U37" s="782">
        <v>1.3467557990538097</v>
      </c>
      <c r="V37" s="783">
        <v>2.8664652119908993</v>
      </c>
    </row>
    <row r="38" spans="1:22" ht="15.75">
      <c r="A38" s="2783" t="s">
        <v>231</v>
      </c>
      <c r="B38" s="2736" t="s">
        <v>40</v>
      </c>
      <c r="C38" s="610">
        <v>7212.04</v>
      </c>
      <c r="D38" s="610">
        <v>7964.8499999999995</v>
      </c>
      <c r="E38" s="610">
        <v>7943.7</v>
      </c>
      <c r="F38" s="782">
        <v>10.438239388577969</v>
      </c>
      <c r="G38" s="782">
        <v>-0.26554172394959608</v>
      </c>
      <c r="H38" s="610">
        <v>5858</v>
      </c>
      <c r="I38" s="610">
        <v>6311.8</v>
      </c>
      <c r="J38" s="610">
        <v>5842</v>
      </c>
      <c r="K38" s="782">
        <v>7.7466712188460178</v>
      </c>
      <c r="L38" s="782">
        <v>-7.4432016223581314</v>
      </c>
      <c r="M38" s="610">
        <v>7921.3</v>
      </c>
      <c r="N38" s="610">
        <v>9093.5500000000011</v>
      </c>
      <c r="O38" s="610">
        <v>9334.19</v>
      </c>
      <c r="P38" s="782">
        <v>14.798707282895492</v>
      </c>
      <c r="Q38" s="782">
        <v>2.6462712581994907</v>
      </c>
      <c r="R38" s="610">
        <v>3056.83</v>
      </c>
      <c r="S38" s="610">
        <v>3566.18</v>
      </c>
      <c r="T38" s="610">
        <v>3745.8000000000006</v>
      </c>
      <c r="U38" s="782">
        <v>16.662686508572605</v>
      </c>
      <c r="V38" s="783">
        <v>5.0367620254726546</v>
      </c>
    </row>
    <row r="39" spans="1:22" s="73" customFormat="1" ht="15.75">
      <c r="A39" s="2784" t="s">
        <v>135</v>
      </c>
      <c r="B39" s="2737" t="s">
        <v>41</v>
      </c>
      <c r="C39" s="613">
        <v>105034.95</v>
      </c>
      <c r="D39" s="613">
        <v>122840.36500000001</v>
      </c>
      <c r="E39" s="613">
        <v>128139.85</v>
      </c>
      <c r="F39" s="847">
        <v>16.951895535724077</v>
      </c>
      <c r="G39" s="847">
        <v>4.3141234560805799</v>
      </c>
      <c r="H39" s="613">
        <v>70669.509999999995</v>
      </c>
      <c r="I39" s="613">
        <v>80547.600000000006</v>
      </c>
      <c r="J39" s="613">
        <v>86078</v>
      </c>
      <c r="K39" s="847">
        <v>13.977866833942983</v>
      </c>
      <c r="L39" s="847">
        <v>6.866002214839412</v>
      </c>
      <c r="M39" s="613">
        <v>65211.199999999997</v>
      </c>
      <c r="N39" s="613">
        <v>65768.866000000009</v>
      </c>
      <c r="O39" s="613">
        <v>69515.099999999991</v>
      </c>
      <c r="P39" s="847">
        <v>0.85516905071523297</v>
      </c>
      <c r="Q39" s="847">
        <v>5.6960598955742654</v>
      </c>
      <c r="R39" s="613">
        <v>27697.120000000003</v>
      </c>
      <c r="S39" s="613">
        <v>30042.920000000002</v>
      </c>
      <c r="T39" s="613">
        <v>31323.48</v>
      </c>
      <c r="U39" s="847">
        <v>8.4694726383104211</v>
      </c>
      <c r="V39" s="850">
        <v>4.2624352093604756</v>
      </c>
    </row>
    <row r="40" spans="1:22" ht="15.75">
      <c r="A40" s="96" t="s">
        <v>136</v>
      </c>
      <c r="B40" s="2736" t="s">
        <v>41</v>
      </c>
      <c r="C40" s="610">
        <v>104475.22000000002</v>
      </c>
      <c r="D40" s="610">
        <v>122270.31</v>
      </c>
      <c r="E40" s="610">
        <v>127425.25</v>
      </c>
      <c r="F40" s="782">
        <v>17.032833240264992</v>
      </c>
      <c r="G40" s="782">
        <v>4.2160194081457831</v>
      </c>
      <c r="H40" s="610">
        <v>69859</v>
      </c>
      <c r="I40" s="610">
        <v>79643.5</v>
      </c>
      <c r="J40" s="610">
        <v>85147</v>
      </c>
      <c r="K40" s="782">
        <v>14.006069368298995</v>
      </c>
      <c r="L40" s="782">
        <v>6.9101684381023034</v>
      </c>
      <c r="M40" s="610">
        <v>65149.7</v>
      </c>
      <c r="N40" s="610">
        <v>65658.41</v>
      </c>
      <c r="O40" s="610">
        <v>69403.100000000006</v>
      </c>
      <c r="P40" s="782">
        <v>0.78083245202971341</v>
      </c>
      <c r="Q40" s="782">
        <v>5.7032907132536366</v>
      </c>
      <c r="R40" s="610">
        <v>27676.920000000002</v>
      </c>
      <c r="S40" s="610">
        <v>30023.820000000003</v>
      </c>
      <c r="T40" s="610">
        <v>31304.19</v>
      </c>
      <c r="U40" s="782">
        <v>8.4796285135773815</v>
      </c>
      <c r="V40" s="783">
        <v>4.2645139759030997</v>
      </c>
    </row>
    <row r="41" spans="1:22" ht="15.75">
      <c r="A41" s="2785" t="s">
        <v>29</v>
      </c>
      <c r="B41" s="2736" t="s">
        <v>41</v>
      </c>
      <c r="C41" s="610">
        <v>559.73</v>
      </c>
      <c r="D41" s="610">
        <v>570.05499999999995</v>
      </c>
      <c r="E41" s="610">
        <v>714.59999999999991</v>
      </c>
      <c r="F41" s="782">
        <v>1.8446393797009222</v>
      </c>
      <c r="G41" s="782">
        <v>25.356325266860196</v>
      </c>
      <c r="H41" s="610">
        <v>810.51</v>
      </c>
      <c r="I41" s="610">
        <v>904.1</v>
      </c>
      <c r="J41" s="610">
        <v>931</v>
      </c>
      <c r="K41" s="782">
        <v>11.547050622447614</v>
      </c>
      <c r="L41" s="782">
        <v>2.9753345868819707</v>
      </c>
      <c r="M41" s="610">
        <v>61.5</v>
      </c>
      <c r="N41" s="610">
        <v>110.456</v>
      </c>
      <c r="O41" s="610">
        <v>112</v>
      </c>
      <c r="P41" s="782">
        <v>79.603252032520317</v>
      </c>
      <c r="Q41" s="782">
        <v>1.3978416745129323</v>
      </c>
      <c r="R41" s="610"/>
      <c r="S41" s="610"/>
      <c r="T41" s="610"/>
      <c r="U41" s="782"/>
      <c r="V41" s="783"/>
    </row>
    <row r="42" spans="1:22" ht="15.75">
      <c r="A42" s="96" t="s">
        <v>30</v>
      </c>
      <c r="B42" s="2736" t="s">
        <v>337</v>
      </c>
      <c r="C42" s="610">
        <v>46972.06</v>
      </c>
      <c r="D42" s="610">
        <v>51116.97</v>
      </c>
      <c r="E42" s="610">
        <v>47045.869999999995</v>
      </c>
      <c r="F42" s="782">
        <v>8.8242031539600418</v>
      </c>
      <c r="G42" s="782">
        <v>-7.9642827029849457</v>
      </c>
      <c r="H42" s="610">
        <v>18105</v>
      </c>
      <c r="I42" s="610">
        <v>19334</v>
      </c>
      <c r="J42" s="610">
        <v>18756.5</v>
      </c>
      <c r="K42" s="782">
        <v>6.7881800607567016</v>
      </c>
      <c r="L42" s="782">
        <v>-2.9869659666908035</v>
      </c>
      <c r="M42" s="610">
        <v>17046.099999999999</v>
      </c>
      <c r="N42" s="610">
        <v>15992.73</v>
      </c>
      <c r="O42" s="610">
        <v>19288.129999999997</v>
      </c>
      <c r="P42" s="782">
        <v>-6.1795366682114974</v>
      </c>
      <c r="Q42" s="782">
        <v>20.605612675259309</v>
      </c>
      <c r="R42" s="610"/>
      <c r="S42" s="610"/>
      <c r="T42" s="610"/>
      <c r="U42" s="782"/>
      <c r="V42" s="783"/>
    </row>
    <row r="43" spans="1:22" s="136" customFormat="1" ht="15.75">
      <c r="A43" s="96" t="s">
        <v>31</v>
      </c>
      <c r="B43" s="2736" t="s">
        <v>337</v>
      </c>
      <c r="C43" s="610">
        <v>208610</v>
      </c>
      <c r="D43" s="610">
        <v>217000</v>
      </c>
      <c r="E43" s="610">
        <v>225560</v>
      </c>
      <c r="F43" s="782">
        <v>4.0218589712861359</v>
      </c>
      <c r="G43" s="782">
        <v>3.9447004608294804</v>
      </c>
      <c r="H43" s="610">
        <v>102654.02</v>
      </c>
      <c r="I43" s="610">
        <v>97654.02</v>
      </c>
      <c r="J43" s="610">
        <v>96500</v>
      </c>
      <c r="K43" s="782">
        <v>-4.8707298554893441</v>
      </c>
      <c r="L43" s="782">
        <v>-1.18174346534839</v>
      </c>
      <c r="M43" s="610">
        <v>454000</v>
      </c>
      <c r="N43" s="610">
        <v>685525</v>
      </c>
      <c r="O43" s="610">
        <v>614196.12</v>
      </c>
      <c r="P43" s="782">
        <v>50.99669603524228</v>
      </c>
      <c r="Q43" s="782">
        <v>-10.405000547026006</v>
      </c>
      <c r="R43" s="610">
        <v>67780</v>
      </c>
      <c r="S43" s="610">
        <v>67780</v>
      </c>
      <c r="T43" s="610">
        <v>67780</v>
      </c>
      <c r="U43" s="782">
        <v>0</v>
      </c>
      <c r="V43" s="783">
        <v>0</v>
      </c>
    </row>
    <row r="44" spans="1:22" s="1847" customFormat="1" ht="15.75">
      <c r="A44" s="96" t="s">
        <v>32</v>
      </c>
      <c r="B44" s="2736" t="s">
        <v>40</v>
      </c>
      <c r="C44" s="610">
        <v>0</v>
      </c>
      <c r="D44" s="610">
        <v>0</v>
      </c>
      <c r="E44" s="610">
        <v>0</v>
      </c>
      <c r="F44" s="782"/>
      <c r="G44" s="782"/>
      <c r="H44" s="610">
        <v>0</v>
      </c>
      <c r="I44" s="610">
        <v>0</v>
      </c>
      <c r="J44" s="610">
        <v>2</v>
      </c>
      <c r="K44" s="782"/>
      <c r="L44" s="782"/>
      <c r="M44" s="610">
        <v>12.8</v>
      </c>
      <c r="N44" s="610">
        <v>13.5</v>
      </c>
      <c r="O44" s="610">
        <v>13.63</v>
      </c>
      <c r="P44" s="782">
        <v>5.46875</v>
      </c>
      <c r="Q44" s="782">
        <v>0.96296296296296191</v>
      </c>
      <c r="R44" s="610">
        <v>0</v>
      </c>
      <c r="S44" s="610">
        <v>0</v>
      </c>
      <c r="T44" s="610">
        <v>0</v>
      </c>
      <c r="U44" s="782"/>
      <c r="V44" s="783"/>
    </row>
    <row r="45" spans="1:22" ht="15.75">
      <c r="A45" s="96" t="s">
        <v>33</v>
      </c>
      <c r="B45" s="2736" t="s">
        <v>42</v>
      </c>
      <c r="C45" s="610">
        <v>1853.5250000000001</v>
      </c>
      <c r="D45" s="610">
        <v>1868.28</v>
      </c>
      <c r="E45" s="610">
        <v>1864.94</v>
      </c>
      <c r="F45" s="782">
        <v>0.79605076813098208</v>
      </c>
      <c r="G45" s="782">
        <v>-0.17877405956279802</v>
      </c>
      <c r="H45" s="610">
        <v>383.6</v>
      </c>
      <c r="I45" s="610">
        <v>393.78</v>
      </c>
      <c r="J45" s="610">
        <v>384.88599999999997</v>
      </c>
      <c r="K45" s="782">
        <v>2.6538060479666115</v>
      </c>
      <c r="L45" s="782">
        <v>-2.2586215653410591</v>
      </c>
      <c r="M45" s="610">
        <v>237.25000000000003</v>
      </c>
      <c r="N45" s="610">
        <v>217.30999999999997</v>
      </c>
      <c r="O45" s="610">
        <v>226.59</v>
      </c>
      <c r="P45" s="782">
        <v>-8.4046364594310035</v>
      </c>
      <c r="Q45" s="782">
        <v>4.2703971285260849</v>
      </c>
      <c r="R45" s="610"/>
      <c r="S45" s="610"/>
      <c r="T45" s="610"/>
      <c r="U45" s="782"/>
      <c r="V45" s="783"/>
    </row>
    <row r="46" spans="1:22" ht="15.75">
      <c r="A46" s="2786" t="s">
        <v>34</v>
      </c>
      <c r="B46" s="2737" t="s">
        <v>40</v>
      </c>
      <c r="C46" s="610"/>
      <c r="D46" s="610"/>
      <c r="E46" s="610"/>
      <c r="F46" s="782"/>
      <c r="G46" s="782"/>
      <c r="H46" s="610"/>
      <c r="I46" s="610"/>
      <c r="J46" s="610"/>
      <c r="K46" s="782"/>
      <c r="L46" s="782"/>
      <c r="M46" s="610"/>
      <c r="N46" s="610"/>
      <c r="O46" s="610"/>
      <c r="P46" s="782"/>
      <c r="Q46" s="782"/>
      <c r="R46" s="610"/>
      <c r="S46" s="610"/>
      <c r="T46" s="610"/>
      <c r="U46" s="782"/>
      <c r="V46" s="783"/>
    </row>
    <row r="47" spans="1:22" s="136" customFormat="1" ht="15.75">
      <c r="A47" s="96" t="s">
        <v>249</v>
      </c>
      <c r="B47" s="2736" t="s">
        <v>40</v>
      </c>
      <c r="C47" s="610">
        <v>705.8</v>
      </c>
      <c r="D47" s="610">
        <v>684.5</v>
      </c>
      <c r="E47" s="610">
        <v>697.7</v>
      </c>
      <c r="F47" s="782">
        <v>-3.0178520827429764</v>
      </c>
      <c r="G47" s="782">
        <v>1.9284149013878817</v>
      </c>
      <c r="H47" s="610">
        <v>7165.44</v>
      </c>
      <c r="I47" s="610">
        <v>7195.4</v>
      </c>
      <c r="J47" s="610">
        <v>7229.5999999999995</v>
      </c>
      <c r="K47" s="782">
        <v>0.41811807788496935</v>
      </c>
      <c r="L47" s="782">
        <v>0.47530366623121267</v>
      </c>
      <c r="M47" s="610">
        <v>2800</v>
      </c>
      <c r="N47" s="610">
        <v>3353</v>
      </c>
      <c r="O47" s="610">
        <v>3130.93</v>
      </c>
      <c r="P47" s="782">
        <v>19.75</v>
      </c>
      <c r="Q47" s="782">
        <v>-6.6230241574709225</v>
      </c>
      <c r="R47" s="610">
        <v>1942.15</v>
      </c>
      <c r="S47" s="610">
        <v>1942.15</v>
      </c>
      <c r="T47" s="610">
        <v>1968</v>
      </c>
      <c r="U47" s="782">
        <v>0</v>
      </c>
      <c r="V47" s="783">
        <v>1.3309991504260665</v>
      </c>
    </row>
    <row r="48" spans="1:22" ht="15.75">
      <c r="A48" s="2786" t="s">
        <v>35</v>
      </c>
      <c r="B48" s="2737"/>
      <c r="C48" s="610"/>
      <c r="D48" s="610"/>
      <c r="E48" s="610"/>
      <c r="F48" s="782"/>
      <c r="G48" s="782"/>
      <c r="H48" s="610"/>
      <c r="I48" s="610"/>
      <c r="J48" s="610"/>
      <c r="K48" s="782"/>
      <c r="L48" s="782"/>
      <c r="M48" s="610"/>
      <c r="N48" s="610"/>
      <c r="O48" s="610"/>
      <c r="P48" s="782"/>
      <c r="Q48" s="782"/>
      <c r="R48" s="610"/>
      <c r="S48" s="610"/>
      <c r="T48" s="610"/>
      <c r="U48" s="782"/>
      <c r="V48" s="783"/>
    </row>
    <row r="49" spans="1:22" ht="15.75">
      <c r="A49" s="2787" t="s">
        <v>36</v>
      </c>
      <c r="B49" s="2736" t="s">
        <v>43</v>
      </c>
      <c r="C49" s="610">
        <v>555838.53999999992</v>
      </c>
      <c r="D49" s="610">
        <v>679349.69000000006</v>
      </c>
      <c r="E49" s="610">
        <v>742080.76</v>
      </c>
      <c r="F49" s="782">
        <v>22.220688403506557</v>
      </c>
      <c r="G49" s="782">
        <v>9.2339881688913437</v>
      </c>
      <c r="H49" s="610">
        <v>1107235.26</v>
      </c>
      <c r="I49" s="610">
        <v>1516425.6500000001</v>
      </c>
      <c r="J49" s="610">
        <v>1675691.1899999997</v>
      </c>
      <c r="K49" s="782">
        <v>36.956047624422666</v>
      </c>
      <c r="L49" s="782">
        <v>10.502693620356496</v>
      </c>
      <c r="M49" s="610">
        <v>738042.37</v>
      </c>
      <c r="N49" s="610">
        <v>750015.8600000001</v>
      </c>
      <c r="O49" s="610">
        <v>783159.2</v>
      </c>
      <c r="P49" s="782">
        <v>1.6223309780981907</v>
      </c>
      <c r="Q49" s="782">
        <v>4.4190185524876568</v>
      </c>
      <c r="R49" s="610">
        <v>824784.94499999995</v>
      </c>
      <c r="S49" s="610">
        <v>782271.57</v>
      </c>
      <c r="T49" s="610">
        <v>1017366.28</v>
      </c>
      <c r="U49" s="782">
        <v>-5.1544799959945919</v>
      </c>
      <c r="V49" s="783">
        <v>30.052825516847037</v>
      </c>
    </row>
    <row r="50" spans="1:22" ht="15.75">
      <c r="A50" s="2787" t="s">
        <v>37</v>
      </c>
      <c r="B50" s="2736" t="s">
        <v>338</v>
      </c>
      <c r="C50" s="610">
        <v>8980.6</v>
      </c>
      <c r="D50" s="610">
        <v>7747.0499999999993</v>
      </c>
      <c r="E50" s="610">
        <v>6825.5569999999998</v>
      </c>
      <c r="F50" s="782">
        <v>-13.735719216978836</v>
      </c>
      <c r="G50" s="782">
        <v>-11.894759940880718</v>
      </c>
      <c r="H50" s="610">
        <v>1280.1300000000001</v>
      </c>
      <c r="I50" s="610">
        <v>1693.1899999999998</v>
      </c>
      <c r="J50" s="610">
        <v>2723.54</v>
      </c>
      <c r="K50" s="782">
        <v>32.267035379219266</v>
      </c>
      <c r="L50" s="782">
        <v>60.852591853247418</v>
      </c>
      <c r="M50" s="610">
        <v>1915.1899999999998</v>
      </c>
      <c r="N50" s="610">
        <v>1889.21</v>
      </c>
      <c r="O50" s="610">
        <v>2478.46</v>
      </c>
      <c r="P50" s="782">
        <v>-1.3565233736600391</v>
      </c>
      <c r="Q50" s="782">
        <v>31.190285886693374</v>
      </c>
      <c r="R50" s="610">
        <v>4151.7</v>
      </c>
      <c r="S50" s="610">
        <v>6487.85</v>
      </c>
      <c r="T50" s="610">
        <v>47034.549999999996</v>
      </c>
      <c r="U50" s="782">
        <v>56.269720837247405</v>
      </c>
      <c r="V50" s="783">
        <v>624.96358577957244</v>
      </c>
    </row>
    <row r="51" spans="1:22" ht="15.75">
      <c r="A51" s="2787" t="s">
        <v>38</v>
      </c>
      <c r="B51" s="2736" t="s">
        <v>40</v>
      </c>
      <c r="C51" s="610">
        <v>34.895000000000003</v>
      </c>
      <c r="D51" s="610">
        <v>31.769999999999996</v>
      </c>
      <c r="E51" s="610">
        <v>60.629999999999995</v>
      </c>
      <c r="F51" s="782">
        <v>-8.9554377417968283</v>
      </c>
      <c r="G51" s="782">
        <v>90.840415486307847</v>
      </c>
      <c r="H51" s="610">
        <v>1696.94</v>
      </c>
      <c r="I51" s="610">
        <v>1361.37</v>
      </c>
      <c r="J51" s="610">
        <v>1300.4100000000001</v>
      </c>
      <c r="K51" s="782">
        <v>-19.77500677690432</v>
      </c>
      <c r="L51" s="782">
        <v>-4.4778421736926646</v>
      </c>
      <c r="M51" s="610">
        <v>1448.28</v>
      </c>
      <c r="N51" s="610">
        <v>1207.0720000000001</v>
      </c>
      <c r="O51" s="610">
        <v>1249.46</v>
      </c>
      <c r="P51" s="782">
        <v>-16.654790510122339</v>
      </c>
      <c r="Q51" s="782">
        <v>3.5116380795843014</v>
      </c>
      <c r="R51" s="610">
        <v>1044.6880000000001</v>
      </c>
      <c r="S51" s="610">
        <v>1015.04</v>
      </c>
      <c r="T51" s="610">
        <v>609.65099999999995</v>
      </c>
      <c r="U51" s="782">
        <v>-2.8379765059041659</v>
      </c>
      <c r="V51" s="783">
        <v>-39.938229035308957</v>
      </c>
    </row>
    <row r="52" spans="1:22" ht="16.5" thickBot="1">
      <c r="A52" s="2788" t="s">
        <v>39</v>
      </c>
      <c r="B52" s="2789" t="s">
        <v>40</v>
      </c>
      <c r="C52" s="1813">
        <v>92.88</v>
      </c>
      <c r="D52" s="1813">
        <v>93.16</v>
      </c>
      <c r="E52" s="1813">
        <v>81.25</v>
      </c>
      <c r="F52" s="848">
        <v>0.30146425495263429</v>
      </c>
      <c r="G52" s="848">
        <v>-12.784456848432797</v>
      </c>
      <c r="H52" s="1813">
        <v>781.16000000000008</v>
      </c>
      <c r="I52" s="1813">
        <v>1056.2</v>
      </c>
      <c r="J52" s="1813">
        <v>750.42499999999995</v>
      </c>
      <c r="K52" s="848">
        <v>35.209176097086385</v>
      </c>
      <c r="L52" s="848">
        <v>-28.950482863094123</v>
      </c>
      <c r="M52" s="1813">
        <v>3648.09</v>
      </c>
      <c r="N52" s="1813">
        <v>3977.4170000000004</v>
      </c>
      <c r="O52" s="1813">
        <v>2657.79</v>
      </c>
      <c r="P52" s="848">
        <v>9.0273814516637572</v>
      </c>
      <c r="Q52" s="848">
        <v>-33.177989634981714</v>
      </c>
      <c r="R52" s="1813">
        <v>7082.0391</v>
      </c>
      <c r="S52" s="1813">
        <v>4869.9290000000001</v>
      </c>
      <c r="T52" s="1813">
        <v>2714.8720000000003</v>
      </c>
      <c r="U52" s="848">
        <v>-31.235496850052698</v>
      </c>
      <c r="V52" s="851">
        <v>-44.252328935391049</v>
      </c>
    </row>
    <row r="53" spans="1:22" ht="15.75" thickTop="1">
      <c r="A53" s="2330" t="s">
        <v>425</v>
      </c>
      <c r="B53" s="2330"/>
      <c r="C53" s="2330"/>
      <c r="D53" s="2330"/>
      <c r="E53" s="2330"/>
      <c r="F53" s="2330"/>
    </row>
    <row r="54" spans="1:22" ht="14.25">
      <c r="A54" s="2312" t="s">
        <v>815</v>
      </c>
      <c r="B54" s="2312"/>
      <c r="C54" s="2312"/>
      <c r="D54" s="2312"/>
      <c r="E54" s="2312"/>
    </row>
  </sheetData>
  <mergeCells count="32">
    <mergeCell ref="C4:G4"/>
    <mergeCell ref="H4:L4"/>
    <mergeCell ref="B4:B6"/>
    <mergeCell ref="A4:A6"/>
    <mergeCell ref="K5:K6"/>
    <mergeCell ref="F5:F6"/>
    <mergeCell ref="G5:G6"/>
    <mergeCell ref="L5:L6"/>
    <mergeCell ref="P5:P6"/>
    <mergeCell ref="Q5:Q6"/>
    <mergeCell ref="U5:U6"/>
    <mergeCell ref="V5:V6"/>
    <mergeCell ref="A54:E54"/>
    <mergeCell ref="L30:L31"/>
    <mergeCell ref="A29:A31"/>
    <mergeCell ref="B29:B31"/>
    <mergeCell ref="A2:V2"/>
    <mergeCell ref="A1:V1"/>
    <mergeCell ref="A53:F53"/>
    <mergeCell ref="R29:V29"/>
    <mergeCell ref="U30:U31"/>
    <mergeCell ref="V30:V31"/>
    <mergeCell ref="M29:Q29"/>
    <mergeCell ref="P30:P31"/>
    <mergeCell ref="Q30:Q31"/>
    <mergeCell ref="C29:G29"/>
    <mergeCell ref="F30:F31"/>
    <mergeCell ref="G30:G31"/>
    <mergeCell ref="H29:L29"/>
    <mergeCell ref="K30:K31"/>
    <mergeCell ref="M4:Q4"/>
    <mergeCell ref="R4:V4"/>
  </mergeCells>
  <phoneticPr fontId="0" type="noConversion"/>
  <printOptions horizontalCentered="1"/>
  <pageMargins left="0.39370078740157483" right="0.39370078740157483" top="0.78740157480314965" bottom="0.39370078740157483" header="0" footer="0"/>
  <pageSetup paperSize="9" scale="49" orientation="landscape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7"/>
  <sheetViews>
    <sheetView view="pageBreakPreview" zoomScale="55" zoomScaleSheetLayoutView="55" workbookViewId="0">
      <selection activeCell="Q24" sqref="Q24"/>
    </sheetView>
  </sheetViews>
  <sheetFormatPr defaultColWidth="11.7109375" defaultRowHeight="12.75"/>
  <cols>
    <col min="1" max="1" width="28.5703125" style="49" customWidth="1"/>
    <col min="2" max="2" width="11.7109375" style="49" customWidth="1"/>
    <col min="3" max="3" width="11.42578125" style="49" customWidth="1"/>
    <col min="4" max="4" width="10.7109375" style="49" customWidth="1"/>
    <col min="5" max="5" width="12.5703125" style="835" customWidth="1"/>
    <col min="6" max="6" width="13.28515625" style="835" customWidth="1"/>
    <col min="7" max="9" width="10.7109375" style="49" customWidth="1"/>
    <col min="10" max="10" width="13" style="835" customWidth="1"/>
    <col min="11" max="11" width="13.28515625" style="835" customWidth="1"/>
    <col min="12" max="14" width="10.7109375" style="49" customWidth="1"/>
    <col min="15" max="15" width="13.42578125" style="835" customWidth="1"/>
    <col min="16" max="16" width="13.28515625" style="835" customWidth="1"/>
    <col min="17" max="19" width="10.7109375" style="49" customWidth="1"/>
    <col min="20" max="20" width="13.42578125" style="835" customWidth="1"/>
    <col min="21" max="21" width="13.28515625" style="835" customWidth="1"/>
    <col min="22" max="243" width="8.7109375" style="49" customWidth="1"/>
    <col min="244" max="244" width="27.42578125" style="49" customWidth="1"/>
    <col min="245" max="245" width="11.7109375" style="49" bestFit="1" customWidth="1"/>
    <col min="246" max="246" width="11.7109375" style="49" customWidth="1"/>
    <col min="247" max="248" width="11.85546875" style="49" customWidth="1"/>
    <col min="249" max="249" width="12.5703125" style="49" customWidth="1"/>
    <col min="250" max="250" width="13.28515625" style="49" customWidth="1"/>
    <col min="251" max="251" width="11.7109375" style="49" bestFit="1"/>
    <col min="252" max="16384" width="11.7109375" style="49"/>
  </cols>
  <sheetData>
    <row r="1" spans="1:36" s="1962" customFormat="1" ht="30">
      <c r="A1" s="2595" t="s">
        <v>307</v>
      </c>
      <c r="B1" s="2595"/>
      <c r="C1" s="2595"/>
      <c r="D1" s="2595"/>
      <c r="E1" s="2595"/>
      <c r="F1" s="2595"/>
      <c r="G1" s="2595"/>
      <c r="H1" s="2595"/>
      <c r="I1" s="2595"/>
      <c r="J1" s="2595"/>
      <c r="K1" s="2595"/>
      <c r="L1" s="2595"/>
      <c r="M1" s="2595"/>
      <c r="N1" s="2595"/>
      <c r="O1" s="2595"/>
      <c r="P1" s="2595"/>
      <c r="Q1" s="2595"/>
      <c r="R1" s="2595"/>
      <c r="S1" s="2595"/>
      <c r="T1" s="2595"/>
      <c r="U1" s="2595"/>
    </row>
    <row r="2" spans="1:36" s="1950" customFormat="1" ht="33">
      <c r="A2" s="2596" t="s">
        <v>824</v>
      </c>
      <c r="B2" s="2596"/>
      <c r="C2" s="2596"/>
      <c r="D2" s="2596"/>
      <c r="E2" s="2596"/>
      <c r="F2" s="2596"/>
      <c r="G2" s="2596"/>
      <c r="H2" s="2596"/>
      <c r="I2" s="2596"/>
      <c r="J2" s="2596"/>
      <c r="K2" s="2596"/>
      <c r="L2" s="2596"/>
      <c r="M2" s="2596"/>
      <c r="N2" s="2596"/>
      <c r="O2" s="2596"/>
      <c r="P2" s="2596"/>
      <c r="Q2" s="2596"/>
      <c r="R2" s="2596"/>
      <c r="S2" s="2596"/>
      <c r="T2" s="2596"/>
      <c r="U2" s="2596"/>
    </row>
    <row r="3" spans="1:36" ht="18.75" thickBot="1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Q3" s="183"/>
      <c r="R3" s="183"/>
      <c r="S3" s="183"/>
      <c r="T3" s="2557" t="s">
        <v>417</v>
      </c>
      <c r="U3" s="2557"/>
    </row>
    <row r="4" spans="1:36" s="1054" customFormat="1" ht="18.75" customHeight="1" thickTop="1">
      <c r="A4" s="2547" t="s">
        <v>81</v>
      </c>
      <c r="B4" s="2543" t="str">
        <f>'[2]Ta 5'!B4:F4</f>
        <v>wg'iff</v>
      </c>
      <c r="C4" s="2543"/>
      <c r="D4" s="2543"/>
      <c r="E4" s="2543"/>
      <c r="F4" s="2543"/>
      <c r="G4" s="2543" t="str">
        <f>'[2]Ta 5'!G4:K4</f>
        <v>dxf]Q/L</v>
      </c>
      <c r="H4" s="2543"/>
      <c r="I4" s="2543"/>
      <c r="J4" s="2543"/>
      <c r="K4" s="2543"/>
      <c r="L4" s="2543" t="str">
        <f>'[2]Ta 5'!L4:P4</f>
        <v xml:space="preserve">;nf{xL </v>
      </c>
      <c r="M4" s="2543"/>
      <c r="N4" s="2543"/>
      <c r="O4" s="2543"/>
      <c r="P4" s="2543"/>
      <c r="Q4" s="2543" t="str">
        <f>'[2]Ta 5'!Q4:U4</f>
        <v>l;Gw'nL</v>
      </c>
      <c r="R4" s="2543"/>
      <c r="S4" s="2543"/>
      <c r="T4" s="2543"/>
      <c r="U4" s="2544"/>
      <c r="V4" s="1058"/>
      <c r="W4" s="1058"/>
      <c r="X4" s="1058"/>
    </row>
    <row r="5" spans="1:36" s="1213" customFormat="1" ht="18.75" customHeight="1">
      <c r="A5" s="2548"/>
      <c r="B5" s="1877" t="s">
        <v>87</v>
      </c>
      <c r="C5" s="1877" t="s">
        <v>90</v>
      </c>
      <c r="D5" s="1877" t="s">
        <v>91</v>
      </c>
      <c r="E5" s="2358" t="s">
        <v>340</v>
      </c>
      <c r="F5" s="2358"/>
      <c r="G5" s="1877" t="s">
        <v>87</v>
      </c>
      <c r="H5" s="1877" t="s">
        <v>90</v>
      </c>
      <c r="I5" s="1877" t="s">
        <v>91</v>
      </c>
      <c r="J5" s="2358" t="s">
        <v>340</v>
      </c>
      <c r="K5" s="2358"/>
      <c r="L5" s="1877" t="s">
        <v>87</v>
      </c>
      <c r="M5" s="1877" t="s">
        <v>90</v>
      </c>
      <c r="N5" s="1877" t="s">
        <v>91</v>
      </c>
      <c r="O5" s="2358" t="s">
        <v>340</v>
      </c>
      <c r="P5" s="2358"/>
      <c r="Q5" s="1877" t="s">
        <v>87</v>
      </c>
      <c r="R5" s="1877" t="s">
        <v>90</v>
      </c>
      <c r="S5" s="1877" t="s">
        <v>91</v>
      </c>
      <c r="T5" s="2358" t="s">
        <v>340</v>
      </c>
      <c r="U5" s="2359"/>
      <c r="V5" s="1212"/>
      <c r="W5" s="1212"/>
      <c r="X5" s="1212"/>
      <c r="Y5" s="1212"/>
      <c r="Z5" s="1212"/>
      <c r="AA5" s="1212"/>
      <c r="AB5" s="1212"/>
      <c r="AC5" s="1212"/>
      <c r="AD5" s="1212"/>
      <c r="AE5" s="1212"/>
      <c r="AF5" s="1212"/>
      <c r="AG5" s="1212"/>
      <c r="AH5" s="1212"/>
      <c r="AI5" s="1212"/>
      <c r="AJ5" s="1212"/>
    </row>
    <row r="6" spans="1:36" s="1215" customFormat="1" ht="31.5" customHeight="1">
      <c r="A6" s="2548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232" t="str">
        <f t="shared" si="0"/>
        <v>cf=j=@)&amp;%÷&amp;^</v>
      </c>
      <c r="L6" s="1232" t="str">
        <f>B6</f>
        <v xml:space="preserve">@)&amp;$
c;f/ d;fGt </v>
      </c>
      <c r="M6" s="1232" t="str">
        <f t="shared" ref="M6:P6" si="1">C6</f>
        <v xml:space="preserve">@)&amp;%
c;f/ d;fGt </v>
      </c>
      <c r="N6" s="1232" t="str">
        <f t="shared" si="1"/>
        <v xml:space="preserve">@)&amp;^
c;f/ d;fGt </v>
      </c>
      <c r="O6" s="1232" t="str">
        <f t="shared" si="1"/>
        <v>cf=j=@)&amp;$÷&amp;%</v>
      </c>
      <c r="P6" s="1232" t="str">
        <f t="shared" si="1"/>
        <v>cf=j=@)&amp;%÷&amp;^</v>
      </c>
      <c r="Q6" s="1232" t="str">
        <f>B6</f>
        <v xml:space="preserve">@)&amp;$
c;f/ d;fGt </v>
      </c>
      <c r="R6" s="1232" t="str">
        <f t="shared" ref="R6:U6" si="2">C6</f>
        <v xml:space="preserve">@)&amp;%
c;f/ d;fGt </v>
      </c>
      <c r="S6" s="1232" t="str">
        <f t="shared" si="2"/>
        <v xml:space="preserve">@)&amp;^
c;f/ d;fGt </v>
      </c>
      <c r="T6" s="1232" t="str">
        <f t="shared" si="2"/>
        <v>cf=j=@)&amp;$÷&amp;%</v>
      </c>
      <c r="U6" s="1308" t="str">
        <f t="shared" si="2"/>
        <v>cf=j=@)&amp;%÷&amp;^</v>
      </c>
      <c r="V6" s="1214"/>
      <c r="W6" s="1214"/>
      <c r="X6" s="1214"/>
      <c r="Y6" s="1214"/>
      <c r="Z6" s="1214"/>
      <c r="AA6" s="1214"/>
      <c r="AB6" s="1214"/>
      <c r="AC6" s="1214"/>
      <c r="AD6" s="1214"/>
      <c r="AE6" s="1214"/>
      <c r="AF6" s="1214"/>
      <c r="AG6" s="1214"/>
      <c r="AH6" s="1214"/>
      <c r="AI6" s="1214"/>
      <c r="AJ6" s="1214"/>
    </row>
    <row r="7" spans="1:36" s="300" customFormat="1" ht="18.75" customHeight="1">
      <c r="A7" s="22" t="s">
        <v>311</v>
      </c>
      <c r="B7" s="1640">
        <v>42.790893149999995</v>
      </c>
      <c r="C7" s="1640">
        <v>33.316500000000005</v>
      </c>
      <c r="D7" s="1640">
        <v>42.558131929999995</v>
      </c>
      <c r="E7" s="1631">
        <v>-22.14114371669756</v>
      </c>
      <c r="F7" s="1647">
        <v>27.73890393648789</v>
      </c>
      <c r="G7" s="1648">
        <v>52.17</v>
      </c>
      <c r="H7" s="1648">
        <v>49.195914470000005</v>
      </c>
      <c r="I7" s="1648">
        <v>40.086440899999999</v>
      </c>
      <c r="J7" s="1647">
        <v>-5.7007581560283622</v>
      </c>
      <c r="K7" s="1647">
        <v>-18.516727797701623</v>
      </c>
      <c r="L7" s="1635">
        <v>3.9769999999999999</v>
      </c>
      <c r="M7" s="1635">
        <v>3.972</v>
      </c>
      <c r="N7" s="1635">
        <v>0.24</v>
      </c>
      <c r="O7" s="1647">
        <v>-0.12572290671360054</v>
      </c>
      <c r="P7" s="1647">
        <v>-93.957703927492446</v>
      </c>
      <c r="Q7" s="1648">
        <v>3.5</v>
      </c>
      <c r="R7" s="1648">
        <v>0</v>
      </c>
      <c r="S7" s="1648">
        <v>0.98</v>
      </c>
      <c r="T7" s="1647">
        <v>-100</v>
      </c>
      <c r="U7" s="2010" t="s">
        <v>818</v>
      </c>
    </row>
    <row r="8" spans="1:36" ht="30.75" customHeight="1">
      <c r="A8" s="96" t="s">
        <v>367</v>
      </c>
      <c r="B8" s="1648">
        <v>2852.18321079</v>
      </c>
      <c r="C8" s="1648">
        <v>2901.530777299999</v>
      </c>
      <c r="D8" s="1648">
        <v>2623.6148217790001</v>
      </c>
      <c r="E8" s="1647">
        <v>1.7301681856661213</v>
      </c>
      <c r="F8" s="1647">
        <v>-9.5782528896561239</v>
      </c>
      <c r="G8" s="1648">
        <v>588.85875533000012</v>
      </c>
      <c r="H8" s="1648">
        <v>618.08349604</v>
      </c>
      <c r="I8" s="1648">
        <v>1391.7627723400001</v>
      </c>
      <c r="J8" s="1647">
        <v>4.9629457735789551</v>
      </c>
      <c r="K8" s="1647">
        <v>125.17390955378794</v>
      </c>
      <c r="L8" s="1646">
        <v>1594.1992197899997</v>
      </c>
      <c r="M8" s="1646">
        <v>2003.3349345599997</v>
      </c>
      <c r="N8" s="1646">
        <v>2911.5545762700003</v>
      </c>
      <c r="O8" s="1647">
        <v>25.664026784801376</v>
      </c>
      <c r="P8" s="1647">
        <v>45.335386811365943</v>
      </c>
      <c r="Q8" s="1648">
        <v>65.007139839999994</v>
      </c>
      <c r="R8" s="1648">
        <v>110.11996040000002</v>
      </c>
      <c r="S8" s="1648">
        <v>314.54894271000006</v>
      </c>
      <c r="T8" s="1647">
        <v>69.396716531499123</v>
      </c>
      <c r="U8" s="2010">
        <v>185.64207757379469</v>
      </c>
    </row>
    <row r="9" spans="1:36" ht="18.75" customHeight="1">
      <c r="A9" s="96" t="s">
        <v>83</v>
      </c>
      <c r="B9" s="1648">
        <v>1478.1731693899999</v>
      </c>
      <c r="C9" s="1648">
        <v>1615.6450958799999</v>
      </c>
      <c r="D9" s="1648">
        <v>1959.5403107000004</v>
      </c>
      <c r="E9" s="1647">
        <v>9.3001232424432896</v>
      </c>
      <c r="F9" s="1647">
        <v>21.285319139516204</v>
      </c>
      <c r="G9" s="1648">
        <v>398.15951154999993</v>
      </c>
      <c r="H9" s="1648">
        <v>501.59248376999994</v>
      </c>
      <c r="I9" s="1648">
        <v>700.88999637999996</v>
      </c>
      <c r="J9" s="1647">
        <v>25.977772530748933</v>
      </c>
      <c r="K9" s="1647">
        <v>39.732954352120203</v>
      </c>
      <c r="L9" s="1646">
        <v>547.93430121000006</v>
      </c>
      <c r="M9" s="1646">
        <v>708.69627408999986</v>
      </c>
      <c r="N9" s="1646">
        <v>894.79615955000008</v>
      </c>
      <c r="O9" s="1647">
        <v>29.339643918073772</v>
      </c>
      <c r="P9" s="1647">
        <v>26.259469996362185</v>
      </c>
      <c r="Q9" s="1648">
        <v>264.92544329999998</v>
      </c>
      <c r="R9" s="1648">
        <v>564.93143049999992</v>
      </c>
      <c r="S9" s="1648">
        <v>1143.3195638</v>
      </c>
      <c r="T9" s="1647">
        <v>113.24166658476625</v>
      </c>
      <c r="U9" s="2010">
        <v>102.38200639466812</v>
      </c>
    </row>
    <row r="10" spans="1:36" ht="18.75" customHeight="1">
      <c r="A10" s="96" t="s">
        <v>368</v>
      </c>
      <c r="B10" s="1648">
        <v>17.087124250000002</v>
      </c>
      <c r="C10" s="1648">
        <v>10.708160450000001</v>
      </c>
      <c r="D10" s="1648">
        <v>21.66252441</v>
      </c>
      <c r="E10" s="1647">
        <v>-37.331991660328683</v>
      </c>
      <c r="F10" s="1647">
        <v>102.29921386730807</v>
      </c>
      <c r="G10" s="1648">
        <v>1.7930935700000001</v>
      </c>
      <c r="H10" s="1648">
        <v>1.7907683400000001</v>
      </c>
      <c r="I10" s="1648">
        <v>1.9972660499999999</v>
      </c>
      <c r="J10" s="1647">
        <v>-0.12967700285713851</v>
      </c>
      <c r="K10" s="1647">
        <v>11.531235246207213</v>
      </c>
      <c r="L10" s="1646">
        <v>8.4939999999999998</v>
      </c>
      <c r="M10" s="1646">
        <v>7.4729999999999999</v>
      </c>
      <c r="N10" s="1646">
        <v>32.553070390000002</v>
      </c>
      <c r="O10" s="1647">
        <v>-12.020249587944431</v>
      </c>
      <c r="P10" s="1647">
        <v>335.60913140639639</v>
      </c>
      <c r="Q10" s="1648">
        <v>1.3166504699999999</v>
      </c>
      <c r="R10" s="1648">
        <v>1.0661583100000001</v>
      </c>
      <c r="S10" s="1648">
        <v>1.31</v>
      </c>
      <c r="T10" s="1647">
        <v>-19.024955043687477</v>
      </c>
      <c r="U10" s="2010">
        <v>22.871058426585822</v>
      </c>
    </row>
    <row r="11" spans="1:36" ht="18.75" customHeight="1">
      <c r="A11" s="208" t="s">
        <v>84</v>
      </c>
      <c r="B11" s="1648">
        <v>296.14483040000005</v>
      </c>
      <c r="C11" s="1648">
        <v>315.6776184900001</v>
      </c>
      <c r="D11" s="1648">
        <v>524.97133664</v>
      </c>
      <c r="E11" s="1647">
        <v>6.5956876787676162</v>
      </c>
      <c r="F11" s="1647">
        <v>66.299828017940342</v>
      </c>
      <c r="G11" s="1648">
        <v>57.251790789999994</v>
      </c>
      <c r="H11" s="1648">
        <v>131.20494668999999</v>
      </c>
      <c r="I11" s="1648">
        <v>348.16206971000003</v>
      </c>
      <c r="J11" s="1647">
        <v>129.17177765017121</v>
      </c>
      <c r="K11" s="1647">
        <v>165.35742629628751</v>
      </c>
      <c r="L11" s="1646">
        <v>35.847749450000002</v>
      </c>
      <c r="M11" s="1646">
        <v>36.570145553000003</v>
      </c>
      <c r="N11" s="1646">
        <v>78.767392939999993</v>
      </c>
      <c r="O11" s="1647">
        <v>2.0151783977613169</v>
      </c>
      <c r="P11" s="1647">
        <v>115.38714639744816</v>
      </c>
      <c r="Q11" s="1648">
        <v>11.1126726</v>
      </c>
      <c r="R11" s="1648">
        <v>44.569628350000002</v>
      </c>
      <c r="S11" s="1648">
        <v>45.076889360000003</v>
      </c>
      <c r="T11" s="1647">
        <v>301.07029113770534</v>
      </c>
      <c r="U11" s="2010">
        <v>1.1381315680187865</v>
      </c>
    </row>
    <row r="12" spans="1:36" ht="18.75" customHeight="1">
      <c r="A12" s="96" t="s">
        <v>369</v>
      </c>
      <c r="B12" s="1648">
        <v>248.78964543000001</v>
      </c>
      <c r="C12" s="1648">
        <v>230.32786998999998</v>
      </c>
      <c r="D12" s="1648">
        <v>385.90352393999996</v>
      </c>
      <c r="E12" s="1647">
        <v>-7.4206365815953825</v>
      </c>
      <c r="F12" s="1647">
        <v>67.545301381354548</v>
      </c>
      <c r="G12" s="1648">
        <v>81.872059050000004</v>
      </c>
      <c r="H12" s="1648">
        <v>108.74048002000001</v>
      </c>
      <c r="I12" s="1648">
        <v>208.52381775999999</v>
      </c>
      <c r="J12" s="1647">
        <v>32.81757083157175</v>
      </c>
      <c r="K12" s="1647">
        <v>91.762826246166469</v>
      </c>
      <c r="L12" s="1646">
        <v>201.70852496000001</v>
      </c>
      <c r="M12" s="1646">
        <v>171.47717623999998</v>
      </c>
      <c r="N12" s="1646">
        <v>510.60711938999998</v>
      </c>
      <c r="O12" s="1647">
        <v>-14.987640569973474</v>
      </c>
      <c r="P12" s="1647">
        <v>197.76972690251949</v>
      </c>
      <c r="Q12" s="1648">
        <v>119.11925041000001</v>
      </c>
      <c r="R12" s="1648">
        <v>165.43979815</v>
      </c>
      <c r="S12" s="1648">
        <v>275.62183464999998</v>
      </c>
      <c r="T12" s="1647">
        <v>38.88586234430452</v>
      </c>
      <c r="U12" s="2010">
        <v>66.59947469235955</v>
      </c>
    </row>
    <row r="13" spans="1:36" s="188" customFormat="1" ht="18.75" customHeight="1" thickBot="1">
      <c r="A13" s="186" t="s">
        <v>82</v>
      </c>
      <c r="B13" s="776">
        <v>4935.1688734099998</v>
      </c>
      <c r="C13" s="776">
        <v>5107.2060221099991</v>
      </c>
      <c r="D13" s="776">
        <v>5558.2506493990004</v>
      </c>
      <c r="E13" s="774">
        <v>3.4859424897679077</v>
      </c>
      <c r="F13" s="774">
        <v>8.8315338237061383</v>
      </c>
      <c r="G13" s="776">
        <v>1180.1052102900001</v>
      </c>
      <c r="H13" s="776">
        <v>1410.6080893300002</v>
      </c>
      <c r="I13" s="776">
        <v>2691.42236314</v>
      </c>
      <c r="J13" s="774">
        <v>19.532400758010056</v>
      </c>
      <c r="K13" s="774">
        <v>90.798733078182693</v>
      </c>
      <c r="L13" s="776">
        <v>2392.1607954099995</v>
      </c>
      <c r="M13" s="776">
        <v>2931.5235304429998</v>
      </c>
      <c r="N13" s="776">
        <v>4428.5183185400001</v>
      </c>
      <c r="O13" s="774">
        <v>22.547093659753642</v>
      </c>
      <c r="P13" s="774">
        <v>51.065419484140421</v>
      </c>
      <c r="Q13" s="776">
        <v>464.98115661999998</v>
      </c>
      <c r="R13" s="776">
        <v>886.1269757099999</v>
      </c>
      <c r="S13" s="776">
        <v>1780.85723052</v>
      </c>
      <c r="T13" s="774">
        <v>90.572663664772136</v>
      </c>
      <c r="U13" s="775">
        <v>100.97088558816384</v>
      </c>
    </row>
    <row r="14" spans="1:36" ht="18.75" customHeight="1" thickTop="1" thickBot="1">
      <c r="A14" s="189"/>
      <c r="P14" s="961"/>
    </row>
    <row r="15" spans="1:36" customFormat="1" ht="18.75" customHeight="1" thickTop="1">
      <c r="A15" s="2552" t="s">
        <v>81</v>
      </c>
      <c r="B15" s="2543" t="str">
        <f>'[2]Ta 5'!B24:F24</f>
        <v>l;/xf</v>
      </c>
      <c r="C15" s="2543"/>
      <c r="D15" s="2543"/>
      <c r="E15" s="2543"/>
      <c r="F15" s="2543"/>
      <c r="G15" s="2543" t="str">
        <f>'[2]Ta 5'!G24:K24</f>
        <v>pbok'/</v>
      </c>
      <c r="H15" s="2543"/>
      <c r="I15" s="2543"/>
      <c r="J15" s="2543"/>
      <c r="K15" s="2543"/>
      <c r="L15" s="2543" t="s">
        <v>212</v>
      </c>
      <c r="M15" s="2543"/>
      <c r="N15" s="2543"/>
      <c r="O15" s="2543"/>
      <c r="P15" s="2544"/>
      <c r="Q15" s="2587"/>
      <c r="R15" s="2587"/>
      <c r="S15" s="2587"/>
      <c r="T15" s="2587"/>
      <c r="U15" s="2587"/>
    </row>
    <row r="16" spans="1:36" ht="18" customHeight="1">
      <c r="A16" s="2553"/>
      <c r="B16" s="1877" t="s">
        <v>87</v>
      </c>
      <c r="C16" s="1877" t="s">
        <v>90</v>
      </c>
      <c r="D16" s="1877" t="s">
        <v>91</v>
      </c>
      <c r="E16" s="2354" t="s">
        <v>222</v>
      </c>
      <c r="F16" s="2354"/>
      <c r="G16" s="1877" t="s">
        <v>87</v>
      </c>
      <c r="H16" s="1877" t="s">
        <v>90</v>
      </c>
      <c r="I16" s="1877" t="s">
        <v>91</v>
      </c>
      <c r="J16" s="2354" t="s">
        <v>352</v>
      </c>
      <c r="K16" s="2354"/>
      <c r="L16" s="1877" t="s">
        <v>87</v>
      </c>
      <c r="M16" s="1877" t="s">
        <v>90</v>
      </c>
      <c r="N16" s="1877" t="s">
        <v>91</v>
      </c>
      <c r="O16" s="2354" t="s">
        <v>222</v>
      </c>
      <c r="P16" s="2355"/>
      <c r="Q16" s="2592"/>
      <c r="R16" s="2592"/>
      <c r="S16" s="191"/>
      <c r="T16" s="2592"/>
      <c r="U16" s="2592"/>
    </row>
    <row r="17" spans="1:21" ht="30" customHeight="1">
      <c r="A17" s="2553"/>
      <c r="B17" s="1232" t="str">
        <f>B6</f>
        <v xml:space="preserve">@)&amp;$
c;f/ d;fGt </v>
      </c>
      <c r="C17" s="1232" t="str">
        <f t="shared" ref="C17:F17" si="3">C6</f>
        <v xml:space="preserve">@)&amp;%
c;f/ d;fGt </v>
      </c>
      <c r="D17" s="1232" t="str">
        <f t="shared" si="3"/>
        <v xml:space="preserve">@)&amp;^
c;f/ d;fGt </v>
      </c>
      <c r="E17" s="1232" t="str">
        <f t="shared" si="3"/>
        <v>cf=j=@)&amp;$÷&amp;%</v>
      </c>
      <c r="F17" s="1232" t="str">
        <f t="shared" si="3"/>
        <v>cf=j=@)&amp;%÷&amp;^</v>
      </c>
      <c r="G17" s="1232" t="str">
        <f>B6</f>
        <v xml:space="preserve">@)&amp;$
c;f/ d;fGt </v>
      </c>
      <c r="H17" s="1232" t="str">
        <f t="shared" ref="H17:K17" si="4">C6</f>
        <v xml:space="preserve">@)&amp;%
c;f/ d;fGt </v>
      </c>
      <c r="I17" s="1232" t="str">
        <f t="shared" si="4"/>
        <v xml:space="preserve">@)&amp;^
c;f/ d;fGt </v>
      </c>
      <c r="J17" s="1232" t="str">
        <f t="shared" si="4"/>
        <v>cf=j=@)&amp;$÷&amp;%</v>
      </c>
      <c r="K17" s="1232" t="str">
        <f t="shared" si="4"/>
        <v>cf=j=@)&amp;%÷&amp;^</v>
      </c>
      <c r="L17" s="1232" t="str">
        <f>B6</f>
        <v xml:space="preserve">@)&amp;$
c;f/ d;fGt </v>
      </c>
      <c r="M17" s="1232" t="str">
        <f t="shared" ref="M17:P17" si="5">C6</f>
        <v xml:space="preserve">@)&amp;%
c;f/ d;fGt </v>
      </c>
      <c r="N17" s="1232" t="str">
        <f t="shared" si="5"/>
        <v xml:space="preserve">@)&amp;^
c;f/ d;fGt </v>
      </c>
      <c r="O17" s="1232" t="str">
        <f t="shared" si="5"/>
        <v>cf=j=@)&amp;$÷&amp;%</v>
      </c>
      <c r="P17" s="1308" t="str">
        <f t="shared" si="5"/>
        <v>cf=j=@)&amp;%÷&amp;^</v>
      </c>
      <c r="Q17" s="192"/>
      <c r="R17" s="192"/>
      <c r="S17" s="192"/>
      <c r="T17" s="193"/>
      <c r="U17" s="193"/>
    </row>
    <row r="18" spans="1:21" s="300" customFormat="1" ht="18.75" customHeight="1">
      <c r="A18" s="22" t="s">
        <v>311</v>
      </c>
      <c r="B18" s="1635">
        <v>5.2869999999999999</v>
      </c>
      <c r="C18" s="1635">
        <v>6.5176072499999993</v>
      </c>
      <c r="D18" s="1635">
        <v>6.49</v>
      </c>
      <c r="E18" s="1631">
        <v>23.276097030452043</v>
      </c>
      <c r="F18" s="1631">
        <v>-0.42357952759425765</v>
      </c>
      <c r="G18" s="1635">
        <v>7.3100000000000005</v>
      </c>
      <c r="H18" s="1635">
        <v>0.3</v>
      </c>
      <c r="I18" s="1635">
        <v>11.79802383</v>
      </c>
      <c r="J18" s="1631">
        <v>-95.896032831737344</v>
      </c>
      <c r="K18" s="1631">
        <v>3832.67461</v>
      </c>
      <c r="L18" s="1480">
        <v>115.03489315000002</v>
      </c>
      <c r="M18" s="1480">
        <v>93.302021719999999</v>
      </c>
      <c r="N18" s="1480">
        <v>102.15259665999999</v>
      </c>
      <c r="O18" s="782">
        <v>-18.892416757115072</v>
      </c>
      <c r="P18" s="783">
        <v>9.4859412227535955</v>
      </c>
      <c r="Q18" s="194"/>
      <c r="R18" s="194"/>
      <c r="S18" s="194"/>
      <c r="T18" s="1025"/>
      <c r="U18" s="1025"/>
    </row>
    <row r="19" spans="1:21" s="300" customFormat="1" ht="30.75" customHeight="1">
      <c r="A19" s="96" t="s">
        <v>367</v>
      </c>
      <c r="B19" s="1635">
        <v>1170.9096020000002</v>
      </c>
      <c r="C19" s="1635">
        <v>1377.8810610999999</v>
      </c>
      <c r="D19" s="1635">
        <v>2021.1153665899999</v>
      </c>
      <c r="E19" s="1631">
        <v>17.676126213883393</v>
      </c>
      <c r="F19" s="1631">
        <v>46.68286136224912</v>
      </c>
      <c r="G19" s="1635">
        <v>284.53209881999993</v>
      </c>
      <c r="H19" s="1635">
        <v>357.68364047</v>
      </c>
      <c r="I19" s="1635">
        <v>370.75550906000001</v>
      </c>
      <c r="J19" s="1631">
        <v>25.709416249826013</v>
      </c>
      <c r="K19" s="1631">
        <v>3.6545894502816618</v>
      </c>
      <c r="L19" s="1480">
        <v>6555.6900265700006</v>
      </c>
      <c r="M19" s="1480">
        <v>7368.6338698699992</v>
      </c>
      <c r="N19" s="1480">
        <v>9633.3519887490002</v>
      </c>
      <c r="O19" s="782">
        <v>12.400583920306829</v>
      </c>
      <c r="P19" s="783">
        <v>30.734572498429145</v>
      </c>
      <c r="Q19" s="194"/>
      <c r="R19" s="194"/>
      <c r="S19" s="194"/>
      <c r="T19" s="1025"/>
      <c r="U19" s="1025"/>
    </row>
    <row r="20" spans="1:21" s="300" customFormat="1" ht="18.75" customHeight="1">
      <c r="A20" s="96" t="s">
        <v>83</v>
      </c>
      <c r="B20" s="1635">
        <v>1427.88816219</v>
      </c>
      <c r="C20" s="1635">
        <v>1995.26873753</v>
      </c>
      <c r="D20" s="1635">
        <v>2508.5472109200005</v>
      </c>
      <c r="E20" s="1631">
        <v>39.735645295202204</v>
      </c>
      <c r="F20" s="1631">
        <v>25.724779010240123</v>
      </c>
      <c r="G20" s="1635">
        <v>523.77175025999986</v>
      </c>
      <c r="H20" s="1635">
        <v>852.1086279299999</v>
      </c>
      <c r="I20" s="1635">
        <v>1224.4098890499999</v>
      </c>
      <c r="J20" s="1631">
        <v>62.687015385425781</v>
      </c>
      <c r="K20" s="1631">
        <v>43.691760524056598</v>
      </c>
      <c r="L20" s="1480">
        <v>4640.8523378999998</v>
      </c>
      <c r="M20" s="1480">
        <v>6238.2426496999997</v>
      </c>
      <c r="N20" s="1480">
        <v>8431.5031304000004</v>
      </c>
      <c r="O20" s="782">
        <v>34.420192574427489</v>
      </c>
      <c r="P20" s="783">
        <v>35.158306655568708</v>
      </c>
      <c r="Q20" s="194"/>
      <c r="R20" s="194"/>
      <c r="S20" s="194"/>
      <c r="T20" s="1025"/>
      <c r="U20" s="1025"/>
    </row>
    <row r="21" spans="1:21" s="300" customFormat="1" ht="18.75" customHeight="1">
      <c r="A21" s="96" t="s">
        <v>368</v>
      </c>
      <c r="B21" s="1635">
        <v>2.8120274999999997</v>
      </c>
      <c r="C21" s="1635">
        <v>14.613259119999999</v>
      </c>
      <c r="D21" s="1635">
        <v>29.16916372</v>
      </c>
      <c r="E21" s="1631">
        <v>419.66985102386093</v>
      </c>
      <c r="F21" s="1631">
        <v>99.607517258614138</v>
      </c>
      <c r="G21" s="1635">
        <v>8.2535191399999999</v>
      </c>
      <c r="H21" s="1635">
        <v>8.0140648700000003</v>
      </c>
      <c r="I21" s="1635">
        <v>9.6189796800000007</v>
      </c>
      <c r="J21" s="1631">
        <v>-2.901238440697425</v>
      </c>
      <c r="K21" s="1631">
        <v>20.026226840362476</v>
      </c>
      <c r="L21" s="1480">
        <v>39.756414929999998</v>
      </c>
      <c r="M21" s="1480">
        <v>43.665411089999992</v>
      </c>
      <c r="N21" s="1480">
        <v>96.311004249999996</v>
      </c>
      <c r="O21" s="782">
        <v>9.8323658380230086</v>
      </c>
      <c r="P21" s="783">
        <v>120.56589379518425</v>
      </c>
      <c r="Q21" s="194"/>
      <c r="R21" s="194"/>
      <c r="S21" s="194"/>
      <c r="T21" s="1025"/>
      <c r="U21" s="1025"/>
    </row>
    <row r="22" spans="1:21" s="300" customFormat="1" ht="18.75" customHeight="1">
      <c r="A22" s="96" t="s">
        <v>84</v>
      </c>
      <c r="B22" s="1635">
        <v>74.861076030000007</v>
      </c>
      <c r="C22" s="1635">
        <v>97.902322720000043</v>
      </c>
      <c r="D22" s="1635">
        <v>136.91614118000001</v>
      </c>
      <c r="E22" s="1631">
        <v>30.778674194806431</v>
      </c>
      <c r="F22" s="1631">
        <v>39.849737346456237</v>
      </c>
      <c r="G22" s="1635">
        <v>96.374605419999995</v>
      </c>
      <c r="H22" s="1635">
        <v>97.313517039999994</v>
      </c>
      <c r="I22" s="1635">
        <v>107.15757029</v>
      </c>
      <c r="J22" s="1631">
        <v>0.97423135058060917</v>
      </c>
      <c r="K22" s="1631">
        <v>10.115812838162737</v>
      </c>
      <c r="L22" s="1480">
        <v>571.59272468999995</v>
      </c>
      <c r="M22" s="1480">
        <v>723.23817884300013</v>
      </c>
      <c r="N22" s="1480">
        <v>1241.0514001200002</v>
      </c>
      <c r="O22" s="782">
        <v>26.530333155525071</v>
      </c>
      <c r="P22" s="783">
        <v>71.596499801126555</v>
      </c>
      <c r="Q22" s="194"/>
      <c r="R22" s="194"/>
      <c r="S22" s="194"/>
      <c r="T22" s="1025"/>
      <c r="U22" s="1025"/>
    </row>
    <row r="23" spans="1:21" s="300" customFormat="1" ht="18.75" customHeight="1">
      <c r="A23" s="96" t="s">
        <v>369</v>
      </c>
      <c r="B23" s="1635">
        <v>110.02675286000002</v>
      </c>
      <c r="C23" s="1635">
        <v>156.64588815999997</v>
      </c>
      <c r="D23" s="1635">
        <v>152.77442006999999</v>
      </c>
      <c r="E23" s="1631">
        <v>42.370727198792245</v>
      </c>
      <c r="F23" s="1631">
        <v>-2.4714776337094886</v>
      </c>
      <c r="G23" s="1635">
        <v>118.54013736</v>
      </c>
      <c r="H23" s="1635">
        <v>133.31342898</v>
      </c>
      <c r="I23" s="1635">
        <v>198.73343544000005</v>
      </c>
      <c r="J23" s="1631">
        <v>12.462691497593179</v>
      </c>
      <c r="K23" s="1631">
        <v>49.072330492537638</v>
      </c>
      <c r="L23" s="1480">
        <v>880.05637006999996</v>
      </c>
      <c r="M23" s="1480">
        <v>965.94464154000002</v>
      </c>
      <c r="N23" s="1480">
        <v>1732.1641512499998</v>
      </c>
      <c r="O23" s="782">
        <v>9.7594056916113772</v>
      </c>
      <c r="P23" s="783">
        <v>79.323335599069139</v>
      </c>
      <c r="Q23" s="194"/>
      <c r="R23" s="194"/>
      <c r="S23" s="194"/>
      <c r="T23" s="1025"/>
      <c r="U23" s="1025"/>
    </row>
    <row r="24" spans="1:21" s="188" customFormat="1" ht="18.75" customHeight="1" thickBot="1">
      <c r="A24" s="186" t="s">
        <v>82</v>
      </c>
      <c r="B24" s="1111">
        <v>2791.7846205800001</v>
      </c>
      <c r="C24" s="1111">
        <v>3648.8288758799999</v>
      </c>
      <c r="D24" s="1111">
        <v>4855.0123024799996</v>
      </c>
      <c r="E24" s="849">
        <v>30.698795637105661</v>
      </c>
      <c r="F24" s="849">
        <v>33.05672772360694</v>
      </c>
      <c r="G24" s="1111">
        <v>1038.7821109999998</v>
      </c>
      <c r="H24" s="1111">
        <v>1448.7332792900002</v>
      </c>
      <c r="I24" s="1111">
        <v>1922.4734073499999</v>
      </c>
      <c r="J24" s="849">
        <v>39.464596468200114</v>
      </c>
      <c r="K24" s="849">
        <v>32.70029996771882</v>
      </c>
      <c r="L24" s="1111">
        <v>12802.982767309999</v>
      </c>
      <c r="M24" s="1111">
        <v>15433.026772762998</v>
      </c>
      <c r="N24" s="1111">
        <v>21236.534271428998</v>
      </c>
      <c r="O24" s="849">
        <v>20.542431816500766</v>
      </c>
      <c r="P24" s="2009">
        <v>37.60446725141648</v>
      </c>
      <c r="Q24" s="195"/>
      <c r="R24" s="195"/>
      <c r="S24" s="195"/>
      <c r="T24" s="1026"/>
      <c r="U24" s="1026"/>
    </row>
    <row r="25" spans="1:21" ht="18.75" customHeight="1" thickTop="1">
      <c r="A25" s="2549" t="str">
        <f>'[2]Ta 5'!A43:P43</f>
        <v>&gt;f]t M cWoog If]qsf a}+s tyf ljQLo ;+:yf .</v>
      </c>
      <c r="B25" s="2549"/>
      <c r="C25" s="2549"/>
      <c r="D25" s="2549"/>
      <c r="E25" s="2549"/>
      <c r="F25" s="2549"/>
      <c r="G25" s="2549"/>
      <c r="H25" s="2549"/>
      <c r="I25" s="2549"/>
      <c r="J25" s="2549"/>
      <c r="K25" s="2549"/>
      <c r="L25" s="2549"/>
      <c r="M25" s="2549"/>
      <c r="N25" s="2549"/>
      <c r="O25" s="2549"/>
      <c r="P25" s="2549"/>
    </row>
    <row r="26" spans="1:21" ht="18.75" customHeight="1">
      <c r="A26" s="2550" t="s">
        <v>330</v>
      </c>
      <c r="B26" s="2551"/>
      <c r="C26" s="2551"/>
      <c r="D26" s="2551"/>
      <c r="E26" s="2551"/>
      <c r="F26" s="2551"/>
    </row>
    <row r="27" spans="1:21" ht="14.25">
      <c r="A27" s="512" t="s">
        <v>532</v>
      </c>
    </row>
  </sheetData>
  <mergeCells count="24">
    <mergeCell ref="A25:P25"/>
    <mergeCell ref="A26:F26"/>
    <mergeCell ref="E5:F5"/>
    <mergeCell ref="O5:P5"/>
    <mergeCell ref="A15:A17"/>
    <mergeCell ref="B15:F15"/>
    <mergeCell ref="G15:K15"/>
    <mergeCell ref="L15:P15"/>
    <mergeCell ref="E16:F16"/>
    <mergeCell ref="J16:K16"/>
    <mergeCell ref="A1:U1"/>
    <mergeCell ref="A2:U2"/>
    <mergeCell ref="T3:U3"/>
    <mergeCell ref="B4:F4"/>
    <mergeCell ref="G4:K4"/>
    <mergeCell ref="L4:P4"/>
    <mergeCell ref="Q4:U4"/>
    <mergeCell ref="Q15:U15"/>
    <mergeCell ref="Q16:R16"/>
    <mergeCell ref="T16:U16"/>
    <mergeCell ref="T5:U5"/>
    <mergeCell ref="A4:A6"/>
    <mergeCell ref="J5:K5"/>
    <mergeCell ref="O16:P16"/>
  </mergeCells>
  <printOptions horizontalCentered="1"/>
  <pageMargins left="0.39370078740157483" right="0.39370078740157483" top="0.78740157480314965" bottom="0.74803149606299213" header="0" footer="0.31496062992125984"/>
  <pageSetup paperSize="9" scale="53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G21"/>
  <sheetViews>
    <sheetView topLeftCell="C1" zoomScale="85" zoomScaleNormal="85" zoomScaleSheetLayoutView="100" workbookViewId="0">
      <selection activeCell="T16" sqref="T16"/>
    </sheetView>
  </sheetViews>
  <sheetFormatPr defaultRowHeight="12.75"/>
  <cols>
    <col min="1" max="1" width="27.42578125" bestFit="1" customWidth="1"/>
    <col min="2" max="2" width="11.85546875" bestFit="1" customWidth="1"/>
    <col min="3" max="3" width="12" bestFit="1" customWidth="1"/>
    <col min="4" max="4" width="11.7109375" bestFit="1" customWidth="1"/>
    <col min="5" max="6" width="12.7109375" customWidth="1"/>
    <col min="7" max="7" width="12.5703125" bestFit="1" customWidth="1"/>
    <col min="8" max="8" width="12.7109375" bestFit="1" customWidth="1"/>
    <col min="9" max="9" width="12.28515625" bestFit="1" customWidth="1"/>
    <col min="10" max="11" width="12.7109375" customWidth="1"/>
    <col min="12" max="12" width="12.5703125" bestFit="1" customWidth="1"/>
    <col min="13" max="13" width="12.7109375" bestFit="1" customWidth="1"/>
    <col min="14" max="14" width="12.28515625" bestFit="1" customWidth="1"/>
    <col min="15" max="16" width="12.7109375" customWidth="1"/>
    <col min="17" max="17" width="12.5703125" bestFit="1" customWidth="1"/>
    <col min="18" max="18" width="12.7109375" bestFit="1" customWidth="1"/>
    <col min="19" max="19" width="12.28515625" bestFit="1" customWidth="1"/>
    <col min="20" max="21" width="12.7109375" customWidth="1"/>
    <col min="22" max="221" width="8.7109375" customWidth="1"/>
    <col min="222" max="222" width="33.140625" bestFit="1" customWidth="1"/>
    <col min="223" max="223" width="13.140625" customWidth="1"/>
    <col min="224" max="224" width="12.85546875" customWidth="1"/>
    <col min="225" max="225" width="13.42578125" customWidth="1"/>
    <col min="226" max="226" width="12.7109375" customWidth="1"/>
    <col min="227" max="227" width="12.85546875" customWidth="1"/>
    <col min="228" max="228" width="13.140625" customWidth="1"/>
    <col min="229" max="229" width="12.85546875" customWidth="1"/>
    <col min="230" max="230" width="14" customWidth="1"/>
    <col min="231" max="232" width="12.85546875" customWidth="1"/>
    <col min="233" max="233" width="13.140625" customWidth="1"/>
    <col min="234" max="234" width="12.85546875" customWidth="1"/>
    <col min="235" max="235" width="13.42578125" customWidth="1"/>
    <col min="236" max="239" width="12.85546875" customWidth="1"/>
    <col min="240" max="240" width="12.5703125" customWidth="1"/>
  </cols>
  <sheetData>
    <row r="1" spans="1:163" s="1895" customFormat="1" ht="33">
      <c r="A1" s="1938" t="s">
        <v>308</v>
      </c>
      <c r="B1" s="1938"/>
      <c r="C1" s="1938"/>
      <c r="D1" s="1938"/>
      <c r="E1" s="1938"/>
      <c r="F1" s="1938"/>
      <c r="G1" s="1939"/>
      <c r="H1" s="1939"/>
      <c r="I1" s="1939"/>
      <c r="J1" s="1939"/>
      <c r="K1" s="1939"/>
      <c r="L1" s="1939"/>
      <c r="M1" s="1939"/>
      <c r="N1" s="1939"/>
      <c r="O1" s="1939"/>
      <c r="P1" s="1939"/>
      <c r="Q1" s="1939"/>
      <c r="R1" s="1939"/>
      <c r="S1" s="1939"/>
      <c r="T1" s="1939"/>
      <c r="U1" s="1939"/>
    </row>
    <row r="2" spans="1:163" s="1894" customFormat="1" ht="35.25" thickBot="1">
      <c r="A2" s="1948" t="s">
        <v>92</v>
      </c>
      <c r="B2" s="1948"/>
      <c r="C2" s="1948"/>
      <c r="D2" s="1948"/>
      <c r="E2" s="1948"/>
      <c r="F2" s="1948"/>
      <c r="G2" s="1942"/>
      <c r="H2" s="1942"/>
      <c r="I2" s="1942"/>
      <c r="J2" s="1942"/>
      <c r="K2" s="1942"/>
      <c r="L2" s="1942"/>
      <c r="M2" s="1942"/>
      <c r="N2" s="1942"/>
      <c r="O2" s="1942"/>
      <c r="P2" s="1942"/>
      <c r="Q2" s="1942"/>
      <c r="R2" s="1942"/>
      <c r="S2" s="1942"/>
      <c r="T2" s="1942"/>
      <c r="U2" s="1942"/>
    </row>
    <row r="3" spans="1:163" ht="18.75" thickTop="1">
      <c r="A3" s="2315" t="s">
        <v>81</v>
      </c>
      <c r="B3" s="2584" t="s">
        <v>243</v>
      </c>
      <c r="C3" s="2584"/>
      <c r="D3" s="2584"/>
      <c r="E3" s="2584"/>
      <c r="F3" s="2585"/>
      <c r="G3" s="2584" t="s">
        <v>244</v>
      </c>
      <c r="H3" s="2584"/>
      <c r="I3" s="2584"/>
      <c r="J3" s="2584"/>
      <c r="K3" s="2585"/>
      <c r="L3" s="2584" t="s">
        <v>245</v>
      </c>
      <c r="M3" s="2584"/>
      <c r="N3" s="2584"/>
      <c r="O3" s="2584"/>
      <c r="P3" s="2585"/>
      <c r="Q3" s="2584" t="s">
        <v>798</v>
      </c>
      <c r="R3" s="2584"/>
      <c r="S3" s="2584"/>
      <c r="T3" s="2584"/>
      <c r="U3" s="2585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</row>
    <row r="4" spans="1:163" ht="18" customHeight="1">
      <c r="A4" s="2316"/>
      <c r="B4" s="1060" t="s">
        <v>87</v>
      </c>
      <c r="C4" s="1060" t="s">
        <v>90</v>
      </c>
      <c r="D4" s="1060" t="s">
        <v>91</v>
      </c>
      <c r="E4" s="2322" t="s">
        <v>88</v>
      </c>
      <c r="F4" s="2331" t="s">
        <v>89</v>
      </c>
      <c r="G4" s="1060" t="s">
        <v>87</v>
      </c>
      <c r="H4" s="1060" t="s">
        <v>90</v>
      </c>
      <c r="I4" s="1060" t="s">
        <v>91</v>
      </c>
      <c r="J4" s="2322" t="s">
        <v>88</v>
      </c>
      <c r="K4" s="2331" t="s">
        <v>89</v>
      </c>
      <c r="L4" s="1060" t="s">
        <v>87</v>
      </c>
      <c r="M4" s="1060" t="s">
        <v>90</v>
      </c>
      <c r="N4" s="1060" t="s">
        <v>91</v>
      </c>
      <c r="O4" s="2322" t="s">
        <v>88</v>
      </c>
      <c r="P4" s="2331" t="s">
        <v>89</v>
      </c>
      <c r="Q4" s="1060" t="s">
        <v>87</v>
      </c>
      <c r="R4" s="1060" t="s">
        <v>90</v>
      </c>
      <c r="S4" s="1060" t="s">
        <v>91</v>
      </c>
      <c r="T4" s="2322" t="s">
        <v>88</v>
      </c>
      <c r="U4" s="2331" t="s">
        <v>89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</row>
    <row r="5" spans="1:163" ht="32.25" customHeight="1">
      <c r="A5" s="2316"/>
      <c r="B5" s="1875" t="s">
        <v>669</v>
      </c>
      <c r="C5" s="1875" t="s">
        <v>725</v>
      </c>
      <c r="D5" s="1875" t="s">
        <v>737</v>
      </c>
      <c r="E5" s="2322"/>
      <c r="F5" s="2331"/>
      <c r="G5" s="1875" t="s">
        <v>799</v>
      </c>
      <c r="H5" s="1875" t="s">
        <v>800</v>
      </c>
      <c r="I5" s="1875" t="s">
        <v>801</v>
      </c>
      <c r="J5" s="2322"/>
      <c r="K5" s="2331"/>
      <c r="L5" s="1875" t="s">
        <v>799</v>
      </c>
      <c r="M5" s="1875" t="s">
        <v>800</v>
      </c>
      <c r="N5" s="1875" t="s">
        <v>801</v>
      </c>
      <c r="O5" s="2322"/>
      <c r="P5" s="2331"/>
      <c r="Q5" s="1875" t="s">
        <v>799</v>
      </c>
      <c r="R5" s="1875" t="s">
        <v>800</v>
      </c>
      <c r="S5" s="1875" t="s">
        <v>801</v>
      </c>
      <c r="T5" s="2322"/>
      <c r="U5" s="233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</row>
    <row r="6" spans="1:163" ht="33" customHeight="1">
      <c r="A6" s="130" t="s">
        <v>735</v>
      </c>
      <c r="B6" s="140">
        <v>46</v>
      </c>
      <c r="C6" s="140">
        <v>47</v>
      </c>
      <c r="D6" s="140">
        <v>51</v>
      </c>
      <c r="E6" s="711">
        <v>2.1739130434782652</v>
      </c>
      <c r="F6" s="712">
        <v>8.5106382978723332</v>
      </c>
      <c r="G6" s="1649">
        <v>10</v>
      </c>
      <c r="H6" s="1649">
        <v>13</v>
      </c>
      <c r="I6" s="1649">
        <v>17</v>
      </c>
      <c r="J6" s="1631">
        <v>30</v>
      </c>
      <c r="K6" s="1631">
        <v>30.76923076923077</v>
      </c>
      <c r="L6" s="1649">
        <v>115</v>
      </c>
      <c r="M6" s="1649">
        <v>135</v>
      </c>
      <c r="N6" s="1649">
        <v>155</v>
      </c>
      <c r="O6" s="1632">
        <v>17.391304347826086</v>
      </c>
      <c r="P6" s="1632">
        <v>14.814814814814813</v>
      </c>
      <c r="Q6" s="1649"/>
      <c r="R6" s="1649"/>
      <c r="S6" s="1649">
        <v>65</v>
      </c>
      <c r="T6" s="1632"/>
      <c r="U6" s="1650"/>
    </row>
    <row r="7" spans="1:163" ht="24" customHeight="1">
      <c r="A7" s="130" t="s">
        <v>736</v>
      </c>
      <c r="B7" s="140">
        <v>1380</v>
      </c>
      <c r="C7" s="140">
        <v>1420</v>
      </c>
      <c r="D7" s="140">
        <v>1475</v>
      </c>
      <c r="E7" s="711">
        <v>2.8985507246376727</v>
      </c>
      <c r="F7" s="712">
        <v>3.8732394366197269</v>
      </c>
      <c r="G7" s="1649">
        <v>650</v>
      </c>
      <c r="H7" s="1649">
        <v>725</v>
      </c>
      <c r="I7" s="1649">
        <v>900</v>
      </c>
      <c r="J7" s="1631">
        <v>11.538461538461538</v>
      </c>
      <c r="K7" s="1631">
        <v>24.137931034482758</v>
      </c>
      <c r="L7" s="1649">
        <v>1600</v>
      </c>
      <c r="M7" s="1649">
        <v>2025</v>
      </c>
      <c r="N7" s="1649">
        <v>2325</v>
      </c>
      <c r="O7" s="1632">
        <v>26.5625</v>
      </c>
      <c r="P7" s="1632">
        <v>14.814814814814813</v>
      </c>
      <c r="Q7" s="1649"/>
      <c r="R7" s="1649"/>
      <c r="S7" s="1649">
        <v>650</v>
      </c>
      <c r="T7" s="1632"/>
      <c r="U7" s="1650"/>
    </row>
    <row r="8" spans="1:163" s="73" customFormat="1" ht="24" customHeight="1">
      <c r="A8" s="115" t="s">
        <v>93</v>
      </c>
      <c r="B8" s="593"/>
      <c r="C8" s="593"/>
      <c r="D8" s="593">
        <v>500000</v>
      </c>
      <c r="E8" s="602"/>
      <c r="F8" s="308"/>
      <c r="G8" s="1754">
        <v>19200</v>
      </c>
      <c r="H8" s="1754">
        <v>20500</v>
      </c>
      <c r="I8" s="1754">
        <v>23000</v>
      </c>
      <c r="J8" s="1631">
        <v>6.770833333333333</v>
      </c>
      <c r="K8" s="1631">
        <v>12.195121951219512</v>
      </c>
      <c r="L8" s="1754">
        <v>13000</v>
      </c>
      <c r="M8" s="1754">
        <v>20200</v>
      </c>
      <c r="N8" s="1754">
        <v>77000</v>
      </c>
      <c r="O8" s="1632">
        <v>55.384615384615387</v>
      </c>
      <c r="P8" s="1632">
        <v>281.18811881188117</v>
      </c>
      <c r="Q8" s="1754"/>
      <c r="R8" s="1754"/>
      <c r="S8" s="1754">
        <v>10000</v>
      </c>
      <c r="T8" s="1632"/>
      <c r="U8" s="1650"/>
    </row>
    <row r="9" spans="1:163" ht="24" customHeight="1">
      <c r="A9" s="130" t="s">
        <v>94</v>
      </c>
      <c r="B9" s="1754"/>
      <c r="C9" s="1754"/>
      <c r="D9" s="1754">
        <v>350000</v>
      </c>
      <c r="E9" s="601"/>
      <c r="F9" s="124"/>
      <c r="G9" s="1649">
        <v>15000</v>
      </c>
      <c r="H9" s="1649">
        <v>16000</v>
      </c>
      <c r="I9" s="1649">
        <v>18000</v>
      </c>
      <c r="J9" s="1631">
        <v>6.666666666666667</v>
      </c>
      <c r="K9" s="1631">
        <v>12.5</v>
      </c>
      <c r="L9" s="1649">
        <v>10000</v>
      </c>
      <c r="M9" s="1649">
        <v>16000</v>
      </c>
      <c r="N9" s="1649">
        <v>22000</v>
      </c>
      <c r="O9" s="1632">
        <v>60</v>
      </c>
      <c r="P9" s="1632">
        <v>37.5</v>
      </c>
      <c r="Q9" s="1649"/>
      <c r="R9" s="1649"/>
      <c r="S9" s="1649">
        <v>5500</v>
      </c>
      <c r="T9" s="1632"/>
      <c r="U9" s="1650"/>
    </row>
    <row r="10" spans="1:163" ht="24" customHeight="1" thickBot="1">
      <c r="A10" s="131" t="s">
        <v>95</v>
      </c>
      <c r="B10" s="1755"/>
      <c r="C10" s="1755"/>
      <c r="D10" s="1755">
        <v>150000</v>
      </c>
      <c r="E10" s="35"/>
      <c r="F10" s="36"/>
      <c r="G10" s="1652">
        <v>4200</v>
      </c>
      <c r="H10" s="1652">
        <v>4500</v>
      </c>
      <c r="I10" s="1652">
        <v>5000</v>
      </c>
      <c r="J10" s="1638">
        <v>7.1428571428571423</v>
      </c>
      <c r="K10" s="1638">
        <v>11.111111111111111</v>
      </c>
      <c r="L10" s="1652">
        <v>3000</v>
      </c>
      <c r="M10" s="1652">
        <v>4200</v>
      </c>
      <c r="N10" s="1652">
        <v>55000</v>
      </c>
      <c r="O10" s="1653">
        <v>40</v>
      </c>
      <c r="P10" s="1653">
        <v>1209.5238095238094</v>
      </c>
      <c r="Q10" s="1652"/>
      <c r="R10" s="1652"/>
      <c r="S10" s="1652">
        <v>4500</v>
      </c>
      <c r="T10" s="1653"/>
      <c r="U10" s="1654"/>
    </row>
    <row r="11" spans="1:163" ht="24" customHeight="1" thickTop="1" thickBot="1">
      <c r="A11" s="2301"/>
      <c r="B11" s="2302"/>
      <c r="C11" s="2302"/>
      <c r="D11" s="2302"/>
      <c r="E11" s="2303"/>
      <c r="F11" s="2303"/>
      <c r="G11" s="2304"/>
      <c r="H11" s="2304"/>
      <c r="I11" s="2304"/>
      <c r="J11" s="2305"/>
      <c r="K11" s="2305"/>
      <c r="L11" s="2304"/>
      <c r="M11" s="2304"/>
      <c r="N11" s="2304"/>
      <c r="O11" s="2306"/>
      <c r="P11" s="2306"/>
      <c r="Q11" s="2304"/>
      <c r="R11" s="2304"/>
      <c r="S11" s="2304"/>
      <c r="T11" s="2306"/>
      <c r="U11" s="2306"/>
      <c r="V11" s="7"/>
    </row>
    <row r="12" spans="1:163" ht="18.75" thickTop="1">
      <c r="A12" s="2315" t="s">
        <v>81</v>
      </c>
      <c r="B12" s="2584" t="s">
        <v>247</v>
      </c>
      <c r="C12" s="2584"/>
      <c r="D12" s="2584"/>
      <c r="E12" s="2584"/>
      <c r="F12" s="2585"/>
      <c r="G12" s="2584" t="s">
        <v>248</v>
      </c>
      <c r="H12" s="2584"/>
      <c r="I12" s="2584"/>
      <c r="J12" s="2584"/>
      <c r="K12" s="2585"/>
      <c r="L12" s="2584" t="s">
        <v>802</v>
      </c>
      <c r="M12" s="2584"/>
      <c r="N12" s="2584"/>
      <c r="O12" s="2584"/>
      <c r="P12" s="2585"/>
      <c r="Q12" s="2598"/>
      <c r="R12" s="2598"/>
      <c r="S12" s="2598"/>
      <c r="T12" s="2598"/>
      <c r="U12" s="2598"/>
      <c r="V12" s="2307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</row>
    <row r="13" spans="1:163" ht="18" customHeight="1">
      <c r="A13" s="2316"/>
      <c r="B13" s="1060" t="s">
        <v>87</v>
      </c>
      <c r="C13" s="1060" t="s">
        <v>90</v>
      </c>
      <c r="D13" s="1060" t="s">
        <v>91</v>
      </c>
      <c r="E13" s="2322" t="s">
        <v>88</v>
      </c>
      <c r="F13" s="2331" t="s">
        <v>89</v>
      </c>
      <c r="G13" s="1060" t="s">
        <v>87</v>
      </c>
      <c r="H13" s="1060" t="s">
        <v>90</v>
      </c>
      <c r="I13" s="1060" t="s">
        <v>91</v>
      </c>
      <c r="J13" s="2322" t="s">
        <v>88</v>
      </c>
      <c r="K13" s="2331" t="s">
        <v>89</v>
      </c>
      <c r="L13" s="1060" t="s">
        <v>87</v>
      </c>
      <c r="M13" s="1060" t="s">
        <v>90</v>
      </c>
      <c r="N13" s="1060" t="s">
        <v>91</v>
      </c>
      <c r="O13" s="2322" t="s">
        <v>88</v>
      </c>
      <c r="P13" s="2331" t="s">
        <v>89</v>
      </c>
      <c r="Q13" s="2044"/>
      <c r="R13" s="2044"/>
      <c r="S13" s="2044"/>
      <c r="T13" s="2597"/>
      <c r="U13" s="2597"/>
      <c r="V13" s="2307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</row>
    <row r="14" spans="1:163" ht="32.25" customHeight="1">
      <c r="A14" s="2316"/>
      <c r="B14" s="2036" t="s">
        <v>669</v>
      </c>
      <c r="C14" s="2036" t="s">
        <v>725</v>
      </c>
      <c r="D14" s="2036" t="s">
        <v>737</v>
      </c>
      <c r="E14" s="2322"/>
      <c r="F14" s="2331"/>
      <c r="G14" s="2036" t="s">
        <v>799</v>
      </c>
      <c r="H14" s="2036" t="s">
        <v>800</v>
      </c>
      <c r="I14" s="2036" t="s">
        <v>801</v>
      </c>
      <c r="J14" s="2322"/>
      <c r="K14" s="2331"/>
      <c r="L14" s="2036" t="s">
        <v>799</v>
      </c>
      <c r="M14" s="2036" t="s">
        <v>800</v>
      </c>
      <c r="N14" s="2036" t="s">
        <v>801</v>
      </c>
      <c r="O14" s="2322"/>
      <c r="P14" s="2331"/>
      <c r="Q14" s="2308"/>
      <c r="R14" s="2308"/>
      <c r="S14" s="2308"/>
      <c r="T14" s="2597"/>
      <c r="U14" s="2597"/>
      <c r="V14" s="2307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</row>
    <row r="15" spans="1:163" ht="33" customHeight="1">
      <c r="A15" s="130" t="s">
        <v>735</v>
      </c>
      <c r="B15" s="1649"/>
      <c r="C15" s="1649"/>
      <c r="D15" s="1649">
        <v>24</v>
      </c>
      <c r="E15" s="1625"/>
      <c r="F15" s="1625"/>
      <c r="G15" s="1649">
        <v>12</v>
      </c>
      <c r="H15" s="1649">
        <v>14</v>
      </c>
      <c r="I15" s="1649">
        <v>17</v>
      </c>
      <c r="J15" s="1625">
        <v>16.666666666666664</v>
      </c>
      <c r="K15" s="1625">
        <v>21.428571428571427</v>
      </c>
      <c r="L15" s="1753">
        <v>183</v>
      </c>
      <c r="M15" s="1753">
        <v>209</v>
      </c>
      <c r="N15" s="1753">
        <v>329</v>
      </c>
      <c r="O15" s="1625">
        <v>14.207650273224044</v>
      </c>
      <c r="P15" s="1626">
        <v>57.41626794258373</v>
      </c>
      <c r="Q15" s="2304"/>
      <c r="R15" s="2304"/>
      <c r="S15" s="2304"/>
      <c r="T15" s="2306"/>
      <c r="U15" s="2306"/>
      <c r="V15" s="7"/>
    </row>
    <row r="16" spans="1:163" ht="24" customHeight="1">
      <c r="A16" s="130" t="s">
        <v>736</v>
      </c>
      <c r="B16" s="1649"/>
      <c r="C16" s="1649"/>
      <c r="D16" s="1649">
        <v>881</v>
      </c>
      <c r="E16" s="1625"/>
      <c r="F16" s="1625"/>
      <c r="G16" s="1649">
        <v>144</v>
      </c>
      <c r="H16" s="1649">
        <v>210</v>
      </c>
      <c r="I16" s="1649">
        <v>255</v>
      </c>
      <c r="J16" s="1625">
        <v>45.833333333333329</v>
      </c>
      <c r="K16" s="1625">
        <v>21.428571428571427</v>
      </c>
      <c r="L16" s="1753">
        <v>3774</v>
      </c>
      <c r="M16" s="1753">
        <v>4380</v>
      </c>
      <c r="N16" s="1753">
        <v>6486</v>
      </c>
      <c r="O16" s="1625">
        <v>16.057233704292528</v>
      </c>
      <c r="P16" s="1626">
        <v>48.082191780821923</v>
      </c>
      <c r="Q16" s="2304"/>
      <c r="R16" s="2304"/>
      <c r="S16" s="2304"/>
      <c r="T16" s="2306"/>
      <c r="U16" s="2306"/>
      <c r="V16" s="7"/>
    </row>
    <row r="17" spans="1:22" s="73" customFormat="1" ht="24" customHeight="1">
      <c r="A17" s="115" t="s">
        <v>93</v>
      </c>
      <c r="B17" s="1754"/>
      <c r="C17" s="1754"/>
      <c r="D17" s="1754"/>
      <c r="E17" s="1625"/>
      <c r="F17" s="1625"/>
      <c r="G17" s="1754">
        <v>130</v>
      </c>
      <c r="H17" s="1754">
        <v>190</v>
      </c>
      <c r="I17" s="1754">
        <v>265</v>
      </c>
      <c r="J17" s="1625">
        <v>46.153846153846153</v>
      </c>
      <c r="K17" s="1625">
        <v>39.473684210526315</v>
      </c>
      <c r="L17" s="1753">
        <v>32330</v>
      </c>
      <c r="M17" s="1753">
        <v>40890</v>
      </c>
      <c r="N17" s="1753">
        <v>610265</v>
      </c>
      <c r="O17" s="1625">
        <v>26.476956387256418</v>
      </c>
      <c r="P17" s="1626">
        <v>1392.4553680606505</v>
      </c>
      <c r="Q17" s="2302"/>
      <c r="R17" s="2302"/>
      <c r="S17" s="2302"/>
      <c r="T17" s="2306"/>
      <c r="U17" s="2306"/>
      <c r="V17" s="77"/>
    </row>
    <row r="18" spans="1:22" ht="24" customHeight="1">
      <c r="A18" s="130" t="s">
        <v>94</v>
      </c>
      <c r="B18" s="1649"/>
      <c r="C18" s="1649"/>
      <c r="D18" s="1649"/>
      <c r="E18" s="1625"/>
      <c r="F18" s="1625"/>
      <c r="G18" s="1649">
        <v>100</v>
      </c>
      <c r="H18" s="1649">
        <v>150</v>
      </c>
      <c r="I18" s="1649">
        <v>180</v>
      </c>
      <c r="J18" s="1625">
        <v>50</v>
      </c>
      <c r="K18" s="1625">
        <v>20</v>
      </c>
      <c r="L18" s="1753">
        <v>25100</v>
      </c>
      <c r="M18" s="1753">
        <v>32150</v>
      </c>
      <c r="N18" s="1753">
        <v>395680</v>
      </c>
      <c r="O18" s="1625">
        <v>28.087649402390436</v>
      </c>
      <c r="P18" s="1626">
        <v>1130.7309486780716</v>
      </c>
      <c r="Q18" s="2304"/>
      <c r="R18" s="2304"/>
      <c r="S18" s="2304"/>
      <c r="T18" s="2306"/>
      <c r="U18" s="2306"/>
      <c r="V18" s="7"/>
    </row>
    <row r="19" spans="1:22" ht="24" customHeight="1" thickBot="1">
      <c r="A19" s="131" t="s">
        <v>95</v>
      </c>
      <c r="B19" s="1652"/>
      <c r="C19" s="1652"/>
      <c r="D19" s="1652"/>
      <c r="E19" s="1751"/>
      <c r="F19" s="1751"/>
      <c r="G19" s="1652">
        <v>30</v>
      </c>
      <c r="H19" s="1652">
        <v>40</v>
      </c>
      <c r="I19" s="1652">
        <v>55</v>
      </c>
      <c r="J19" s="1751">
        <v>33.333333333333329</v>
      </c>
      <c r="K19" s="1751">
        <v>37.5</v>
      </c>
      <c r="L19" s="2011">
        <v>7230</v>
      </c>
      <c r="M19" s="2011">
        <v>8740</v>
      </c>
      <c r="N19" s="2011">
        <v>214555</v>
      </c>
      <c r="O19" s="1751">
        <v>20.885200553250346</v>
      </c>
      <c r="P19" s="1752">
        <v>2354.8627002288331</v>
      </c>
      <c r="Q19" s="2304"/>
      <c r="R19" s="2304"/>
      <c r="S19" s="2304"/>
      <c r="T19" s="2306"/>
      <c r="U19" s="2306"/>
      <c r="V19" s="7"/>
    </row>
    <row r="20" spans="1:22" ht="15.75" thickTop="1">
      <c r="A20" s="2321" t="s">
        <v>379</v>
      </c>
      <c r="B20" s="2321"/>
      <c r="C20" s="2321"/>
      <c r="D20" s="2321"/>
      <c r="E20" s="2321"/>
      <c r="F20" s="2321"/>
      <c r="Q20" s="7"/>
      <c r="R20" s="7"/>
      <c r="S20" s="7"/>
      <c r="T20" s="7"/>
      <c r="U20" s="7"/>
      <c r="V20" s="7"/>
    </row>
    <row r="21" spans="1:22" ht="15">
      <c r="A21" s="2599" t="s">
        <v>380</v>
      </c>
      <c r="B21" s="2599"/>
      <c r="C21" s="2599"/>
      <c r="D21" s="2600"/>
      <c r="E21" s="2600"/>
      <c r="F21" s="2600"/>
    </row>
  </sheetData>
  <mergeCells count="29">
    <mergeCell ref="G3:K3"/>
    <mergeCell ref="L3:P3"/>
    <mergeCell ref="Q3:U3"/>
    <mergeCell ref="J4:J5"/>
    <mergeCell ref="K4:K5"/>
    <mergeCell ref="O4:O5"/>
    <mergeCell ref="P4:P5"/>
    <mergeCell ref="T4:T5"/>
    <mergeCell ref="U4:U5"/>
    <mergeCell ref="A20:F20"/>
    <mergeCell ref="A21:C21"/>
    <mergeCell ref="D21:F21"/>
    <mergeCell ref="A3:A5"/>
    <mergeCell ref="B3:F3"/>
    <mergeCell ref="E4:E5"/>
    <mergeCell ref="F4:F5"/>
    <mergeCell ref="A12:A14"/>
    <mergeCell ref="B12:F12"/>
    <mergeCell ref="P13:P14"/>
    <mergeCell ref="T13:T14"/>
    <mergeCell ref="U13:U14"/>
    <mergeCell ref="G12:K12"/>
    <mergeCell ref="L12:P12"/>
    <mergeCell ref="Q12:U12"/>
    <mergeCell ref="E13:E14"/>
    <mergeCell ref="F13:F14"/>
    <mergeCell ref="J13:J14"/>
    <mergeCell ref="K13:K14"/>
    <mergeCell ref="O13:O14"/>
  </mergeCells>
  <hyperlinks>
    <hyperlink ref="H5" r:id="rId1" display="cf=j=@)&amp;@÷&amp;#&#10;-;fpg – c;f/_ "/>
    <hyperlink ref="I5" r:id="rId2" display="cf=j=@)&amp;$÷&amp;%&#10;-;fpg – c;f/_ "/>
    <hyperlink ref="M5" r:id="rId3" display="cf=j=@)&amp;@÷&amp;#&#10;-;fpg – c;f/_ "/>
    <hyperlink ref="N5" r:id="rId4" display="cf=j=@)&amp;$÷&amp;%&#10;-;fpg – c;f/_ "/>
    <hyperlink ref="R5" r:id="rId5" display="cf=j=@)&amp;@÷&amp;#&#10;-;fpg – c;f/_ "/>
    <hyperlink ref="S5" r:id="rId6" display="cf=j=@)&amp;$÷&amp;%&#10;-;fpg – c;f/_ "/>
    <hyperlink ref="H14" r:id="rId7" display="cf=j=@)&amp;@÷&amp;#&#10;-;fpg – c;f/_ "/>
    <hyperlink ref="I14" r:id="rId8" display="cf=j=@)&amp;$÷&amp;%&#10;-;fpg – c;f/_ "/>
    <hyperlink ref="M14" r:id="rId9" display="cf=j=@)&amp;@÷&amp;#&#10;-;fpg – c;f/_ "/>
    <hyperlink ref="N14" r:id="rId10" display="cf=j=@)&amp;$÷&amp;%&#10;-;fpg – c;f/_ "/>
  </hyperlinks>
  <printOptions horizontalCentered="1"/>
  <pageMargins left="0.39370078740157483" right="0.39370078740157483" top="0.78740157480314965" bottom="0" header="0" footer="0"/>
  <pageSetup paperSize="9" scale="51" orientation="landscape" r:id="rId1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J23"/>
  <sheetViews>
    <sheetView view="pageBreakPreview" zoomScale="55" zoomScaleSheetLayoutView="55" workbookViewId="0">
      <selection activeCell="I15" sqref="I15"/>
    </sheetView>
  </sheetViews>
  <sheetFormatPr defaultColWidth="13.5703125" defaultRowHeight="12.75"/>
  <cols>
    <col min="1" max="1" width="22.85546875" customWidth="1"/>
    <col min="2" max="3" width="14.28515625" customWidth="1"/>
    <col min="4" max="4" width="13.42578125" customWidth="1"/>
    <col min="5" max="6" width="12.7109375" style="838" customWidth="1"/>
    <col min="7" max="7" width="14.28515625" customWidth="1"/>
    <col min="8" max="8" width="14.28515625" style="49" customWidth="1"/>
    <col min="9" max="9" width="13" style="49" customWidth="1"/>
    <col min="10" max="11" width="12.7109375" style="102" customWidth="1"/>
    <col min="12" max="13" width="14.28515625" customWidth="1"/>
    <col min="14" max="14" width="13.28515625" customWidth="1"/>
    <col min="15" max="16" width="12.7109375" style="102" customWidth="1"/>
    <col min="17" max="19" width="13.28515625" customWidth="1"/>
    <col min="20" max="21" width="12.7109375" style="102" customWidth="1"/>
    <col min="22" max="250" width="8.7109375" customWidth="1"/>
    <col min="251" max="251" width="22.85546875" customWidth="1"/>
    <col min="252" max="252" width="13.140625" customWidth="1"/>
    <col min="253" max="253" width="13.28515625" customWidth="1"/>
    <col min="254" max="254" width="13" customWidth="1"/>
    <col min="255" max="255" width="12.5703125" customWidth="1"/>
  </cols>
  <sheetData>
    <row r="1" spans="1:192" s="1895" customFormat="1" ht="33">
      <c r="A1" s="2394" t="s">
        <v>309</v>
      </c>
      <c r="B1" s="2394"/>
      <c r="C1" s="2394"/>
      <c r="D1" s="2394"/>
      <c r="E1" s="2394"/>
      <c r="F1" s="2394"/>
      <c r="G1" s="2394"/>
      <c r="H1" s="2394"/>
      <c r="I1" s="2394"/>
      <c r="J1" s="2394"/>
      <c r="K1" s="2394"/>
      <c r="L1" s="2394"/>
      <c r="M1" s="2394"/>
      <c r="N1" s="2394"/>
      <c r="O1" s="2394"/>
      <c r="P1" s="2394"/>
      <c r="Q1" s="2394"/>
      <c r="R1" s="2394"/>
      <c r="S1" s="2394"/>
      <c r="T1" s="2394"/>
      <c r="U1" s="2394"/>
    </row>
    <row r="2" spans="1:192" s="1894" customFormat="1" ht="35.25" thickBot="1">
      <c r="A2" s="2472" t="s">
        <v>416</v>
      </c>
      <c r="B2" s="2472"/>
      <c r="C2" s="2472"/>
      <c r="D2" s="2472"/>
      <c r="E2" s="2472"/>
      <c r="F2" s="2472"/>
      <c r="G2" s="2472"/>
      <c r="H2" s="2472"/>
      <c r="I2" s="2472"/>
      <c r="J2" s="2472"/>
      <c r="K2" s="2472"/>
      <c r="L2" s="2472"/>
      <c r="M2" s="2472"/>
      <c r="N2" s="2472"/>
      <c r="O2" s="2472"/>
      <c r="P2" s="2472"/>
      <c r="Q2" s="2472"/>
      <c r="R2" s="2472"/>
      <c r="S2" s="2472"/>
      <c r="T2" s="2472"/>
      <c r="U2" s="2472"/>
    </row>
    <row r="3" spans="1:192" s="1054" customFormat="1" ht="19.5" customHeight="1" thickTop="1">
      <c r="A3" s="2315" t="s">
        <v>81</v>
      </c>
      <c r="B3" s="2584" t="s">
        <v>243</v>
      </c>
      <c r="C3" s="2584"/>
      <c r="D3" s="2584"/>
      <c r="E3" s="2584"/>
      <c r="F3" s="2584"/>
      <c r="G3" s="2584" t="s">
        <v>244</v>
      </c>
      <c r="H3" s="2584"/>
      <c r="I3" s="2584"/>
      <c r="J3" s="2584"/>
      <c r="K3" s="2584"/>
      <c r="L3" s="2584" t="s">
        <v>245</v>
      </c>
      <c r="M3" s="2584"/>
      <c r="N3" s="2584"/>
      <c r="O3" s="2584"/>
      <c r="P3" s="2584"/>
      <c r="Q3" s="2584" t="s">
        <v>246</v>
      </c>
      <c r="R3" s="2584"/>
      <c r="S3" s="2584"/>
      <c r="T3" s="2584"/>
      <c r="U3" s="2585"/>
      <c r="V3" s="1055"/>
      <c r="W3" s="1055"/>
      <c r="X3" s="1055"/>
      <c r="Y3" s="1055"/>
      <c r="Z3" s="1055"/>
      <c r="AA3" s="1055"/>
      <c r="AB3" s="1055"/>
      <c r="AC3" s="1055"/>
      <c r="AD3" s="1055"/>
      <c r="AE3" s="1055"/>
      <c r="AF3" s="1055"/>
      <c r="AG3" s="1055"/>
      <c r="AH3" s="1055"/>
      <c r="AI3" s="1055"/>
      <c r="AJ3" s="1055"/>
      <c r="AK3" s="1055"/>
      <c r="AL3" s="1056"/>
      <c r="AM3" s="1056"/>
      <c r="AN3" s="1056"/>
      <c r="AO3" s="1056"/>
      <c r="AP3" s="1056"/>
      <c r="AQ3" s="1056"/>
      <c r="AR3" s="1056"/>
      <c r="AS3" s="1056"/>
      <c r="AT3" s="1056"/>
      <c r="AU3" s="1056"/>
      <c r="AV3" s="1056"/>
      <c r="AW3" s="1056"/>
      <c r="AX3" s="1056"/>
      <c r="AY3" s="1056"/>
      <c r="AZ3" s="1056"/>
      <c r="BA3" s="1056"/>
      <c r="BB3" s="1056"/>
      <c r="BC3" s="1056"/>
      <c r="BD3" s="1056"/>
      <c r="BE3" s="1056"/>
      <c r="BF3" s="1056"/>
      <c r="BG3" s="1056"/>
      <c r="BH3" s="1056"/>
      <c r="BI3" s="1056"/>
      <c r="BJ3" s="1056"/>
      <c r="BK3" s="1056"/>
      <c r="BL3" s="1056"/>
      <c r="BM3" s="1056"/>
      <c r="BN3" s="1056"/>
      <c r="BO3" s="1056"/>
      <c r="BP3" s="1056"/>
      <c r="BQ3" s="1056"/>
      <c r="BR3" s="1056"/>
      <c r="BS3" s="1056"/>
      <c r="BT3" s="1056"/>
      <c r="BU3" s="1056"/>
      <c r="BV3" s="1056"/>
      <c r="BW3" s="1056"/>
      <c r="BX3" s="1056"/>
      <c r="BY3" s="1056"/>
      <c r="BZ3" s="1056"/>
      <c r="CA3" s="1056"/>
      <c r="CB3" s="1056"/>
      <c r="CC3" s="1056"/>
      <c r="CD3" s="1056"/>
      <c r="CE3" s="1056"/>
      <c r="CF3" s="1056"/>
      <c r="CG3" s="1056"/>
      <c r="CH3" s="1056"/>
      <c r="CI3" s="1056"/>
      <c r="CJ3" s="1056"/>
      <c r="CK3" s="1056"/>
      <c r="CL3" s="1056"/>
      <c r="CM3" s="1056"/>
      <c r="CN3" s="1056"/>
      <c r="CO3" s="1056"/>
      <c r="CP3" s="1056"/>
      <c r="CQ3" s="1056"/>
      <c r="CR3" s="1056"/>
      <c r="CS3" s="1056"/>
      <c r="CT3" s="1056"/>
      <c r="CU3" s="1056"/>
      <c r="CV3" s="1056"/>
      <c r="CW3" s="1056"/>
      <c r="CX3" s="1056"/>
      <c r="CY3" s="1056"/>
      <c r="CZ3" s="1056"/>
      <c r="DA3" s="1056"/>
      <c r="DB3" s="1056"/>
      <c r="DC3" s="1056"/>
      <c r="DD3" s="1056"/>
      <c r="DE3" s="1056"/>
      <c r="DF3" s="1056"/>
      <c r="DG3" s="1056"/>
      <c r="DH3" s="1056"/>
      <c r="DI3" s="1056"/>
      <c r="DJ3" s="1056"/>
      <c r="DK3" s="1056"/>
      <c r="DL3" s="1056"/>
      <c r="DM3" s="1056"/>
      <c r="DN3" s="1056"/>
      <c r="DO3" s="1056"/>
      <c r="DP3" s="1056"/>
      <c r="DQ3" s="1056"/>
      <c r="DR3" s="1056"/>
      <c r="DS3" s="1056"/>
      <c r="DT3" s="1056"/>
      <c r="DU3" s="1056"/>
      <c r="DV3" s="1056"/>
      <c r="DW3" s="1056"/>
      <c r="DX3" s="1056"/>
      <c r="DY3" s="1056"/>
      <c r="DZ3" s="1056"/>
      <c r="EA3" s="1056"/>
      <c r="EB3" s="1056"/>
      <c r="EC3" s="1056"/>
      <c r="ED3" s="1056"/>
      <c r="EE3" s="1056"/>
      <c r="EF3" s="1056"/>
      <c r="EG3" s="1056"/>
      <c r="EH3" s="1056"/>
      <c r="EI3" s="1056"/>
      <c r="EJ3" s="1056"/>
      <c r="EK3" s="1056"/>
      <c r="EL3" s="1056"/>
      <c r="EM3" s="1056"/>
      <c r="EN3" s="1056"/>
      <c r="EO3" s="1056"/>
      <c r="EP3" s="1056"/>
      <c r="EQ3" s="1056"/>
      <c r="ER3" s="1056"/>
      <c r="ES3" s="1056"/>
      <c r="ET3" s="1056"/>
      <c r="EU3" s="1056"/>
      <c r="EV3" s="1056"/>
      <c r="EW3" s="1056"/>
      <c r="EX3" s="1056"/>
      <c r="EY3" s="1056"/>
      <c r="EZ3" s="1056"/>
      <c r="FA3" s="1056"/>
      <c r="FB3" s="1056"/>
      <c r="FC3" s="1056"/>
      <c r="FD3" s="1056"/>
      <c r="FE3" s="1056"/>
      <c r="FF3" s="1056"/>
      <c r="FG3" s="1056"/>
      <c r="FH3" s="1056"/>
      <c r="FI3" s="1056"/>
      <c r="FJ3" s="1056"/>
      <c r="FK3" s="1056"/>
      <c r="FL3" s="1056"/>
      <c r="FM3" s="1056"/>
      <c r="FN3" s="1056"/>
      <c r="FO3" s="1056"/>
      <c r="FP3" s="1056"/>
      <c r="FQ3" s="1056"/>
      <c r="FR3" s="1056"/>
      <c r="FS3" s="1056"/>
      <c r="FT3" s="1056"/>
      <c r="FU3" s="1056"/>
      <c r="FV3" s="1056"/>
      <c r="FW3" s="1056"/>
      <c r="FX3" s="1056"/>
      <c r="FY3" s="1056"/>
      <c r="FZ3" s="1056"/>
      <c r="GA3" s="1056"/>
      <c r="GB3" s="1056"/>
      <c r="GC3" s="1056"/>
      <c r="GD3" s="1056"/>
      <c r="GE3" s="1056"/>
      <c r="GF3" s="1056"/>
      <c r="GG3" s="1056"/>
      <c r="GH3" s="1056"/>
      <c r="GI3" s="1056"/>
      <c r="GJ3" s="1056"/>
    </row>
    <row r="4" spans="1:192" s="1054" customFormat="1" ht="19.5" customHeight="1">
      <c r="A4" s="2316"/>
      <c r="B4" s="1060" t="s">
        <v>87</v>
      </c>
      <c r="C4" s="1060" t="s">
        <v>90</v>
      </c>
      <c r="D4" s="1060" t="s">
        <v>91</v>
      </c>
      <c r="E4" s="2322" t="s">
        <v>88</v>
      </c>
      <c r="F4" s="2322" t="s">
        <v>89</v>
      </c>
      <c r="G4" s="1060" t="s">
        <v>87</v>
      </c>
      <c r="H4" s="1060" t="s">
        <v>90</v>
      </c>
      <c r="I4" s="1060" t="s">
        <v>91</v>
      </c>
      <c r="J4" s="2322" t="s">
        <v>88</v>
      </c>
      <c r="K4" s="2322" t="s">
        <v>89</v>
      </c>
      <c r="L4" s="1060" t="s">
        <v>87</v>
      </c>
      <c r="M4" s="1060" t="s">
        <v>90</v>
      </c>
      <c r="N4" s="1060" t="s">
        <v>91</v>
      </c>
      <c r="O4" s="2322" t="s">
        <v>88</v>
      </c>
      <c r="P4" s="2322" t="s">
        <v>89</v>
      </c>
      <c r="Q4" s="1060" t="s">
        <v>87</v>
      </c>
      <c r="R4" s="1060" t="s">
        <v>90</v>
      </c>
      <c r="S4" s="1060" t="s">
        <v>91</v>
      </c>
      <c r="T4" s="2342" t="s">
        <v>88</v>
      </c>
      <c r="U4" s="2345" t="s">
        <v>89</v>
      </c>
      <c r="V4" s="1055"/>
      <c r="W4" s="1055"/>
      <c r="X4" s="1055"/>
      <c r="Y4" s="1055"/>
      <c r="Z4" s="1055"/>
      <c r="AA4" s="1055"/>
      <c r="AB4" s="1055"/>
      <c r="AC4" s="1055"/>
      <c r="AD4" s="1055"/>
      <c r="AE4" s="1055"/>
      <c r="AF4" s="1055"/>
      <c r="AG4" s="1055"/>
      <c r="AH4" s="1055"/>
      <c r="AI4" s="1055"/>
      <c r="AJ4" s="1055"/>
      <c r="AK4" s="1055"/>
      <c r="AL4" s="1056"/>
      <c r="AM4" s="1056"/>
      <c r="AN4" s="1056"/>
      <c r="AO4" s="1056"/>
      <c r="AP4" s="1056"/>
      <c r="AQ4" s="1056"/>
      <c r="AR4" s="1056"/>
      <c r="AS4" s="1056"/>
      <c r="AT4" s="1056"/>
      <c r="AU4" s="1056"/>
      <c r="AV4" s="1056"/>
      <c r="AW4" s="1056"/>
      <c r="AX4" s="1056"/>
      <c r="AY4" s="1056"/>
      <c r="AZ4" s="1056"/>
      <c r="BA4" s="1056"/>
      <c r="BB4" s="1056"/>
      <c r="BC4" s="1056"/>
      <c r="BD4" s="1056"/>
      <c r="BE4" s="1056"/>
      <c r="BF4" s="1056"/>
      <c r="BG4" s="1056"/>
      <c r="BH4" s="1056"/>
      <c r="BI4" s="1056"/>
      <c r="BJ4" s="1056"/>
      <c r="BK4" s="1056"/>
      <c r="BL4" s="1056"/>
      <c r="BM4" s="1056"/>
      <c r="BN4" s="1056"/>
      <c r="BO4" s="1056"/>
      <c r="BP4" s="1056"/>
      <c r="BQ4" s="1056"/>
      <c r="BR4" s="1056"/>
      <c r="BS4" s="1056"/>
      <c r="BT4" s="1056"/>
      <c r="BU4" s="1056"/>
      <c r="BV4" s="1056"/>
      <c r="BW4" s="1056"/>
      <c r="BX4" s="1056"/>
      <c r="BY4" s="1056"/>
      <c r="BZ4" s="1056"/>
      <c r="CA4" s="1056"/>
      <c r="CB4" s="1056"/>
      <c r="CC4" s="1056"/>
      <c r="CD4" s="1056"/>
      <c r="CE4" s="1056"/>
      <c r="CF4" s="1056"/>
      <c r="CG4" s="1056"/>
      <c r="CH4" s="1056"/>
      <c r="CI4" s="1056"/>
      <c r="CJ4" s="1056"/>
      <c r="CK4" s="1056"/>
      <c r="CL4" s="1056"/>
      <c r="CM4" s="1056"/>
      <c r="CN4" s="1056"/>
      <c r="CO4" s="1056"/>
      <c r="CP4" s="1056"/>
      <c r="CQ4" s="1056"/>
      <c r="CR4" s="1056"/>
      <c r="CS4" s="1056"/>
      <c r="CT4" s="1056"/>
      <c r="CU4" s="1056"/>
      <c r="CV4" s="1056"/>
      <c r="CW4" s="1056"/>
      <c r="CX4" s="1056"/>
      <c r="CY4" s="1056"/>
      <c r="CZ4" s="1056"/>
      <c r="DA4" s="1056"/>
      <c r="DB4" s="1056"/>
      <c r="DC4" s="1056"/>
      <c r="DD4" s="1056"/>
      <c r="DE4" s="1056"/>
      <c r="DF4" s="1056"/>
      <c r="DG4" s="1056"/>
      <c r="DH4" s="1056"/>
      <c r="DI4" s="1056"/>
      <c r="DJ4" s="1056"/>
      <c r="DK4" s="1056"/>
      <c r="DL4" s="1056"/>
      <c r="DM4" s="1056"/>
      <c r="DN4" s="1056"/>
      <c r="DO4" s="1056"/>
      <c r="DP4" s="1056"/>
      <c r="DQ4" s="1056"/>
      <c r="DR4" s="1056"/>
      <c r="DS4" s="1056"/>
      <c r="DT4" s="1056"/>
      <c r="DU4" s="1056"/>
      <c r="DV4" s="1056"/>
      <c r="DW4" s="1056"/>
      <c r="DX4" s="1056"/>
      <c r="DY4" s="1056"/>
      <c r="DZ4" s="1056"/>
      <c r="EA4" s="1056"/>
      <c r="EB4" s="1056"/>
      <c r="EC4" s="1056"/>
      <c r="ED4" s="1056"/>
      <c r="EE4" s="1056"/>
      <c r="EF4" s="1056"/>
      <c r="EG4" s="1056"/>
      <c r="EH4" s="1056"/>
      <c r="EI4" s="1056"/>
      <c r="EJ4" s="1056"/>
      <c r="EK4" s="1056"/>
      <c r="EL4" s="1056"/>
      <c r="EM4" s="1056"/>
      <c r="EN4" s="1056"/>
      <c r="EO4" s="1056"/>
      <c r="EP4" s="1056"/>
      <c r="EQ4" s="1056"/>
      <c r="ER4" s="1056"/>
      <c r="ES4" s="1056"/>
      <c r="ET4" s="1056"/>
      <c r="EU4" s="1056"/>
      <c r="EV4" s="1056"/>
      <c r="EW4" s="1056"/>
      <c r="EX4" s="1056"/>
      <c r="EY4" s="1056"/>
      <c r="EZ4" s="1056"/>
      <c r="FA4" s="1056"/>
      <c r="FB4" s="1056"/>
      <c r="FC4" s="1056"/>
      <c r="FD4" s="1056"/>
      <c r="FE4" s="1056"/>
      <c r="FF4" s="1056"/>
      <c r="FG4" s="1056"/>
      <c r="FH4" s="1056"/>
      <c r="FI4" s="1056"/>
      <c r="FJ4" s="1056"/>
      <c r="FK4" s="1056"/>
      <c r="FL4" s="1056"/>
      <c r="FM4" s="1056"/>
      <c r="FN4" s="1056"/>
      <c r="FO4" s="1056"/>
      <c r="FP4" s="1056"/>
      <c r="FQ4" s="1056"/>
      <c r="FR4" s="1056"/>
      <c r="FS4" s="1056"/>
      <c r="FT4" s="1056"/>
      <c r="FU4" s="1056"/>
      <c r="FV4" s="1056"/>
      <c r="FW4" s="1056"/>
      <c r="FX4" s="1056"/>
      <c r="FY4" s="1056"/>
      <c r="FZ4" s="1056"/>
      <c r="GA4" s="1056"/>
      <c r="GB4" s="1056"/>
      <c r="GC4" s="1056"/>
      <c r="GD4" s="1056"/>
      <c r="GE4" s="1056"/>
      <c r="GF4" s="1056"/>
      <c r="GG4" s="1056"/>
      <c r="GH4" s="1056"/>
      <c r="GI4" s="1056"/>
      <c r="GJ4" s="1056"/>
    </row>
    <row r="5" spans="1:192" s="1054" customFormat="1" ht="33" customHeight="1">
      <c r="A5" s="2316"/>
      <c r="B5" s="1875" t="s">
        <v>669</v>
      </c>
      <c r="C5" s="1875" t="s">
        <v>725</v>
      </c>
      <c r="D5" s="1875" t="s">
        <v>737</v>
      </c>
      <c r="E5" s="2322"/>
      <c r="F5" s="2322"/>
      <c r="G5" s="1875" t="str">
        <f>B5</f>
        <v xml:space="preserve">cf=j= @)&amp;#÷&amp;$
-;fpg–c;f/_                </v>
      </c>
      <c r="H5" s="1875" t="str">
        <f t="shared" ref="H5:I5" si="0">C5</f>
        <v xml:space="preserve">cf=j= @)&amp;$÷&amp;%
-;fpg–c;f/_                </v>
      </c>
      <c r="I5" s="1875" t="str">
        <f t="shared" si="0"/>
        <v xml:space="preserve">cf=j= @)&amp;%÷&amp;^
-;fpg–c;f/_                </v>
      </c>
      <c r="J5" s="2322"/>
      <c r="K5" s="2322"/>
      <c r="L5" s="1875" t="str">
        <f>B5</f>
        <v xml:space="preserve">cf=j= @)&amp;#÷&amp;$
-;fpg–c;f/_                </v>
      </c>
      <c r="M5" s="1875" t="str">
        <f t="shared" ref="M5:N5" si="1">C5</f>
        <v xml:space="preserve">cf=j= @)&amp;$÷&amp;%
-;fpg–c;f/_                </v>
      </c>
      <c r="N5" s="1875" t="str">
        <f t="shared" si="1"/>
        <v xml:space="preserve">cf=j= @)&amp;%÷&amp;^
-;fpg–c;f/_                </v>
      </c>
      <c r="O5" s="2322"/>
      <c r="P5" s="2322"/>
      <c r="Q5" s="1875" t="str">
        <f>B5</f>
        <v xml:space="preserve">cf=j= @)&amp;#÷&amp;$
-;fpg–c;f/_                </v>
      </c>
      <c r="R5" s="1875" t="str">
        <f t="shared" ref="R5:S5" si="2">C5</f>
        <v xml:space="preserve">cf=j= @)&amp;$÷&amp;%
-;fpg–c;f/_                </v>
      </c>
      <c r="S5" s="1875" t="str">
        <f t="shared" si="2"/>
        <v xml:space="preserve">cf=j= @)&amp;%÷&amp;^
-;fpg–c;f/_                </v>
      </c>
      <c r="T5" s="2342"/>
      <c r="U5" s="2345"/>
      <c r="V5" s="1055"/>
      <c r="W5" s="1055"/>
      <c r="X5" s="1055"/>
      <c r="Y5" s="1055"/>
      <c r="Z5" s="1055"/>
      <c r="AA5" s="1055"/>
      <c r="AB5" s="1055"/>
      <c r="AC5" s="1055"/>
      <c r="AD5" s="1055"/>
      <c r="AE5" s="1055"/>
      <c r="AF5" s="1055"/>
      <c r="AG5" s="1055"/>
      <c r="AH5" s="1055"/>
      <c r="AI5" s="1055"/>
      <c r="AJ5" s="1055"/>
      <c r="AK5" s="1055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  <c r="ES5" s="1056"/>
      <c r="ET5" s="1056"/>
      <c r="EU5" s="1056"/>
      <c r="EV5" s="1056"/>
      <c r="EW5" s="1056"/>
      <c r="EX5" s="1056"/>
      <c r="EY5" s="1056"/>
      <c r="EZ5" s="1056"/>
      <c r="FA5" s="1056"/>
      <c r="FB5" s="1056"/>
      <c r="FC5" s="1056"/>
      <c r="FD5" s="1056"/>
      <c r="FE5" s="1056"/>
      <c r="FF5" s="1056"/>
      <c r="FG5" s="1056"/>
      <c r="FH5" s="1056"/>
      <c r="FI5" s="1056"/>
      <c r="FJ5" s="1056"/>
      <c r="FK5" s="1056"/>
      <c r="FL5" s="1056"/>
      <c r="FM5" s="1056"/>
      <c r="FN5" s="1056"/>
      <c r="FO5" s="1056"/>
      <c r="FP5" s="1056"/>
      <c r="FQ5" s="1056"/>
      <c r="FR5" s="1056"/>
      <c r="FS5" s="1056"/>
      <c r="FT5" s="1056"/>
      <c r="FU5" s="1056"/>
      <c r="FV5" s="1056"/>
      <c r="FW5" s="1056"/>
      <c r="FX5" s="1056"/>
      <c r="FY5" s="1056"/>
      <c r="FZ5" s="1056"/>
      <c r="GA5" s="1056"/>
      <c r="GB5" s="1056"/>
      <c r="GC5" s="1056"/>
      <c r="GD5" s="1056"/>
      <c r="GE5" s="1056"/>
      <c r="GF5" s="1056"/>
      <c r="GG5" s="1056"/>
      <c r="GH5" s="1056"/>
      <c r="GI5" s="1056"/>
      <c r="GJ5" s="1056"/>
    </row>
    <row r="6" spans="1:192" ht="20.25" customHeight="1">
      <c r="A6" s="98" t="s">
        <v>370</v>
      </c>
      <c r="B6" s="1649">
        <v>31780</v>
      </c>
      <c r="C6" s="1649">
        <v>28382</v>
      </c>
      <c r="D6" s="1649">
        <v>34894</v>
      </c>
      <c r="E6" s="1631">
        <v>-10.692259282567653</v>
      </c>
      <c r="F6" s="1631">
        <v>22.944119512366992</v>
      </c>
      <c r="G6" s="1649">
        <v>17383</v>
      </c>
      <c r="H6" s="1649">
        <v>16210</v>
      </c>
      <c r="I6" s="1649">
        <v>17412</v>
      </c>
      <c r="J6" s="1631">
        <v>-6.7479721567048259</v>
      </c>
      <c r="K6" s="1631">
        <v>7.4151758173966691</v>
      </c>
      <c r="L6" s="1649">
        <v>14856</v>
      </c>
      <c r="M6" s="1649">
        <v>23213</v>
      </c>
      <c r="N6" s="1649">
        <v>29037</v>
      </c>
      <c r="O6" s="1632">
        <v>56.253365643511046</v>
      </c>
      <c r="P6" s="1632">
        <v>25.089389566191358</v>
      </c>
      <c r="Q6" s="1649">
        <v>7744</v>
      </c>
      <c r="R6" s="1649">
        <v>6230</v>
      </c>
      <c r="S6" s="1649">
        <v>6398</v>
      </c>
      <c r="T6" s="1632">
        <v>-19.550619834710744</v>
      </c>
      <c r="U6" s="1650">
        <v>2.696629213483146</v>
      </c>
    </row>
    <row r="7" spans="1:192" ht="20.25" customHeight="1">
      <c r="A7" s="98" t="s">
        <v>371</v>
      </c>
      <c r="B7" s="1649">
        <v>1372</v>
      </c>
      <c r="C7" s="1649">
        <v>715</v>
      </c>
      <c r="D7" s="1649">
        <v>1223</v>
      </c>
      <c r="E7" s="1631">
        <v>-47.886297376093296</v>
      </c>
      <c r="F7" s="1631">
        <v>71.048951048951054</v>
      </c>
      <c r="G7" s="1649">
        <v>385</v>
      </c>
      <c r="H7" s="1649">
        <v>42</v>
      </c>
      <c r="I7" s="1651">
        <v>76</v>
      </c>
      <c r="J7" s="1631">
        <v>-89.090909090909093</v>
      </c>
      <c r="K7" s="1631">
        <v>80.952380952380949</v>
      </c>
      <c r="L7" s="1649">
        <v>2</v>
      </c>
      <c r="M7" s="1649">
        <v>0</v>
      </c>
      <c r="N7" s="1649">
        <v>523</v>
      </c>
      <c r="O7" s="1632">
        <v>-100</v>
      </c>
      <c r="P7" s="1632"/>
      <c r="Q7" s="1649">
        <v>198</v>
      </c>
      <c r="R7" s="1649">
        <v>1675</v>
      </c>
      <c r="S7" s="1649">
        <v>2235</v>
      </c>
      <c r="T7" s="1632">
        <v>745.95959595959596</v>
      </c>
      <c r="U7" s="1650">
        <v>33.432835820895527</v>
      </c>
    </row>
    <row r="8" spans="1:192" ht="31.5" customHeight="1" thickBot="1">
      <c r="A8" s="99" t="s">
        <v>372</v>
      </c>
      <c r="B8" s="1652">
        <v>279.7</v>
      </c>
      <c r="C8" s="1652">
        <v>280.25</v>
      </c>
      <c r="D8" s="1652">
        <v>329.5</v>
      </c>
      <c r="E8" s="1638">
        <v>0.19663925634608917</v>
      </c>
      <c r="F8" s="1638">
        <v>17.573595004460305</v>
      </c>
      <c r="G8" s="1652">
        <v>157.30000000000001</v>
      </c>
      <c r="H8" s="1652">
        <v>171.75</v>
      </c>
      <c r="I8" s="1652">
        <v>178.68</v>
      </c>
      <c r="J8" s="1638">
        <v>9.1862682771773603</v>
      </c>
      <c r="K8" s="1638">
        <v>4.0349344978165984</v>
      </c>
      <c r="L8" s="1652">
        <v>61.5</v>
      </c>
      <c r="M8" s="1652">
        <v>166.20999999999998</v>
      </c>
      <c r="N8" s="1652">
        <v>210.68</v>
      </c>
      <c r="O8" s="1653">
        <v>170.26016260162598</v>
      </c>
      <c r="P8" s="1653">
        <v>26.755309548161982</v>
      </c>
      <c r="Q8" s="1652">
        <v>72.489999999999995</v>
      </c>
      <c r="R8" s="1652">
        <v>78.45</v>
      </c>
      <c r="S8" s="1652">
        <v>86.04</v>
      </c>
      <c r="T8" s="1653">
        <v>8.2218236998206766</v>
      </c>
      <c r="U8" s="1654">
        <v>9.6749521988527771</v>
      </c>
    </row>
    <row r="9" spans="1:192" ht="12" customHeight="1" thickTop="1" thickBot="1">
      <c r="A9" s="75"/>
      <c r="B9" s="75"/>
      <c r="C9" s="75"/>
      <c r="D9" s="75"/>
      <c r="E9" s="902"/>
      <c r="F9" s="902"/>
      <c r="G9" s="75"/>
      <c r="H9" s="1028"/>
      <c r="I9" s="1028"/>
      <c r="J9" s="542"/>
      <c r="K9" s="542"/>
      <c r="P9" s="11"/>
      <c r="U9" s="11"/>
    </row>
    <row r="10" spans="1:192" ht="19.5" customHeight="1" thickTop="1">
      <c r="A10" s="2315" t="s">
        <v>81</v>
      </c>
      <c r="B10" s="2584" t="s">
        <v>247</v>
      </c>
      <c r="C10" s="2584"/>
      <c r="D10" s="2584"/>
      <c r="E10" s="2584"/>
      <c r="F10" s="2584"/>
      <c r="G10" s="2584" t="s">
        <v>248</v>
      </c>
      <c r="H10" s="2584"/>
      <c r="I10" s="2584"/>
      <c r="J10" s="2584"/>
      <c r="K10" s="2584"/>
      <c r="L10" s="2584" t="s">
        <v>82</v>
      </c>
      <c r="M10" s="2584"/>
      <c r="N10" s="2584"/>
      <c r="O10" s="2584"/>
      <c r="P10" s="2585"/>
      <c r="Q10" s="211"/>
      <c r="R10" s="211"/>
      <c r="S10" s="211"/>
      <c r="T10" s="767"/>
      <c r="U10" s="767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</row>
    <row r="11" spans="1:192" ht="19.5" customHeight="1">
      <c r="A11" s="2316"/>
      <c r="B11" s="1060" t="s">
        <v>87</v>
      </c>
      <c r="C11" s="1060" t="s">
        <v>90</v>
      </c>
      <c r="D11" s="1060" t="s">
        <v>91</v>
      </c>
      <c r="E11" s="2322" t="s">
        <v>88</v>
      </c>
      <c r="F11" s="2322" t="s">
        <v>89</v>
      </c>
      <c r="G11" s="1060" t="s">
        <v>87</v>
      </c>
      <c r="H11" s="1060" t="s">
        <v>90</v>
      </c>
      <c r="I11" s="1060" t="s">
        <v>91</v>
      </c>
      <c r="J11" s="2322" t="s">
        <v>88</v>
      </c>
      <c r="K11" s="2322" t="s">
        <v>89</v>
      </c>
      <c r="L11" s="1060" t="s">
        <v>87</v>
      </c>
      <c r="M11" s="1060" t="s">
        <v>90</v>
      </c>
      <c r="N11" s="1060" t="s">
        <v>91</v>
      </c>
      <c r="O11" s="2322" t="s">
        <v>88</v>
      </c>
      <c r="P11" s="2331" t="s">
        <v>89</v>
      </c>
      <c r="Q11" s="162"/>
      <c r="R11" s="162"/>
      <c r="S11" s="162"/>
      <c r="T11" s="2597"/>
      <c r="U11" s="2597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</row>
    <row r="12" spans="1:192" ht="33" customHeight="1">
      <c r="A12" s="2316"/>
      <c r="B12" s="1301" t="str">
        <f>B5</f>
        <v xml:space="preserve">cf=j= @)&amp;#÷&amp;$
-;fpg–c;f/_                </v>
      </c>
      <c r="C12" s="1361" t="str">
        <f t="shared" ref="C12:D12" si="3">C5</f>
        <v xml:space="preserve">cf=j= @)&amp;$÷&amp;%
-;fpg–c;f/_                </v>
      </c>
      <c r="D12" s="1361" t="str">
        <f t="shared" si="3"/>
        <v xml:space="preserve">cf=j= @)&amp;%÷&amp;^
-;fpg–c;f/_                </v>
      </c>
      <c r="E12" s="2322"/>
      <c r="F12" s="2322"/>
      <c r="G12" s="1301" t="str">
        <f>B5</f>
        <v xml:space="preserve">cf=j= @)&amp;#÷&amp;$
-;fpg–c;f/_                </v>
      </c>
      <c r="H12" s="1361" t="str">
        <f t="shared" ref="H12:I12" si="4">C5</f>
        <v xml:space="preserve">cf=j= @)&amp;$÷&amp;%
-;fpg–c;f/_                </v>
      </c>
      <c r="I12" s="1361" t="str">
        <f t="shared" si="4"/>
        <v xml:space="preserve">cf=j= @)&amp;%÷&amp;^
-;fpg–c;f/_                </v>
      </c>
      <c r="J12" s="2322"/>
      <c r="K12" s="2322"/>
      <c r="L12" s="1301" t="str">
        <f>B5</f>
        <v xml:space="preserve">cf=j= @)&amp;#÷&amp;$
-;fpg–c;f/_                </v>
      </c>
      <c r="M12" s="1361" t="str">
        <f t="shared" ref="M12:N12" si="5">C5</f>
        <v xml:space="preserve">cf=j= @)&amp;$÷&amp;%
-;fpg–c;f/_                </v>
      </c>
      <c r="N12" s="1361" t="str">
        <f t="shared" si="5"/>
        <v xml:space="preserve">cf=j= @)&amp;%÷&amp;^
-;fpg–c;f/_                </v>
      </c>
      <c r="O12" s="2322"/>
      <c r="P12" s="2331"/>
      <c r="Q12" s="88"/>
      <c r="R12" s="88"/>
      <c r="S12" s="88"/>
      <c r="T12" s="2597"/>
      <c r="U12" s="2597"/>
    </row>
    <row r="13" spans="1:192" ht="20.25" customHeight="1">
      <c r="A13" s="98" t="s">
        <v>373</v>
      </c>
      <c r="B13" s="1655">
        <v>26084</v>
      </c>
      <c r="C13" s="1655">
        <v>33061</v>
      </c>
      <c r="D13" s="1655">
        <v>38787</v>
      </c>
      <c r="E13" s="1656">
        <v>26.748198129121299</v>
      </c>
      <c r="F13" s="1656">
        <v>17.319500317594748</v>
      </c>
      <c r="G13" s="1655">
        <v>7994</v>
      </c>
      <c r="H13" s="1655">
        <v>7521</v>
      </c>
      <c r="I13" s="1655">
        <v>8423</v>
      </c>
      <c r="J13" s="685">
        <v>-5.9169377032774548</v>
      </c>
      <c r="K13" s="685">
        <v>11.993086025794454</v>
      </c>
      <c r="L13" s="867">
        <v>105841</v>
      </c>
      <c r="M13" s="867">
        <v>114617</v>
      </c>
      <c r="N13" s="867">
        <v>134951</v>
      </c>
      <c r="O13" s="685">
        <v>8.2916828072297193</v>
      </c>
      <c r="P13" s="686">
        <v>17.74082378704729</v>
      </c>
      <c r="Q13" s="212"/>
      <c r="R13" s="212"/>
      <c r="S13" s="212"/>
      <c r="T13" s="1032"/>
      <c r="U13" s="1032"/>
    </row>
    <row r="14" spans="1:192" ht="20.25" customHeight="1">
      <c r="A14" s="98" t="s">
        <v>371</v>
      </c>
      <c r="B14" s="1655">
        <v>370</v>
      </c>
      <c r="C14" s="1655">
        <v>420</v>
      </c>
      <c r="D14" s="1655">
        <v>448</v>
      </c>
      <c r="E14" s="1656">
        <v>13.513513513513514</v>
      </c>
      <c r="F14" s="1656">
        <v>6.666666666666667</v>
      </c>
      <c r="G14" s="1655">
        <v>168</v>
      </c>
      <c r="H14" s="1655">
        <v>263</v>
      </c>
      <c r="I14" s="1655">
        <v>426</v>
      </c>
      <c r="J14" s="685">
        <v>56.547619047619037</v>
      </c>
      <c r="K14" s="685">
        <v>61.977186311787079</v>
      </c>
      <c r="L14" s="867">
        <v>2495</v>
      </c>
      <c r="M14" s="867">
        <v>3115</v>
      </c>
      <c r="N14" s="867">
        <v>4931</v>
      </c>
      <c r="O14" s="685">
        <v>24.849699398797597</v>
      </c>
      <c r="P14" s="686">
        <v>58.298555377207066</v>
      </c>
      <c r="Q14" s="212"/>
      <c r="R14" s="212"/>
      <c r="S14" s="212"/>
      <c r="T14" s="1032"/>
      <c r="U14" s="1032"/>
    </row>
    <row r="15" spans="1:192" ht="32.25" customHeight="1" thickBot="1">
      <c r="A15" s="99" t="s">
        <v>372</v>
      </c>
      <c r="B15" s="1657">
        <v>139</v>
      </c>
      <c r="C15" s="1657">
        <v>283</v>
      </c>
      <c r="D15" s="1657">
        <v>233.77</v>
      </c>
      <c r="E15" s="1658">
        <v>103.59712230215827</v>
      </c>
      <c r="F15" s="1658">
        <v>-17.395759717314483</v>
      </c>
      <c r="G15" s="1657">
        <v>64</v>
      </c>
      <c r="H15" s="1657">
        <v>82</v>
      </c>
      <c r="I15" s="1657">
        <v>76.849999999999994</v>
      </c>
      <c r="J15" s="687">
        <v>28.125</v>
      </c>
      <c r="K15" s="687">
        <v>-6.2804878048780495</v>
      </c>
      <c r="L15" s="1030">
        <v>773.99</v>
      </c>
      <c r="M15" s="1030">
        <v>1061.6600000000001</v>
      </c>
      <c r="N15" s="1030">
        <v>1115.52</v>
      </c>
      <c r="O15" s="687">
        <v>37.167146862362586</v>
      </c>
      <c r="P15" s="688">
        <v>5.0731872727615155</v>
      </c>
      <c r="Q15" s="212"/>
      <c r="R15" s="212"/>
      <c r="S15" s="212"/>
      <c r="T15" s="1032"/>
      <c r="U15" s="1032"/>
    </row>
    <row r="16" spans="1:192" ht="15.75" thickTop="1">
      <c r="A16" s="2601" t="s">
        <v>381</v>
      </c>
      <c r="B16" s="2601"/>
      <c r="C16" s="2601"/>
      <c r="D16" s="2601"/>
      <c r="E16" s="2601"/>
      <c r="F16" s="2601"/>
      <c r="G16" s="213"/>
      <c r="H16" s="1029"/>
      <c r="I16" s="1029"/>
      <c r="J16" s="1031"/>
      <c r="K16" s="1031"/>
      <c r="L16" s="213"/>
      <c r="M16" s="213"/>
      <c r="N16" s="213"/>
      <c r="O16" s="1031"/>
      <c r="P16" s="1031"/>
    </row>
    <row r="17" spans="1:18" ht="15.75">
      <c r="A17" s="214" t="s">
        <v>374</v>
      </c>
      <c r="B17" s="214"/>
      <c r="C17" s="214"/>
      <c r="D17" s="214"/>
      <c r="E17" s="904"/>
      <c r="F17" s="904"/>
    </row>
    <row r="18" spans="1:18" ht="15">
      <c r="A18" s="2321"/>
      <c r="B18" s="2321"/>
      <c r="C18" s="2321"/>
      <c r="D18" s="2321"/>
      <c r="E18" s="2321"/>
      <c r="F18" s="2321"/>
      <c r="G18" s="2321"/>
      <c r="H18" s="2321"/>
      <c r="I18" s="2321"/>
      <c r="J18" s="2321"/>
      <c r="K18" s="2321"/>
      <c r="L18" s="2321"/>
      <c r="M18" s="2321"/>
      <c r="N18" s="2321"/>
      <c r="O18" s="2321"/>
      <c r="P18" s="2321"/>
      <c r="Q18" s="2321"/>
      <c r="R18" s="2321"/>
    </row>
    <row r="22" spans="1:18">
      <c r="E22" s="905"/>
    </row>
    <row r="23" spans="1:18">
      <c r="K23" s="102" t="s">
        <v>323</v>
      </c>
    </row>
  </sheetData>
  <mergeCells count="29">
    <mergeCell ref="A18:R18"/>
    <mergeCell ref="U11:U12"/>
    <mergeCell ref="A16:F16"/>
    <mergeCell ref="J11:J12"/>
    <mergeCell ref="K11:K12"/>
    <mergeCell ref="O11:O12"/>
    <mergeCell ref="P11:P12"/>
    <mergeCell ref="T11:T12"/>
    <mergeCell ref="A10:A12"/>
    <mergeCell ref="B10:F10"/>
    <mergeCell ref="G10:K10"/>
    <mergeCell ref="L10:P10"/>
    <mergeCell ref="E11:E12"/>
    <mergeCell ref="F11:F12"/>
    <mergeCell ref="A1:U1"/>
    <mergeCell ref="A3:A5"/>
    <mergeCell ref="B3:F3"/>
    <mergeCell ref="G3:K3"/>
    <mergeCell ref="L3:P3"/>
    <mergeCell ref="A2:U2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L13"/>
    <hyperlink ref="M13:N13"/>
    <hyperlink ref="L14"/>
    <hyperlink ref="L15"/>
    <hyperlink ref="M14:N14"/>
    <hyperlink ref="M15:N15"/>
    <hyperlink ref="G5"/>
    <hyperlink ref="L5"/>
    <hyperlink ref="B12"/>
    <hyperlink ref="G12"/>
    <hyperlink ref="L12"/>
    <hyperlink ref="Q5"/>
    <hyperlink ref="B5" display="cf=j= @)&amp;#÷&amp;$&#10;-;fpg–c;f/_                "/>
    <hyperlink ref="H5:I5"/>
    <hyperlink ref="M5:N5"/>
    <hyperlink ref="R5:S5"/>
    <hyperlink ref="C12:D12"/>
    <hyperlink ref="H12:I12"/>
    <hyperlink ref="M12:N12"/>
  </hyperlinks>
  <printOptions horizontalCentered="1"/>
  <pageMargins left="0.39370078740157483" right="0.39370078740157483" top="0.98425196850393704" bottom="0.98425196850393704" header="0" footer="0.51181102362204722"/>
  <pageSetup paperSize="9" scale="48" orientation="landscape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view="pageBreakPreview" zoomScaleSheetLayoutView="100" workbookViewId="0">
      <selection activeCell="A2" sqref="A2:XFD2"/>
    </sheetView>
  </sheetViews>
  <sheetFormatPr defaultColWidth="9.140625" defaultRowHeight="20.100000000000001" customHeight="1"/>
  <cols>
    <col min="1" max="1" width="15.85546875" style="451" customWidth="1"/>
    <col min="2" max="8" width="10.7109375" style="451" customWidth="1"/>
    <col min="9" max="16384" width="9.140625" style="451"/>
  </cols>
  <sheetData>
    <row r="1" spans="1:13" ht="18">
      <c r="A1" s="2558" t="s">
        <v>527</v>
      </c>
      <c r="B1" s="2558"/>
      <c r="C1" s="2558"/>
      <c r="D1" s="2558"/>
      <c r="E1" s="2558"/>
      <c r="F1" s="2558"/>
      <c r="G1" s="2558"/>
      <c r="H1" s="2558"/>
    </row>
    <row r="2" spans="1:13" s="1927" customFormat="1" ht="21">
      <c r="A2" s="2602" t="s">
        <v>436</v>
      </c>
      <c r="B2" s="2602"/>
      <c r="C2" s="2602"/>
      <c r="D2" s="2602"/>
      <c r="E2" s="2602"/>
      <c r="F2" s="2602"/>
      <c r="G2" s="2602"/>
      <c r="H2" s="2602"/>
    </row>
    <row r="3" spans="1:13" ht="18">
      <c r="A3" s="2041"/>
      <c r="B3" s="2041"/>
      <c r="C3" s="2041"/>
      <c r="D3" s="2041"/>
      <c r="E3" s="2041"/>
      <c r="F3" s="2041"/>
      <c r="G3" s="2041"/>
      <c r="H3" s="2041"/>
    </row>
    <row r="4" spans="1:13" ht="15" customHeight="1" thickBot="1">
      <c r="A4" s="475"/>
      <c r="B4" s="475"/>
      <c r="E4" s="476"/>
      <c r="G4" s="2559" t="s">
        <v>741</v>
      </c>
      <c r="H4" s="2559"/>
    </row>
    <row r="5" spans="1:13" s="1209" customFormat="1" ht="23.25" customHeight="1" thickTop="1">
      <c r="A5" s="1216" t="s">
        <v>435</v>
      </c>
      <c r="B5" s="1217" t="s">
        <v>243</v>
      </c>
      <c r="C5" s="1217" t="s">
        <v>244</v>
      </c>
      <c r="D5" s="1218" t="s">
        <v>245</v>
      </c>
      <c r="E5" s="1217" t="s">
        <v>246</v>
      </c>
      <c r="F5" s="1217" t="s">
        <v>247</v>
      </c>
      <c r="G5" s="1217" t="s">
        <v>248</v>
      </c>
      <c r="H5" s="1219" t="s">
        <v>82</v>
      </c>
    </row>
    <row r="6" spans="1:13" ht="20.25" customHeight="1">
      <c r="A6" s="477" t="s">
        <v>434</v>
      </c>
      <c r="B6" s="1655">
        <v>70</v>
      </c>
      <c r="C6" s="1655">
        <v>46</v>
      </c>
      <c r="D6" s="1649">
        <v>54</v>
      </c>
      <c r="E6" s="1655">
        <v>28</v>
      </c>
      <c r="F6" s="1649">
        <v>68</v>
      </c>
      <c r="G6" s="553">
        <v>32</v>
      </c>
      <c r="H6" s="478">
        <v>298</v>
      </c>
    </row>
    <row r="7" spans="1:13" ht="20.25" customHeight="1">
      <c r="A7" s="477" t="s">
        <v>433</v>
      </c>
      <c r="B7" s="1655">
        <v>14</v>
      </c>
      <c r="C7" s="1655">
        <v>15</v>
      </c>
      <c r="D7" s="1649">
        <v>13</v>
      </c>
      <c r="E7" s="1655">
        <v>3</v>
      </c>
      <c r="F7" s="1649">
        <v>12</v>
      </c>
      <c r="G7" s="553">
        <v>3</v>
      </c>
      <c r="H7" s="478">
        <v>60</v>
      </c>
    </row>
    <row r="8" spans="1:13" ht="20.25" customHeight="1">
      <c r="A8" s="477" t="s">
        <v>432</v>
      </c>
      <c r="B8" s="1655">
        <v>2</v>
      </c>
      <c r="C8" s="1655">
        <v>3</v>
      </c>
      <c r="D8" s="1649">
        <v>1</v>
      </c>
      <c r="E8" s="1655">
        <v>1</v>
      </c>
      <c r="F8" s="1649">
        <v>2</v>
      </c>
      <c r="G8" s="553">
        <v>1</v>
      </c>
      <c r="H8" s="478">
        <v>10</v>
      </c>
    </row>
    <row r="9" spans="1:13" s="480" customFormat="1" ht="20.25" customHeight="1">
      <c r="A9" s="57" t="s">
        <v>666</v>
      </c>
      <c r="B9" s="1655">
        <v>85</v>
      </c>
      <c r="C9" s="1655">
        <v>93</v>
      </c>
      <c r="D9" s="1649">
        <v>85</v>
      </c>
      <c r="E9" s="1655">
        <v>54</v>
      </c>
      <c r="F9" s="1655">
        <v>85</v>
      </c>
      <c r="G9" s="1649">
        <v>51</v>
      </c>
      <c r="H9" s="478">
        <v>453</v>
      </c>
    </row>
    <row r="10" spans="1:13" ht="20.25" customHeight="1" thickBot="1">
      <c r="A10" s="481" t="s">
        <v>82</v>
      </c>
      <c r="B10" s="2012">
        <v>171</v>
      </c>
      <c r="C10" s="2012">
        <v>157</v>
      </c>
      <c r="D10" s="2012">
        <v>153</v>
      </c>
      <c r="E10" s="2012">
        <v>86</v>
      </c>
      <c r="F10" s="2012">
        <v>167</v>
      </c>
      <c r="G10" s="2012">
        <v>87</v>
      </c>
      <c r="H10" s="483">
        <v>821</v>
      </c>
    </row>
    <row r="11" spans="1:13" ht="20.25" customHeight="1" thickTop="1">
      <c r="A11" s="2475" t="s">
        <v>668</v>
      </c>
      <c r="B11" s="2475"/>
      <c r="C11" s="2475"/>
      <c r="D11" s="2475"/>
      <c r="E11" s="2475"/>
      <c r="F11" s="2475"/>
      <c r="G11" s="2475"/>
      <c r="H11" s="2475"/>
      <c r="I11" s="631"/>
      <c r="J11" s="631"/>
      <c r="K11" s="631"/>
      <c r="L11" s="631"/>
      <c r="M11" s="631"/>
    </row>
    <row r="12" spans="1:13" ht="20.100000000000001" customHeight="1">
      <c r="A12" s="2402"/>
      <c r="B12" s="2402"/>
      <c r="C12" s="2402"/>
      <c r="D12" s="2402"/>
      <c r="E12" s="2402"/>
      <c r="F12" s="2402"/>
      <c r="G12" s="2402"/>
    </row>
    <row r="22" spans="1:1" ht="15">
      <c r="A22" s="451" t="s">
        <v>327</v>
      </c>
    </row>
  </sheetData>
  <mergeCells count="5">
    <mergeCell ref="A1:H1"/>
    <mergeCell ref="A2:H2"/>
    <mergeCell ref="G4:H4"/>
    <mergeCell ref="A12:G12"/>
    <mergeCell ref="A11:H11"/>
  </mergeCells>
  <printOptions horizontalCentered="1"/>
  <pageMargins left="0.70866141732283472" right="0.39370078740157483" top="0.98425196850393704" bottom="0" header="0" footer="0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"/>
  <sheetViews>
    <sheetView view="pageBreakPreview" zoomScaleSheetLayoutView="100" workbookViewId="0">
      <selection activeCell="A4" sqref="A4:K13"/>
    </sheetView>
  </sheetViews>
  <sheetFormatPr defaultColWidth="9.140625" defaultRowHeight="15"/>
  <cols>
    <col min="1" max="1" width="10.5703125" style="451" customWidth="1"/>
    <col min="2" max="2" width="12.7109375" style="451" customWidth="1"/>
    <col min="3" max="3" width="11.7109375" style="451" customWidth="1"/>
    <col min="4" max="4" width="12.140625" style="451" customWidth="1"/>
    <col min="5" max="6" width="13" style="451" customWidth="1"/>
    <col min="7" max="7" width="11.85546875" style="451" customWidth="1"/>
    <col min="8" max="8" width="12.42578125" style="451" customWidth="1"/>
    <col min="9" max="9" width="12.85546875" style="451" customWidth="1"/>
    <col min="10" max="11" width="13" style="451" customWidth="1"/>
    <col min="12" max="16384" width="9.140625" style="451"/>
  </cols>
  <sheetData>
    <row r="1" spans="1:16" ht="18">
      <c r="A1" s="2477" t="s">
        <v>528</v>
      </c>
      <c r="B1" s="2477"/>
      <c r="C1" s="2477"/>
      <c r="D1" s="2477"/>
      <c r="E1" s="2477"/>
      <c r="F1" s="2477"/>
      <c r="G1" s="2477"/>
      <c r="H1" s="2477"/>
      <c r="I1" s="2477"/>
      <c r="J1" s="2477"/>
      <c r="K1" s="2477"/>
    </row>
    <row r="2" spans="1:16" ht="18">
      <c r="A2" s="2478" t="s">
        <v>451</v>
      </c>
      <c r="B2" s="2478"/>
      <c r="C2" s="2478"/>
      <c r="D2" s="2478"/>
      <c r="E2" s="2478"/>
      <c r="F2" s="2478"/>
      <c r="G2" s="2478"/>
      <c r="H2" s="2478"/>
      <c r="I2" s="2478"/>
      <c r="J2" s="2478"/>
      <c r="K2" s="2478"/>
    </row>
    <row r="3" spans="1:16" ht="16.5" thickBot="1">
      <c r="J3" s="2561" t="s">
        <v>317</v>
      </c>
      <c r="K3" s="2562"/>
    </row>
    <row r="4" spans="1:16" ht="16.5" thickTop="1">
      <c r="A4" s="2481" t="s">
        <v>529</v>
      </c>
      <c r="B4" s="2483" t="s">
        <v>445</v>
      </c>
      <c r="C4" s="2483"/>
      <c r="D4" s="2483"/>
      <c r="E4" s="2483"/>
      <c r="F4" s="2483"/>
      <c r="G4" s="2483" t="s">
        <v>443</v>
      </c>
      <c r="H4" s="2483"/>
      <c r="I4" s="2483"/>
      <c r="J4" s="2483"/>
      <c r="K4" s="2484"/>
    </row>
    <row r="5" spans="1:16">
      <c r="A5" s="2482"/>
      <c r="B5" s="1163" t="s">
        <v>87</v>
      </c>
      <c r="C5" s="1163" t="s">
        <v>90</v>
      </c>
      <c r="D5" s="1223" t="s">
        <v>91</v>
      </c>
      <c r="E5" s="2563" t="s">
        <v>222</v>
      </c>
      <c r="F5" s="2563"/>
      <c r="G5" s="1163" t="s">
        <v>87</v>
      </c>
      <c r="H5" s="1163" t="s">
        <v>90</v>
      </c>
      <c r="I5" s="1223" t="s">
        <v>91</v>
      </c>
      <c r="J5" s="2563" t="s">
        <v>222</v>
      </c>
      <c r="K5" s="2564"/>
    </row>
    <row r="6" spans="1:16" ht="30">
      <c r="A6" s="2482"/>
      <c r="B6" s="1232" t="s">
        <v>717</v>
      </c>
      <c r="C6" s="1232" t="s">
        <v>730</v>
      </c>
      <c r="D6" s="1232" t="s">
        <v>739</v>
      </c>
      <c r="E6" s="1232" t="s">
        <v>728</v>
      </c>
      <c r="F6" s="1232" t="s">
        <v>740</v>
      </c>
      <c r="G6" s="1232" t="str">
        <f>B6</f>
        <v xml:space="preserve">@)&amp;$
c;f/ d;fGt </v>
      </c>
      <c r="H6" s="1232" t="str">
        <f t="shared" ref="H6:K6" si="0">C6</f>
        <v xml:space="preserve">@)&amp;%
c;f/ d;fGt </v>
      </c>
      <c r="I6" s="1232" t="str">
        <f t="shared" si="0"/>
        <v xml:space="preserve">@)&amp;^
c;f/ d;fGt </v>
      </c>
      <c r="J6" s="1232" t="str">
        <f t="shared" si="0"/>
        <v>cf=j=@)&amp;$÷&amp;%</v>
      </c>
      <c r="K6" s="1308" t="str">
        <f t="shared" si="0"/>
        <v>cf=j=@)&amp;%÷&amp;^</v>
      </c>
    </row>
    <row r="7" spans="1:16" ht="16.5">
      <c r="A7" s="423" t="s">
        <v>243</v>
      </c>
      <c r="B7" s="1659">
        <v>21252.53</v>
      </c>
      <c r="C7" s="1659">
        <v>25688.92</v>
      </c>
      <c r="D7" s="1671">
        <v>28786.720000000001</v>
      </c>
      <c r="E7" s="1660">
        <v>20.874644101196409</v>
      </c>
      <c r="F7" s="1660">
        <v>12.058895430403453</v>
      </c>
      <c r="G7" s="1659">
        <v>27363.14</v>
      </c>
      <c r="H7" s="1659">
        <v>24080.13</v>
      </c>
      <c r="I7" s="1671">
        <v>30683.06</v>
      </c>
      <c r="J7" s="1660">
        <v>-11.997928600299517</v>
      </c>
      <c r="K7" s="1661">
        <v>27.420657612728832</v>
      </c>
    </row>
    <row r="8" spans="1:16" ht="16.5">
      <c r="A8" s="423" t="s">
        <v>244</v>
      </c>
      <c r="B8" s="1659">
        <v>5770.1</v>
      </c>
      <c r="C8" s="1659">
        <v>7479.36</v>
      </c>
      <c r="D8" s="1671">
        <v>11250.55</v>
      </c>
      <c r="E8" s="1660">
        <v>29.622710178333108</v>
      </c>
      <c r="F8" s="1660">
        <v>50.421292730928855</v>
      </c>
      <c r="G8" s="1635">
        <v>7650.29</v>
      </c>
      <c r="H8" s="1635">
        <v>9735.5499999999993</v>
      </c>
      <c r="I8" s="1671">
        <v>14762.72</v>
      </c>
      <c r="J8" s="1660">
        <v>27.257267371563685</v>
      </c>
      <c r="K8" s="1661">
        <v>51.637246996831209</v>
      </c>
    </row>
    <row r="9" spans="1:16" ht="16.5">
      <c r="A9" s="423" t="s">
        <v>245</v>
      </c>
      <c r="B9" s="1659">
        <v>7657.37</v>
      </c>
      <c r="C9" s="1659">
        <v>9652.7099999999991</v>
      </c>
      <c r="D9" s="1671">
        <v>12815.05</v>
      </c>
      <c r="E9" s="1660">
        <v>26.057771793709847</v>
      </c>
      <c r="F9" s="1660">
        <v>32.761162409313044</v>
      </c>
      <c r="G9" s="1640">
        <v>10304.11</v>
      </c>
      <c r="H9" s="1640">
        <v>12421.02</v>
      </c>
      <c r="I9" s="1671">
        <v>17248.27</v>
      </c>
      <c r="J9" s="1660">
        <v>20.544326487197822</v>
      </c>
      <c r="K9" s="1661">
        <v>38.863555489001698</v>
      </c>
    </row>
    <row r="10" spans="1:16" ht="16.5">
      <c r="A10" s="423" t="s">
        <v>246</v>
      </c>
      <c r="B10" s="1659">
        <v>3397.53</v>
      </c>
      <c r="C10" s="1659">
        <v>5159.6499999999996</v>
      </c>
      <c r="D10" s="1671">
        <v>5727.62</v>
      </c>
      <c r="E10" s="1660">
        <v>51.864737029547939</v>
      </c>
      <c r="F10" s="1660">
        <v>11.007917203686304</v>
      </c>
      <c r="G10" s="1659">
        <v>2645.39</v>
      </c>
      <c r="H10" s="1659">
        <v>3812.34</v>
      </c>
      <c r="I10" s="1671">
        <v>5629.14</v>
      </c>
      <c r="J10" s="1660">
        <v>44.112588314010424</v>
      </c>
      <c r="K10" s="1661">
        <v>47.655770471678807</v>
      </c>
    </row>
    <row r="11" spans="1:16" ht="16.5">
      <c r="A11" s="423" t="s">
        <v>247</v>
      </c>
      <c r="B11" s="1659">
        <v>11265.64</v>
      </c>
      <c r="C11" s="1659">
        <v>13440.64</v>
      </c>
      <c r="D11" s="1671">
        <v>17799.330000000002</v>
      </c>
      <c r="E11" s="1660">
        <v>19.306493017706956</v>
      </c>
      <c r="F11" s="1660">
        <v>32.429184919765731</v>
      </c>
      <c r="G11" s="1659">
        <v>13898.62</v>
      </c>
      <c r="H11" s="1659">
        <v>21211.62</v>
      </c>
      <c r="I11" s="1671">
        <v>24561.759999999998</v>
      </c>
      <c r="J11" s="1660">
        <v>52.6167346110621</v>
      </c>
      <c r="K11" s="1661">
        <v>15.793890329922931</v>
      </c>
    </row>
    <row r="12" spans="1:16" ht="16.5">
      <c r="A12" s="423" t="s">
        <v>248</v>
      </c>
      <c r="B12" s="1659">
        <v>5081.46</v>
      </c>
      <c r="C12" s="1659">
        <v>6180.39</v>
      </c>
      <c r="D12" s="1671">
        <v>7195.19</v>
      </c>
      <c r="E12" s="1660">
        <v>21.626264892373442</v>
      </c>
      <c r="F12" s="1660">
        <v>16.41967578097821</v>
      </c>
      <c r="G12" s="1659">
        <v>4955.13</v>
      </c>
      <c r="H12" s="1659">
        <v>6366.85</v>
      </c>
      <c r="I12" s="1671">
        <v>8012.69</v>
      </c>
      <c r="J12" s="1660">
        <v>28.490069887167436</v>
      </c>
      <c r="K12" s="1661">
        <v>25.850145676433385</v>
      </c>
    </row>
    <row r="13" spans="1:16" s="460" customFormat="1" ht="15.75" thickBot="1">
      <c r="A13" s="424" t="s">
        <v>82</v>
      </c>
      <c r="B13" s="1035">
        <v>54424.63</v>
      </c>
      <c r="C13" s="1035">
        <v>67601.67</v>
      </c>
      <c r="D13" s="1035">
        <v>83574.460000000021</v>
      </c>
      <c r="E13" s="1033">
        <v>24.211538048122705</v>
      </c>
      <c r="F13" s="1033">
        <v>23.627803869342316</v>
      </c>
      <c r="G13" s="1035">
        <v>66816.680000000008</v>
      </c>
      <c r="H13" s="1035">
        <v>77627.509999999995</v>
      </c>
      <c r="I13" s="1035">
        <v>100897.64</v>
      </c>
      <c r="J13" s="1033">
        <v>16.179837130488963</v>
      </c>
      <c r="K13" s="1034">
        <v>29.976653894991614</v>
      </c>
    </row>
    <row r="14" spans="1:16" ht="18" customHeight="1" thickTop="1">
      <c r="A14" s="2603" t="str">
        <f>'[2]Ta 5'!A43:P43</f>
        <v>&gt;f]t M cWoog If]qsf a}+s tyf ljQLo ;+:yf .</v>
      </c>
      <c r="B14" s="2567"/>
      <c r="C14" s="2567"/>
      <c r="D14" s="2567"/>
      <c r="E14" s="2567"/>
      <c r="F14" s="2567"/>
      <c r="G14" s="2567"/>
      <c r="H14" s="2567"/>
      <c r="I14" s="2567"/>
      <c r="J14" s="2567"/>
      <c r="K14" s="2567"/>
    </row>
    <row r="15" spans="1:16">
      <c r="A15" s="512" t="s">
        <v>532</v>
      </c>
      <c r="B15" s="512"/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</row>
  </sheetData>
  <mergeCells count="9">
    <mergeCell ref="A14:K14"/>
    <mergeCell ref="A1:K1"/>
    <mergeCell ref="A2:K2"/>
    <mergeCell ref="J3:K3"/>
    <mergeCell ref="A4:A6"/>
    <mergeCell ref="B4:F4"/>
    <mergeCell ref="G4:K4"/>
    <mergeCell ref="E5:F5"/>
    <mergeCell ref="J5:K5"/>
  </mergeCells>
  <printOptions horizontalCentered="1"/>
  <pageMargins left="0.39370078740157483" right="0.39370078740157483" top="0.78740157480314965" bottom="0" header="0" footer="0"/>
  <pageSetup paperSize="9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>
  <dimension ref="A1:G13"/>
  <sheetViews>
    <sheetView view="pageBreakPreview" zoomScaleSheetLayoutView="100" workbookViewId="0">
      <selection activeCell="A2" sqref="A2:XFD2"/>
    </sheetView>
  </sheetViews>
  <sheetFormatPr defaultColWidth="9.140625" defaultRowHeight="20.100000000000001" customHeight="1"/>
  <cols>
    <col min="1" max="1" width="12.85546875" style="451" customWidth="1"/>
    <col min="2" max="7" width="13" style="451" customWidth="1"/>
    <col min="8" max="16384" width="9.140625" style="451"/>
  </cols>
  <sheetData>
    <row r="1" spans="1:7" ht="18">
      <c r="A1" s="2558" t="s">
        <v>533</v>
      </c>
      <c r="B1" s="2558"/>
      <c r="C1" s="2558"/>
      <c r="D1" s="2558"/>
      <c r="E1" s="2558"/>
      <c r="F1" s="2558"/>
      <c r="G1" s="2558"/>
    </row>
    <row r="2" spans="1:7" s="1927" customFormat="1" ht="21">
      <c r="A2" s="2602" t="s">
        <v>458</v>
      </c>
      <c r="B2" s="2602"/>
      <c r="C2" s="2602"/>
      <c r="D2" s="2602"/>
      <c r="E2" s="2602"/>
      <c r="F2" s="2602"/>
      <c r="G2" s="2602"/>
    </row>
    <row r="3" spans="1:7" ht="18">
      <c r="A3" s="2041"/>
      <c r="B3" s="2041"/>
      <c r="C3" s="2041"/>
      <c r="D3" s="2041"/>
      <c r="E3" s="2041"/>
      <c r="F3" s="2041"/>
      <c r="G3" s="2041"/>
    </row>
    <row r="4" spans="1:7" ht="23.25" thickBot="1">
      <c r="A4" s="356"/>
      <c r="B4" s="484"/>
      <c r="C4" s="484"/>
      <c r="D4" s="484"/>
      <c r="E4" s="484"/>
      <c r="F4" s="2565" t="s">
        <v>741</v>
      </c>
      <c r="G4" s="2566"/>
    </row>
    <row r="5" spans="1:7" s="1209" customFormat="1" ht="21.75" customHeight="1" thickTop="1">
      <c r="A5" s="1216" t="s">
        <v>534</v>
      </c>
      <c r="B5" s="1217" t="s">
        <v>457</v>
      </c>
      <c r="C5" s="1217" t="s">
        <v>456</v>
      </c>
      <c r="D5" s="1217" t="s">
        <v>455</v>
      </c>
      <c r="E5" s="1217" t="s">
        <v>454</v>
      </c>
      <c r="F5" s="1217" t="s">
        <v>158</v>
      </c>
      <c r="G5" s="1219" t="s">
        <v>82</v>
      </c>
    </row>
    <row r="6" spans="1:7" ht="21.75" customHeight="1">
      <c r="A6" s="423" t="s">
        <v>243</v>
      </c>
      <c r="B6" s="1662">
        <v>11</v>
      </c>
      <c r="C6" s="1662">
        <v>1</v>
      </c>
      <c r="D6" s="1662"/>
      <c r="E6" s="1662"/>
      <c r="F6" s="1663"/>
      <c r="G6" s="485">
        <v>12</v>
      </c>
    </row>
    <row r="7" spans="1:7" ht="21.75" customHeight="1">
      <c r="A7" s="423" t="s">
        <v>244</v>
      </c>
      <c r="B7" s="1662">
        <v>2</v>
      </c>
      <c r="C7" s="1662"/>
      <c r="D7" s="1662"/>
      <c r="E7" s="1662"/>
      <c r="F7" s="1663"/>
      <c r="G7" s="485">
        <v>2</v>
      </c>
    </row>
    <row r="8" spans="1:7" ht="21.75" customHeight="1">
      <c r="A8" s="423" t="s">
        <v>245</v>
      </c>
      <c r="B8" s="1662"/>
      <c r="C8" s="1662"/>
      <c r="D8" s="1662"/>
      <c r="E8" s="1662"/>
      <c r="F8" s="1663"/>
      <c r="G8" s="485">
        <v>0</v>
      </c>
    </row>
    <row r="9" spans="1:7" ht="21.75" customHeight="1">
      <c r="A9" s="423" t="s">
        <v>246</v>
      </c>
      <c r="B9" s="1662"/>
      <c r="C9" s="1662"/>
      <c r="D9" s="1662"/>
      <c r="E9" s="1662"/>
      <c r="F9" s="1663"/>
      <c r="G9" s="485">
        <v>0</v>
      </c>
    </row>
    <row r="10" spans="1:7" ht="21.75" customHeight="1">
      <c r="A10" s="423" t="s">
        <v>247</v>
      </c>
      <c r="B10" s="1662"/>
      <c r="C10" s="1662"/>
      <c r="D10" s="1662"/>
      <c r="E10" s="1662"/>
      <c r="F10" s="1663"/>
      <c r="G10" s="485">
        <v>0</v>
      </c>
    </row>
    <row r="11" spans="1:7" ht="21.75" customHeight="1">
      <c r="A11" s="423" t="s">
        <v>248</v>
      </c>
      <c r="B11" s="1662"/>
      <c r="C11" s="1662"/>
      <c r="D11" s="1662"/>
      <c r="E11" s="1662"/>
      <c r="F11" s="1663"/>
      <c r="G11" s="485">
        <v>0</v>
      </c>
    </row>
    <row r="12" spans="1:7" ht="21.75" customHeight="1" thickBot="1">
      <c r="A12" s="486" t="s">
        <v>82</v>
      </c>
      <c r="B12" s="487">
        <v>13</v>
      </c>
      <c r="C12" s="487">
        <v>1</v>
      </c>
      <c r="D12" s="487">
        <v>0</v>
      </c>
      <c r="E12" s="487">
        <v>0</v>
      </c>
      <c r="F12" s="487">
        <v>0</v>
      </c>
      <c r="G12" s="488">
        <v>14</v>
      </c>
    </row>
    <row r="13" spans="1:7" ht="21.75" customHeight="1" thickTop="1">
      <c r="A13" s="2604" t="s">
        <v>557</v>
      </c>
      <c r="B13" s="2604"/>
      <c r="C13" s="2604"/>
      <c r="D13" s="2604"/>
      <c r="E13" s="2604"/>
      <c r="F13" s="2604"/>
      <c r="G13" s="2604"/>
    </row>
  </sheetData>
  <mergeCells count="4">
    <mergeCell ref="A1:G1"/>
    <mergeCell ref="A2:G2"/>
    <mergeCell ref="F4:G4"/>
    <mergeCell ref="A13:G13"/>
  </mergeCells>
  <printOptions horizontalCentered="1"/>
  <pageMargins left="0.70866141732283472" right="0.39370078740157483" top="0.98425196850393704" bottom="0" header="0" footer="0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>
  <dimension ref="A1:F16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3.42578125" style="451" customWidth="1"/>
    <col min="2" max="6" width="14.28515625" style="451" customWidth="1"/>
    <col min="7" max="16384" width="9.140625" style="451"/>
  </cols>
  <sheetData>
    <row r="1" spans="1:6" ht="18" customHeight="1">
      <c r="A1" s="2558" t="s">
        <v>540</v>
      </c>
      <c r="B1" s="2558"/>
      <c r="C1" s="2558"/>
      <c r="D1" s="2558"/>
      <c r="E1" s="2558"/>
      <c r="F1" s="2558"/>
    </row>
    <row r="2" spans="1:6" s="1927" customFormat="1" ht="18" customHeight="1">
      <c r="A2" s="2602" t="s">
        <v>541</v>
      </c>
      <c r="B2" s="2602"/>
      <c r="C2" s="2602"/>
      <c r="D2" s="2602"/>
      <c r="E2" s="2602"/>
      <c r="F2" s="2602"/>
    </row>
    <row r="3" spans="1:6" ht="18" customHeight="1">
      <c r="A3" s="2041"/>
      <c r="B3" s="2041"/>
      <c r="C3" s="2041"/>
      <c r="D3" s="2041"/>
      <c r="E3" s="2041"/>
      <c r="F3" s="2041"/>
    </row>
    <row r="4" spans="1:6" ht="17.25" thickBot="1">
      <c r="A4" s="489"/>
      <c r="B4" s="489"/>
      <c r="C4" s="489"/>
      <c r="D4" s="489"/>
      <c r="E4" s="2568" t="s">
        <v>470</v>
      </c>
      <c r="F4" s="2569"/>
    </row>
    <row r="5" spans="1:6" s="1209" customFormat="1" ht="16.5" thickTop="1">
      <c r="A5" s="2518" t="s">
        <v>534</v>
      </c>
      <c r="B5" s="2570" t="s">
        <v>462</v>
      </c>
      <c r="C5" s="2570"/>
      <c r="D5" s="2571" t="s">
        <v>461</v>
      </c>
      <c r="E5" s="2571"/>
      <c r="F5" s="2572" t="s">
        <v>222</v>
      </c>
    </row>
    <row r="6" spans="1:6" s="1209" customFormat="1">
      <c r="A6" s="2519"/>
      <c r="B6" s="1224" t="s">
        <v>90</v>
      </c>
      <c r="C6" s="1224" t="s">
        <v>91</v>
      </c>
      <c r="D6" s="1225" t="s">
        <v>90</v>
      </c>
      <c r="E6" s="1225" t="s">
        <v>91</v>
      </c>
      <c r="F6" s="2573"/>
    </row>
    <row r="7" spans="1:6" s="1209" customFormat="1" ht="30">
      <c r="A7" s="2519"/>
      <c r="B7" s="1362" t="s">
        <v>725</v>
      </c>
      <c r="C7" s="1302" t="s">
        <v>737</v>
      </c>
      <c r="D7" s="1302" t="str">
        <f>B7</f>
        <v xml:space="preserve">cf=j= @)&amp;$÷&amp;%
-;fpg–c;f/_                </v>
      </c>
      <c r="E7" s="1362" t="str">
        <f>C7</f>
        <v xml:space="preserve">cf=j= @)&amp;%÷&amp;^
-;fpg–c;f/_                </v>
      </c>
      <c r="F7" s="2573"/>
    </row>
    <row r="8" spans="1:6" ht="18.75" customHeight="1">
      <c r="A8" s="1664" t="s">
        <v>243</v>
      </c>
      <c r="B8" s="479" t="s">
        <v>818</v>
      </c>
      <c r="C8" s="490" t="s">
        <v>818</v>
      </c>
      <c r="D8" s="490" t="s">
        <v>818</v>
      </c>
      <c r="E8" s="490" t="s">
        <v>818</v>
      </c>
      <c r="F8" s="491"/>
    </row>
    <row r="9" spans="1:6" ht="18.75" customHeight="1">
      <c r="A9" s="1664" t="s">
        <v>244</v>
      </c>
      <c r="B9" s="479">
        <v>30</v>
      </c>
      <c r="C9" s="490">
        <v>30</v>
      </c>
      <c r="D9" s="490">
        <v>390</v>
      </c>
      <c r="E9" s="490">
        <v>305</v>
      </c>
      <c r="F9" s="983">
        <v>-21.794871794871796</v>
      </c>
    </row>
    <row r="10" spans="1:6" ht="18.75" customHeight="1">
      <c r="A10" s="1664" t="s">
        <v>245</v>
      </c>
      <c r="B10" s="479">
        <v>30</v>
      </c>
      <c r="C10" s="490">
        <v>30</v>
      </c>
      <c r="D10" s="490">
        <v>240</v>
      </c>
      <c r="E10" s="490">
        <v>157</v>
      </c>
      <c r="F10" s="983">
        <v>-34.583333333333329</v>
      </c>
    </row>
    <row r="11" spans="1:6" ht="18.75" customHeight="1">
      <c r="A11" s="1664" t="s">
        <v>246</v>
      </c>
      <c r="B11" s="479">
        <v>40</v>
      </c>
      <c r="C11" s="490">
        <v>40</v>
      </c>
      <c r="D11" s="490">
        <v>330</v>
      </c>
      <c r="E11" s="490">
        <v>190</v>
      </c>
      <c r="F11" s="983">
        <v>-42.424242424242422</v>
      </c>
    </row>
    <row r="12" spans="1:6" ht="18.75" customHeight="1">
      <c r="A12" s="1664" t="s">
        <v>247</v>
      </c>
      <c r="B12" s="479">
        <v>40</v>
      </c>
      <c r="C12" s="490">
        <v>40</v>
      </c>
      <c r="D12" s="490">
        <v>200</v>
      </c>
      <c r="E12" s="490">
        <v>167</v>
      </c>
      <c r="F12" s="983">
        <v>-16.5</v>
      </c>
    </row>
    <row r="13" spans="1:6" ht="18.75" customHeight="1">
      <c r="A13" s="1664" t="s">
        <v>248</v>
      </c>
      <c r="B13" s="479">
        <v>30</v>
      </c>
      <c r="C13" s="490">
        <v>30</v>
      </c>
      <c r="D13" s="490">
        <v>480</v>
      </c>
      <c r="E13" s="490">
        <v>280</v>
      </c>
      <c r="F13" s="983">
        <v>-41.666666666666664</v>
      </c>
    </row>
    <row r="14" spans="1:6" ht="18.75" customHeight="1" thickBot="1">
      <c r="A14" s="486" t="s">
        <v>82</v>
      </c>
      <c r="B14" s="973">
        <v>170</v>
      </c>
      <c r="C14" s="973">
        <v>170</v>
      </c>
      <c r="D14" s="973">
        <v>1640</v>
      </c>
      <c r="E14" s="973">
        <v>1099</v>
      </c>
      <c r="F14" s="984">
        <v>-32.987804878048777</v>
      </c>
    </row>
    <row r="15" spans="1:6" ht="18" customHeight="1" thickTop="1">
      <c r="A15" s="2605" t="str">
        <f>'[2]Ta 14'!A12:G12</f>
        <v>&gt;f]t M g]kfn /fi6« a}+s, hgsk'/ sfof{no .</v>
      </c>
      <c r="B15" s="2606"/>
      <c r="C15" s="2606"/>
      <c r="D15" s="2605"/>
      <c r="E15" s="2605"/>
      <c r="F15" s="2605"/>
    </row>
    <row r="16" spans="1:6">
      <c r="A16" s="2545" t="s">
        <v>558</v>
      </c>
      <c r="B16" s="2545"/>
      <c r="C16" s="2545"/>
      <c r="D16" s="2545"/>
      <c r="E16" s="2545"/>
      <c r="F16" s="2545"/>
    </row>
  </sheetData>
  <mergeCells count="9">
    <mergeCell ref="A15:F15"/>
    <mergeCell ref="A16:F16"/>
    <mergeCell ref="A1:F1"/>
    <mergeCell ref="A2:F2"/>
    <mergeCell ref="E4:F4"/>
    <mergeCell ref="A5:A7"/>
    <mergeCell ref="B5:C5"/>
    <mergeCell ref="D5:E5"/>
    <mergeCell ref="F5:F7"/>
  </mergeCells>
  <printOptions horizontalCentered="1"/>
  <pageMargins left="0.39370078740157483" right="0.31496062992125984" top="0.98425196850393704" bottom="0" header="0" footer="0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A1:F11"/>
  <sheetViews>
    <sheetView view="pageBreakPreview" zoomScaleSheetLayoutView="100" workbookViewId="0">
      <selection activeCell="A2" sqref="A2:XFD2"/>
    </sheetView>
  </sheetViews>
  <sheetFormatPr defaultColWidth="9.140625" defaultRowHeight="15"/>
  <cols>
    <col min="1" max="1" width="11.140625" style="451" customWidth="1"/>
    <col min="2" max="6" width="14.7109375" style="451" customWidth="1"/>
    <col min="7" max="16384" width="9.140625" style="451"/>
  </cols>
  <sheetData>
    <row r="1" spans="1:6" ht="18">
      <c r="A1" s="2575" t="s">
        <v>474</v>
      </c>
      <c r="B1" s="2575"/>
      <c r="C1" s="2575"/>
      <c r="D1" s="2575"/>
      <c r="E1" s="2575"/>
      <c r="F1" s="2575"/>
    </row>
    <row r="2" spans="1:6" s="1927" customFormat="1" ht="21">
      <c r="A2" s="2607" t="s">
        <v>471</v>
      </c>
      <c r="B2" s="2607"/>
      <c r="C2" s="2607"/>
      <c r="D2" s="2607"/>
      <c r="E2" s="2607"/>
      <c r="F2" s="2607"/>
    </row>
    <row r="3" spans="1:6" ht="18">
      <c r="A3" s="2043"/>
      <c r="B3" s="2043"/>
      <c r="C3" s="2043"/>
      <c r="D3" s="2043"/>
      <c r="E3" s="2043"/>
      <c r="F3" s="2043"/>
    </row>
    <row r="4" spans="1:6" ht="18.75" thickBot="1">
      <c r="A4" s="492"/>
      <c r="B4" s="492"/>
      <c r="C4" s="492"/>
      <c r="D4" s="492"/>
      <c r="E4" s="492"/>
      <c r="F4" s="493" t="s">
        <v>470</v>
      </c>
    </row>
    <row r="5" spans="1:6" ht="15.75" thickTop="1">
      <c r="A5" s="2518" t="s">
        <v>81</v>
      </c>
      <c r="B5" s="1226" t="s">
        <v>87</v>
      </c>
      <c r="C5" s="1226" t="s">
        <v>90</v>
      </c>
      <c r="D5" s="1226" t="s">
        <v>91</v>
      </c>
      <c r="E5" s="2581" t="s">
        <v>469</v>
      </c>
      <c r="F5" s="2582" t="s">
        <v>468</v>
      </c>
    </row>
    <row r="6" spans="1:6" ht="30">
      <c r="A6" s="2519"/>
      <c r="B6" s="1362" t="s">
        <v>669</v>
      </c>
      <c r="C6" s="1362" t="s">
        <v>725</v>
      </c>
      <c r="D6" s="1302" t="s">
        <v>737</v>
      </c>
      <c r="E6" s="2508"/>
      <c r="F6" s="2509"/>
    </row>
    <row r="7" spans="1:6" ht="21" customHeight="1">
      <c r="A7" s="494" t="s">
        <v>555</v>
      </c>
      <c r="B7" s="1651">
        <v>1.8</v>
      </c>
      <c r="C7" s="1665">
        <v>3.7989999999999999</v>
      </c>
      <c r="D7" s="1665">
        <v>4.84</v>
      </c>
      <c r="E7" s="499">
        <v>111.05555555555554</v>
      </c>
      <c r="F7" s="983">
        <v>27.401947881021329</v>
      </c>
    </row>
    <row r="8" spans="1:6" ht="21" customHeight="1">
      <c r="A8" s="494" t="s">
        <v>466</v>
      </c>
      <c r="B8" s="1651">
        <v>0.2</v>
      </c>
      <c r="C8" s="1665">
        <v>0.16300000000000001</v>
      </c>
      <c r="D8" s="1665">
        <v>7.6999999999999999E-2</v>
      </c>
      <c r="E8" s="499">
        <v>-18.5</v>
      </c>
      <c r="F8" s="983">
        <v>-52.760736196319016</v>
      </c>
    </row>
    <row r="9" spans="1:6" ht="21" customHeight="1">
      <c r="A9" s="496" t="s">
        <v>158</v>
      </c>
      <c r="B9" s="1651">
        <v>19.100000000000001</v>
      </c>
      <c r="C9" s="1665">
        <v>22.7</v>
      </c>
      <c r="D9" s="1665">
        <v>23.27</v>
      </c>
      <c r="E9" s="499">
        <v>18.84816753926701</v>
      </c>
      <c r="F9" s="983">
        <v>2.5110132158590233</v>
      </c>
    </row>
    <row r="10" spans="1:6" s="513" customFormat="1" ht="21" customHeight="1" thickBot="1">
      <c r="A10" s="481" t="s">
        <v>82</v>
      </c>
      <c r="B10" s="987">
        <v>21.1</v>
      </c>
      <c r="C10" s="987">
        <v>26.661999999999999</v>
      </c>
      <c r="D10" s="987">
        <v>28.186999999999998</v>
      </c>
      <c r="E10" s="985">
        <v>26.360189573459706</v>
      </c>
      <c r="F10" s="984">
        <v>5.7197509564173714</v>
      </c>
    </row>
    <row r="11" spans="1:6" ht="18" customHeight="1" thickTop="1">
      <c r="A11" s="2574" t="str">
        <f>'[2]Ta 14'!A12:G12</f>
        <v>&gt;f]t M g]kfn /fi6« a}+s, hgsk'/ sfof{no .</v>
      </c>
      <c r="B11" s="2574"/>
      <c r="C11" s="2574"/>
      <c r="D11" s="2574"/>
    </row>
  </sheetData>
  <mergeCells count="6">
    <mergeCell ref="A11:D11"/>
    <mergeCell ref="A1:F1"/>
    <mergeCell ref="A2:F2"/>
    <mergeCell ref="A5:A6"/>
    <mergeCell ref="E5:E6"/>
    <mergeCell ref="F5:F6"/>
  </mergeCells>
  <printOptions horizontalCentered="1"/>
  <pageMargins left="0.7" right="0" top="1" bottom="0" header="0" footer="0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>
  <dimension ref="A1:F12"/>
  <sheetViews>
    <sheetView view="pageBreakPreview" zoomScaleSheetLayoutView="100" workbookViewId="0">
      <selection activeCell="A2" sqref="A2:XFD2"/>
    </sheetView>
  </sheetViews>
  <sheetFormatPr defaultColWidth="8.7109375" defaultRowHeight="15"/>
  <cols>
    <col min="1" max="1" width="19.42578125" style="451" customWidth="1"/>
    <col min="2" max="6" width="13.28515625" style="451" customWidth="1"/>
    <col min="7" max="16384" width="8.7109375" style="451"/>
  </cols>
  <sheetData>
    <row r="1" spans="1:6" ht="18">
      <c r="A1" s="2558" t="s">
        <v>483</v>
      </c>
      <c r="B1" s="2558"/>
      <c r="C1" s="2558"/>
      <c r="D1" s="2558"/>
      <c r="E1" s="2558"/>
      <c r="F1" s="2558"/>
    </row>
    <row r="2" spans="1:6" s="1927" customFormat="1" ht="21">
      <c r="A2" s="2602" t="s">
        <v>481</v>
      </c>
      <c r="B2" s="2602"/>
      <c r="C2" s="2602"/>
      <c r="D2" s="2602"/>
      <c r="E2" s="2602"/>
      <c r="F2" s="2602"/>
    </row>
    <row r="3" spans="1:6" ht="18">
      <c r="A3" s="2041"/>
      <c r="B3" s="2041"/>
      <c r="C3" s="2041"/>
      <c r="D3" s="2041"/>
      <c r="E3" s="2041"/>
      <c r="F3" s="2041"/>
    </row>
    <row r="4" spans="1:6" ht="18.75" thickBot="1">
      <c r="A4" s="475"/>
      <c r="B4" s="475"/>
      <c r="C4" s="475"/>
      <c r="D4" s="475"/>
      <c r="E4" s="475"/>
      <c r="F4" s="443" t="s">
        <v>470</v>
      </c>
    </row>
    <row r="5" spans="1:6" ht="16.5" thickTop="1">
      <c r="A5" s="2578" t="s">
        <v>81</v>
      </c>
      <c r="B5" s="2580" t="s">
        <v>124</v>
      </c>
      <c r="C5" s="2580"/>
      <c r="D5" s="2580"/>
      <c r="E5" s="2581" t="s">
        <v>469</v>
      </c>
      <c r="F5" s="2582" t="s">
        <v>468</v>
      </c>
    </row>
    <row r="6" spans="1:6" ht="45">
      <c r="A6" s="2579"/>
      <c r="B6" s="1362" t="s">
        <v>669</v>
      </c>
      <c r="C6" s="1362" t="s">
        <v>725</v>
      </c>
      <c r="D6" s="1302" t="s">
        <v>737</v>
      </c>
      <c r="E6" s="2508"/>
      <c r="F6" s="2509"/>
    </row>
    <row r="7" spans="1:6" s="500" customFormat="1" ht="21" customHeight="1">
      <c r="A7" s="498" t="s">
        <v>479</v>
      </c>
      <c r="B7" s="1651"/>
      <c r="C7" s="1651"/>
      <c r="D7" s="1651"/>
      <c r="E7" s="495"/>
      <c r="F7" s="491"/>
    </row>
    <row r="8" spans="1:6" s="500" customFormat="1" ht="21" customHeight="1">
      <c r="A8" s="498" t="s">
        <v>478</v>
      </c>
      <c r="B8" s="1666">
        <v>15.4</v>
      </c>
      <c r="C8" s="1666">
        <v>26.12</v>
      </c>
      <c r="D8" s="1666">
        <v>44.22</v>
      </c>
      <c r="E8" s="499">
        <v>69.610389610389603</v>
      </c>
      <c r="F8" s="983">
        <v>69.29555895865235</v>
      </c>
    </row>
    <row r="9" spans="1:6" s="500" customFormat="1" ht="33" customHeight="1">
      <c r="A9" s="498" t="s">
        <v>477</v>
      </c>
      <c r="B9" s="1667">
        <v>25</v>
      </c>
      <c r="C9" s="1667">
        <v>0</v>
      </c>
      <c r="D9" s="1667">
        <v>0</v>
      </c>
      <c r="E9" s="499">
        <v>-100</v>
      </c>
      <c r="F9" s="983"/>
    </row>
    <row r="10" spans="1:6" s="500" customFormat="1" ht="33" customHeight="1" thickBot="1">
      <c r="A10" s="501" t="s">
        <v>476</v>
      </c>
      <c r="B10" s="514"/>
      <c r="C10" s="514"/>
      <c r="D10" s="514"/>
      <c r="E10" s="502"/>
      <c r="F10" s="503"/>
    </row>
    <row r="11" spans="1:6" ht="18.75" customHeight="1" thickTop="1">
      <c r="A11" s="2577" t="s">
        <v>559</v>
      </c>
      <c r="B11" s="2577"/>
      <c r="C11" s="2577"/>
      <c r="D11" s="2577"/>
      <c r="E11" s="2577"/>
      <c r="F11" s="2577"/>
    </row>
    <row r="12" spans="1:6" ht="15.75">
      <c r="A12" s="504" t="s">
        <v>223</v>
      </c>
    </row>
  </sheetData>
  <mergeCells count="7">
    <mergeCell ref="A11:F11"/>
    <mergeCell ref="A1:F1"/>
    <mergeCell ref="A2:F2"/>
    <mergeCell ref="A5:A6"/>
    <mergeCell ref="B5:D5"/>
    <mergeCell ref="E5:E6"/>
    <mergeCell ref="F5:F6"/>
  </mergeCells>
  <printOptions horizontalCentered="1"/>
  <pageMargins left="0.59055118110236227" right="0.35433070866141736" top="0.98425196850393704" bottom="0" header="0" footer="0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view="pageBreakPreview" zoomScale="70" zoomScaleSheetLayoutView="70" workbookViewId="0">
      <selection activeCell="G19" sqref="G19"/>
    </sheetView>
  </sheetViews>
  <sheetFormatPr defaultColWidth="9.140625" defaultRowHeight="15"/>
  <cols>
    <col min="1" max="1" width="21.5703125" style="451" customWidth="1"/>
    <col min="2" max="3" width="14.28515625" style="451" customWidth="1"/>
    <col min="4" max="4" width="14.28515625" style="993" customWidth="1"/>
    <col min="5" max="6" width="14.28515625" style="451" customWidth="1"/>
    <col min="7" max="7" width="14.28515625" style="993" customWidth="1"/>
    <col min="8" max="9" width="14.28515625" style="451" customWidth="1"/>
    <col min="10" max="10" width="14.28515625" style="993" customWidth="1"/>
    <col min="11" max="12" width="14.28515625" style="451" customWidth="1"/>
    <col min="13" max="13" width="14.28515625" style="993" customWidth="1"/>
    <col min="14" max="16384" width="9.140625" style="451"/>
  </cols>
  <sheetData>
    <row r="1" spans="1:13" s="1929" customFormat="1" ht="26.25">
      <c r="A1" s="2522" t="s">
        <v>545</v>
      </c>
      <c r="B1" s="2522"/>
      <c r="C1" s="2522"/>
      <c r="D1" s="2522"/>
      <c r="E1" s="2522"/>
      <c r="F1" s="2522"/>
      <c r="G1" s="2522"/>
      <c r="H1" s="2522"/>
      <c r="I1" s="2522"/>
      <c r="J1" s="2522"/>
      <c r="K1" s="2522"/>
      <c r="L1" s="2522"/>
      <c r="M1" s="2522"/>
    </row>
    <row r="2" spans="1:13" s="1926" customFormat="1" ht="29.25" thickBot="1">
      <c r="A2" s="2608" t="s">
        <v>488</v>
      </c>
      <c r="B2" s="2608"/>
      <c r="C2" s="2608"/>
      <c r="D2" s="2608"/>
      <c r="E2" s="2608"/>
      <c r="F2" s="2608"/>
      <c r="G2" s="2608"/>
      <c r="H2" s="2608"/>
      <c r="I2" s="2608"/>
      <c r="J2" s="2608"/>
      <c r="K2" s="2608"/>
      <c r="L2" s="2608"/>
      <c r="M2" s="2608"/>
    </row>
    <row r="3" spans="1:13" s="1209" customFormat="1" ht="18.75" customHeight="1" thickTop="1">
      <c r="A3" s="2518" t="s">
        <v>81</v>
      </c>
      <c r="B3" s="2520" t="s">
        <v>243</v>
      </c>
      <c r="C3" s="2520"/>
      <c r="D3" s="2520"/>
      <c r="E3" s="2520" t="s">
        <v>244</v>
      </c>
      <c r="F3" s="2520"/>
      <c r="G3" s="2520"/>
      <c r="H3" s="2520" t="s">
        <v>245</v>
      </c>
      <c r="I3" s="2520"/>
      <c r="J3" s="2520"/>
      <c r="K3" s="2520" t="s">
        <v>246</v>
      </c>
      <c r="L3" s="2520"/>
      <c r="M3" s="2521"/>
    </row>
    <row r="4" spans="1:13" s="1209" customFormat="1" ht="18.75" customHeight="1">
      <c r="A4" s="2519"/>
      <c r="B4" s="1211" t="s">
        <v>727</v>
      </c>
      <c r="C4" s="1211" t="s">
        <v>742</v>
      </c>
      <c r="D4" s="1222" t="s">
        <v>222</v>
      </c>
      <c r="E4" s="1211" t="str">
        <f>B4</f>
        <v>@)&amp;% c;f/ d;fGt</v>
      </c>
      <c r="F4" s="1211" t="str">
        <f>C4</f>
        <v>@)&amp;^ c;f/ d;fGt</v>
      </c>
      <c r="G4" s="1222" t="s">
        <v>222</v>
      </c>
      <c r="H4" s="1211" t="str">
        <f>B4</f>
        <v>@)&amp;% c;f/ d;fGt</v>
      </c>
      <c r="I4" s="1211" t="str">
        <f>C4</f>
        <v>@)&amp;^ c;f/ d;fGt</v>
      </c>
      <c r="J4" s="1222" t="s">
        <v>222</v>
      </c>
      <c r="K4" s="1211" t="str">
        <f>B4</f>
        <v>@)&amp;% c;f/ d;fGt</v>
      </c>
      <c r="L4" s="1211" t="str">
        <f>C4</f>
        <v>@)&amp;^ c;f/ d;fGt</v>
      </c>
      <c r="M4" s="1210" t="s">
        <v>222</v>
      </c>
    </row>
    <row r="5" spans="1:13" ht="18.75" customHeight="1">
      <c r="A5" s="452" t="s">
        <v>485</v>
      </c>
      <c r="B5" s="553">
        <v>157.6</v>
      </c>
      <c r="C5" s="553">
        <v>167.6</v>
      </c>
      <c r="D5" s="1631">
        <v>6.345177664974619</v>
      </c>
      <c r="E5" s="553">
        <v>158.9</v>
      </c>
      <c r="F5" s="553">
        <v>168.9</v>
      </c>
      <c r="G5" s="1631">
        <v>6.293266205160478</v>
      </c>
      <c r="H5" s="553">
        <v>155.6</v>
      </c>
      <c r="I5" s="553">
        <v>161.87</v>
      </c>
      <c r="J5" s="1631">
        <v>4.0295629820051486</v>
      </c>
      <c r="K5" s="1668">
        <v>132.80000000000001</v>
      </c>
      <c r="L5" s="1668">
        <v>157.80000000000001</v>
      </c>
      <c r="M5" s="1343">
        <v>18.825301204819276</v>
      </c>
    </row>
    <row r="6" spans="1:13" ht="18.75" customHeight="1" thickBot="1">
      <c r="A6" s="453" t="s">
        <v>484</v>
      </c>
      <c r="B6" s="1637">
        <v>93.9</v>
      </c>
      <c r="C6" s="1637">
        <v>118.9</v>
      </c>
      <c r="D6" s="1638">
        <v>26.624068157614484</v>
      </c>
      <c r="E6" s="1637">
        <v>56.7</v>
      </c>
      <c r="F6" s="1637">
        <v>108.7</v>
      </c>
      <c r="G6" s="1638">
        <v>91.710758377425037</v>
      </c>
      <c r="H6" s="1637">
        <v>32.799999999999997</v>
      </c>
      <c r="I6" s="1637">
        <v>37.549999999999997</v>
      </c>
      <c r="J6" s="1638">
        <v>14.481707317073173</v>
      </c>
      <c r="K6" s="1637">
        <v>147.19999999999999</v>
      </c>
      <c r="L6" s="1637">
        <v>149.1</v>
      </c>
      <c r="M6" s="1644">
        <v>1.2907608695652213</v>
      </c>
    </row>
    <row r="7" spans="1:13" ht="13.5" customHeight="1" thickTop="1" thickBot="1">
      <c r="J7" s="996"/>
    </row>
    <row r="8" spans="1:13" ht="18.75" customHeight="1" thickTop="1">
      <c r="A8" s="2518" t="s">
        <v>81</v>
      </c>
      <c r="B8" s="2520" t="s">
        <v>247</v>
      </c>
      <c r="C8" s="2520"/>
      <c r="D8" s="2520"/>
      <c r="E8" s="2520" t="s">
        <v>248</v>
      </c>
      <c r="F8" s="2520"/>
      <c r="G8" s="2520"/>
      <c r="H8" s="2520" t="s">
        <v>212</v>
      </c>
      <c r="I8" s="2520"/>
      <c r="J8" s="2521"/>
    </row>
    <row r="9" spans="1:13" ht="18.75" customHeight="1">
      <c r="A9" s="2519"/>
      <c r="B9" s="1211" t="str">
        <f>B4</f>
        <v>@)&amp;% c;f/ d;fGt</v>
      </c>
      <c r="C9" s="1211" t="str">
        <f>C4</f>
        <v>@)&amp;^ c;f/ d;fGt</v>
      </c>
      <c r="D9" s="1222" t="s">
        <v>222</v>
      </c>
      <c r="E9" s="1211" t="str">
        <f>B4</f>
        <v>@)&amp;% c;f/ d;fGt</v>
      </c>
      <c r="F9" s="1211" t="str">
        <f>C4</f>
        <v>@)&amp;^ c;f/ d;fGt</v>
      </c>
      <c r="G9" s="1222" t="s">
        <v>222</v>
      </c>
      <c r="H9" s="1211" t="str">
        <f>B4</f>
        <v>@)&amp;% c;f/ d;fGt</v>
      </c>
      <c r="I9" s="1211" t="str">
        <f>C4</f>
        <v>@)&amp;^ c;f/ d;fGt</v>
      </c>
      <c r="J9" s="1210" t="s">
        <v>222</v>
      </c>
    </row>
    <row r="10" spans="1:13" ht="18.75" customHeight="1">
      <c r="A10" s="452" t="s">
        <v>485</v>
      </c>
      <c r="B10" s="553">
        <v>51</v>
      </c>
      <c r="C10" s="553">
        <v>56</v>
      </c>
      <c r="D10" s="1631">
        <v>9.8039215686274517</v>
      </c>
      <c r="E10" s="28">
        <v>135.19999999999999</v>
      </c>
      <c r="F10" s="553">
        <v>146.69999999999999</v>
      </c>
      <c r="G10" s="1631">
        <v>8.5059171597633139</v>
      </c>
      <c r="H10" s="1641">
        <v>791.10000000000014</v>
      </c>
      <c r="I10" s="1641">
        <v>858.87000000000012</v>
      </c>
      <c r="J10" s="1343">
        <v>8.5665529010238863</v>
      </c>
    </row>
    <row r="11" spans="1:13" ht="18.75" customHeight="1" thickBot="1">
      <c r="A11" s="453" t="s">
        <v>484</v>
      </c>
      <c r="B11" s="1637">
        <v>93.9</v>
      </c>
      <c r="C11" s="1637">
        <v>111.6</v>
      </c>
      <c r="D11" s="1638">
        <v>18.84984025559104</v>
      </c>
      <c r="E11" s="86">
        <v>121.3</v>
      </c>
      <c r="F11" s="1637">
        <v>125.3</v>
      </c>
      <c r="G11" s="1638">
        <v>3.2976092333058529</v>
      </c>
      <c r="H11" s="1815">
        <v>545.79999999999995</v>
      </c>
      <c r="I11" s="1815">
        <v>651.15</v>
      </c>
      <c r="J11" s="1644">
        <v>19.301942103334561</v>
      </c>
    </row>
    <row r="12" spans="1:13" ht="12.75" customHeight="1" thickTop="1" thickBot="1"/>
    <row r="13" spans="1:13" ht="16.5" thickTop="1">
      <c r="A13" s="2518" t="s">
        <v>81</v>
      </c>
      <c r="B13" s="2520" t="s">
        <v>124</v>
      </c>
      <c r="C13" s="2520"/>
      <c r="D13" s="2521"/>
    </row>
    <row r="14" spans="1:13" ht="15.75">
      <c r="A14" s="2519"/>
      <c r="B14" s="1211" t="str">
        <f>B4</f>
        <v>@)&amp;% c;f/ d;fGt</v>
      </c>
      <c r="C14" s="1211" t="str">
        <f>C4</f>
        <v>@)&amp;^ c;f/ d;fGt</v>
      </c>
      <c r="D14" s="1210" t="s">
        <v>222</v>
      </c>
    </row>
    <row r="15" spans="1:13" s="460" customFormat="1" ht="18.75" customHeight="1">
      <c r="A15" s="458" t="s">
        <v>487</v>
      </c>
      <c r="B15" s="1295">
        <v>206944</v>
      </c>
      <c r="C15" s="1295">
        <v>231513</v>
      </c>
      <c r="D15" s="998">
        <v>11.872293953919907</v>
      </c>
      <c r="E15" s="459"/>
      <c r="F15" s="459"/>
      <c r="G15" s="994"/>
      <c r="J15" s="997"/>
      <c r="M15" s="997"/>
    </row>
    <row r="16" spans="1:13" ht="18.75" customHeight="1">
      <c r="A16" s="461" t="s">
        <v>486</v>
      </c>
      <c r="B16" s="553">
        <v>185730</v>
      </c>
      <c r="C16" s="553">
        <v>205449</v>
      </c>
      <c r="D16" s="941">
        <v>10.617024713293489</v>
      </c>
      <c r="E16" s="462"/>
      <c r="F16" s="462"/>
      <c r="G16" s="995"/>
    </row>
    <row r="17" spans="1:9" ht="18.75" customHeight="1" thickBot="1">
      <c r="A17" s="529" t="s">
        <v>158</v>
      </c>
      <c r="B17" s="1637">
        <v>21214</v>
      </c>
      <c r="C17" s="1637">
        <v>26064</v>
      </c>
      <c r="D17" s="945">
        <v>22.862260771188843</v>
      </c>
    </row>
    <row r="18" spans="1:9" ht="20.25" customHeight="1" thickTop="1">
      <c r="A18" s="459" t="s">
        <v>546</v>
      </c>
      <c r="H18" s="459"/>
      <c r="I18" s="459"/>
    </row>
    <row r="19" spans="1:9">
      <c r="A19" s="462" t="s">
        <v>600</v>
      </c>
      <c r="H19" s="462"/>
      <c r="I19" s="462"/>
    </row>
    <row r="20" spans="1:9">
      <c r="A20" s="530" t="s">
        <v>597</v>
      </c>
    </row>
  </sheetData>
  <mergeCells count="13">
    <mergeCell ref="A1:M1"/>
    <mergeCell ref="A2:M2"/>
    <mergeCell ref="A3:A4"/>
    <mergeCell ref="B3:D3"/>
    <mergeCell ref="E3:G3"/>
    <mergeCell ref="H3:J3"/>
    <mergeCell ref="K3:M3"/>
    <mergeCell ref="A8:A9"/>
    <mergeCell ref="B8:D8"/>
    <mergeCell ref="E8:G8"/>
    <mergeCell ref="H8:J8"/>
    <mergeCell ref="A13:A14"/>
    <mergeCell ref="B13:D13"/>
  </mergeCells>
  <printOptions horizontalCentered="1"/>
  <pageMargins left="0.39370078740157483" right="0.39370078740157483" top="0.78740157480314965" bottom="0" header="0" footer="0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201</vt:i4>
      </vt:variant>
      <vt:variant>
        <vt:lpstr>Named Ranges</vt:lpstr>
      </vt:variant>
      <vt:variant>
        <vt:i4>136</vt:i4>
      </vt:variant>
    </vt:vector>
  </HeadingPairs>
  <TitlesOfParts>
    <vt:vector size="337" baseType="lpstr">
      <vt:lpstr>Tables</vt:lpstr>
      <vt:lpstr>Con Tables</vt:lpstr>
      <vt:lpstr>Samagra tab.</vt:lpstr>
      <vt:lpstr>S1</vt:lpstr>
      <vt:lpstr>S1.1</vt:lpstr>
      <vt:lpstr>S2</vt:lpstr>
      <vt:lpstr>S2.1</vt:lpstr>
      <vt:lpstr>S3</vt:lpstr>
      <vt:lpstr>S3.1</vt:lpstr>
      <vt:lpstr>S4</vt:lpstr>
      <vt:lpstr>S4.1</vt:lpstr>
      <vt:lpstr>S5</vt:lpstr>
      <vt:lpstr>S5.1</vt:lpstr>
      <vt:lpstr>S6</vt:lpstr>
      <vt:lpstr>S6.1</vt:lpstr>
      <vt:lpstr>S7</vt:lpstr>
      <vt:lpstr>S7.1A</vt:lpstr>
      <vt:lpstr>S7.1B</vt:lpstr>
      <vt:lpstr>S8</vt:lpstr>
      <vt:lpstr>S8.1</vt:lpstr>
      <vt:lpstr>S9</vt:lpstr>
      <vt:lpstr>S9.1</vt:lpstr>
      <vt:lpstr>S10</vt:lpstr>
      <vt:lpstr>S10.1</vt:lpstr>
      <vt:lpstr>T1 (2)</vt:lpstr>
      <vt:lpstr>T2 (2)</vt:lpstr>
      <vt:lpstr>T4 (2)</vt:lpstr>
      <vt:lpstr>T5 (2)</vt:lpstr>
      <vt:lpstr>T6 (2)</vt:lpstr>
      <vt:lpstr>T6.1</vt:lpstr>
      <vt:lpstr>T7 (2)</vt:lpstr>
      <vt:lpstr>T7.1</vt:lpstr>
      <vt:lpstr>T8 (2)</vt:lpstr>
      <vt:lpstr>T8.1</vt:lpstr>
      <vt:lpstr>T9 (2)</vt:lpstr>
      <vt:lpstr>T9.1</vt:lpstr>
      <vt:lpstr>T10 (2)</vt:lpstr>
      <vt:lpstr>T10.1</vt:lpstr>
      <vt:lpstr>T12</vt:lpstr>
      <vt:lpstr>Districtwise</vt:lpstr>
      <vt:lpstr>Jillagat</vt:lpstr>
      <vt:lpstr>Kathmandu_Region</vt:lpstr>
      <vt:lpstr>Tab 1</vt:lpstr>
      <vt:lpstr>Tab 2</vt:lpstr>
      <vt:lpstr>Tab 3</vt:lpstr>
      <vt:lpstr>Tab 4</vt:lpstr>
      <vt:lpstr>Tab 5</vt:lpstr>
      <vt:lpstr>Tab 6</vt:lpstr>
      <vt:lpstr>Tab 7</vt:lpstr>
      <vt:lpstr>Tab 8</vt:lpstr>
      <vt:lpstr>Tab 9</vt:lpstr>
      <vt:lpstr>Tab 10</vt:lpstr>
      <vt:lpstr>ta1 (2)</vt:lpstr>
      <vt:lpstr>ta2 (2)</vt:lpstr>
      <vt:lpstr>ta4 (2)</vt:lpstr>
      <vt:lpstr>ta5 (2)</vt:lpstr>
      <vt:lpstr>ta6 (2)</vt:lpstr>
      <vt:lpstr>ta7 (2)</vt:lpstr>
      <vt:lpstr>ta8 (2)</vt:lpstr>
      <vt:lpstr>ta9 (2)</vt:lpstr>
      <vt:lpstr>ta10 (2)</vt:lpstr>
      <vt:lpstr>Biratnagar_Region</vt:lpstr>
      <vt:lpstr>Ta 1</vt:lpstr>
      <vt:lpstr>Ta 2</vt:lpstr>
      <vt:lpstr>Ta 3</vt:lpstr>
      <vt:lpstr>Ta 4</vt:lpstr>
      <vt:lpstr>Ta 5</vt:lpstr>
      <vt:lpstr>Ta 6</vt:lpstr>
      <vt:lpstr>Ta 7</vt:lpstr>
      <vt:lpstr>Ta 8</vt:lpstr>
      <vt:lpstr>Ta 9</vt:lpstr>
      <vt:lpstr>Ta 10</vt:lpstr>
      <vt:lpstr>tab1 (2)</vt:lpstr>
      <vt:lpstr>tab2 (2)</vt:lpstr>
      <vt:lpstr>tab4 (2)</vt:lpstr>
      <vt:lpstr>tab5 (2)</vt:lpstr>
      <vt:lpstr>tab6 (2)</vt:lpstr>
      <vt:lpstr>tab7 (2)</vt:lpstr>
      <vt:lpstr>tab8 (2)</vt:lpstr>
      <vt:lpstr>tab9 (2)</vt:lpstr>
      <vt:lpstr>tab10 (2)</vt:lpstr>
      <vt:lpstr>Janakpur_regn</vt:lpstr>
      <vt:lpstr>Ta1 </vt:lpstr>
      <vt:lpstr>Ta2</vt:lpstr>
      <vt:lpstr>Ta3</vt:lpstr>
      <vt:lpstr>Ta4</vt:lpstr>
      <vt:lpstr>Ta5</vt:lpstr>
      <vt:lpstr>Ta6</vt:lpstr>
      <vt:lpstr>Ta7</vt:lpstr>
      <vt:lpstr>Ta8</vt:lpstr>
      <vt:lpstr>Ta9</vt:lpstr>
      <vt:lpstr>Ta10</vt:lpstr>
      <vt:lpstr>t.1</vt:lpstr>
      <vt:lpstr>t.2</vt:lpstr>
      <vt:lpstr>t.4</vt:lpstr>
      <vt:lpstr>t.5</vt:lpstr>
      <vt:lpstr>t.6</vt:lpstr>
      <vt:lpstr>t.7</vt:lpstr>
      <vt:lpstr>t.8</vt:lpstr>
      <vt:lpstr>t.9</vt:lpstr>
      <vt:lpstr>t.10</vt:lpstr>
      <vt:lpstr>Birgunj_Regn</vt:lpstr>
      <vt:lpstr>t 1</vt:lpstr>
      <vt:lpstr>t 2</vt:lpstr>
      <vt:lpstr>t 3</vt:lpstr>
      <vt:lpstr>t 4</vt:lpstr>
      <vt:lpstr>t 5</vt:lpstr>
      <vt:lpstr>t 6</vt:lpstr>
      <vt:lpstr>t 7</vt:lpstr>
      <vt:lpstr>t 8</vt:lpstr>
      <vt:lpstr>t 9</vt:lpstr>
      <vt:lpstr>t 10</vt:lpstr>
      <vt:lpstr>ta.1</vt:lpstr>
      <vt:lpstr>ta.2</vt:lpstr>
      <vt:lpstr>ta.4</vt:lpstr>
      <vt:lpstr>ta.5</vt:lpstr>
      <vt:lpstr>ta.6</vt:lpstr>
      <vt:lpstr>ta.7</vt:lpstr>
      <vt:lpstr>ta.8</vt:lpstr>
      <vt:lpstr>ta.9</vt:lpstr>
      <vt:lpstr>ta.10</vt:lpstr>
      <vt:lpstr>Pokhara Regn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t-1</vt:lpstr>
      <vt:lpstr>t-2</vt:lpstr>
      <vt:lpstr>t-4</vt:lpstr>
      <vt:lpstr>t-5</vt:lpstr>
      <vt:lpstr>t-6 (2)</vt:lpstr>
      <vt:lpstr>t-7 (2)</vt:lpstr>
      <vt:lpstr>t-8 (2)</vt:lpstr>
      <vt:lpstr>t-9 (2)</vt:lpstr>
      <vt:lpstr>t-10 (2)</vt:lpstr>
      <vt:lpstr>Siddharthannagar_Regn</vt:lpstr>
      <vt:lpstr>ta1</vt:lpstr>
      <vt:lpstr>.ta2</vt:lpstr>
      <vt:lpstr>.ta3</vt:lpstr>
      <vt:lpstr>.ta4</vt:lpstr>
      <vt:lpstr>.ta5</vt:lpstr>
      <vt:lpstr>.ta6</vt:lpstr>
      <vt:lpstr>.ta7</vt:lpstr>
      <vt:lpstr>.ta8</vt:lpstr>
      <vt:lpstr>.ta9</vt:lpstr>
      <vt:lpstr>.ta10</vt:lpstr>
      <vt:lpstr>,t1</vt:lpstr>
      <vt:lpstr>,t2</vt:lpstr>
      <vt:lpstr>,t4</vt:lpstr>
      <vt:lpstr>,t5</vt:lpstr>
      <vt:lpstr>,t6</vt:lpstr>
      <vt:lpstr>,t7</vt:lpstr>
      <vt:lpstr>,t8</vt:lpstr>
      <vt:lpstr>,t9</vt:lpstr>
      <vt:lpstr>,t10</vt:lpstr>
      <vt:lpstr>Nepalgunj_Regn</vt:lpstr>
      <vt:lpstr>T_1</vt:lpstr>
      <vt:lpstr>T_2</vt:lpstr>
      <vt:lpstr>T_3</vt:lpstr>
      <vt:lpstr>T_4</vt:lpstr>
      <vt:lpstr>T_5</vt:lpstr>
      <vt:lpstr>T-6</vt:lpstr>
      <vt:lpstr>T-7</vt:lpstr>
      <vt:lpstr>T-8</vt:lpstr>
      <vt:lpstr>T-9</vt:lpstr>
      <vt:lpstr>t-10</vt:lpstr>
      <vt:lpstr>1</vt:lpstr>
      <vt:lpstr>2</vt:lpstr>
      <vt:lpstr>4</vt:lpstr>
      <vt:lpstr>5</vt:lpstr>
      <vt:lpstr>6</vt:lpstr>
      <vt:lpstr>7</vt:lpstr>
      <vt:lpstr>8</vt:lpstr>
      <vt:lpstr>9</vt:lpstr>
      <vt:lpstr>10</vt:lpstr>
      <vt:lpstr>Dhangadi_Regn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.1</vt:lpstr>
      <vt:lpstr>.2</vt:lpstr>
      <vt:lpstr>.4</vt:lpstr>
      <vt:lpstr>.5</vt:lpstr>
      <vt:lpstr>.6</vt:lpstr>
      <vt:lpstr>.7</vt:lpstr>
      <vt:lpstr>.8</vt:lpstr>
      <vt:lpstr>.9</vt:lpstr>
      <vt:lpstr>.10</vt:lpstr>
      <vt:lpstr>',t1'!Print_Area</vt:lpstr>
      <vt:lpstr>',t10'!Print_Area</vt:lpstr>
      <vt:lpstr>',t5'!Print_Area</vt:lpstr>
      <vt:lpstr>',t7'!Print_Area</vt:lpstr>
      <vt:lpstr>'.1'!Print_Area</vt:lpstr>
      <vt:lpstr>'.10'!Print_Area</vt:lpstr>
      <vt:lpstr>'.5'!Print_Area</vt:lpstr>
      <vt:lpstr>'.7'!Print_Area</vt:lpstr>
      <vt:lpstr>'.9'!Print_Area</vt:lpstr>
      <vt:lpstr>'.ta4'!Print_Area</vt:lpstr>
      <vt:lpstr>'.ta6'!Print_Area</vt:lpstr>
      <vt:lpstr>'.ta7'!Print_Area</vt:lpstr>
      <vt:lpstr>'1'!Print_Area</vt:lpstr>
      <vt:lpstr>'10'!Print_Area</vt:lpstr>
      <vt:lpstr>'7'!Print_Area</vt:lpstr>
      <vt:lpstr>Biratnagar_Region!Print_Area</vt:lpstr>
      <vt:lpstr>Birgunj_Regn!Print_Area</vt:lpstr>
      <vt:lpstr>'Con Tables'!Print_Area</vt:lpstr>
      <vt:lpstr>Dhangadi_Regn!Print_Area</vt:lpstr>
      <vt:lpstr>Districtwise!Print_Area</vt:lpstr>
      <vt:lpstr>Janakpur_regn!Print_Area</vt:lpstr>
      <vt:lpstr>Kathmandu_Region!Print_Area</vt:lpstr>
      <vt:lpstr>Nepalgunj_Regn!Print_Area</vt:lpstr>
      <vt:lpstr>'Pokhara Regn'!Print_Area</vt:lpstr>
      <vt:lpstr>'S1'!Print_Area</vt:lpstr>
      <vt:lpstr>S1.1!Print_Area</vt:lpstr>
      <vt:lpstr>'S10'!Print_Area</vt:lpstr>
      <vt:lpstr>S10.1!Print_Area</vt:lpstr>
      <vt:lpstr>'S2'!Print_Area</vt:lpstr>
      <vt:lpstr>S2.1!Print_Area</vt:lpstr>
      <vt:lpstr>'S3'!Print_Area</vt:lpstr>
      <vt:lpstr>S3.1!Print_Area</vt:lpstr>
      <vt:lpstr>'S4'!Print_Area</vt:lpstr>
      <vt:lpstr>S4.1!Print_Area</vt:lpstr>
      <vt:lpstr>'S5'!Print_Area</vt:lpstr>
      <vt:lpstr>S5.1!Print_Area</vt:lpstr>
      <vt:lpstr>'S6'!Print_Area</vt:lpstr>
      <vt:lpstr>S6.1!Print_Area</vt:lpstr>
      <vt:lpstr>'S7'!Print_Area</vt:lpstr>
      <vt:lpstr>S7.1B!Print_Area</vt:lpstr>
      <vt:lpstr>'S8'!Print_Area</vt:lpstr>
      <vt:lpstr>S8.1!Print_Area</vt:lpstr>
      <vt:lpstr>'S9'!Print_Area</vt:lpstr>
      <vt:lpstr>S9.1!Print_Area</vt:lpstr>
      <vt:lpstr>Siddharthannagar_Regn!Print_Area</vt:lpstr>
      <vt:lpstr>'t 1'!Print_Area</vt:lpstr>
      <vt:lpstr>'t 10'!Print_Area</vt:lpstr>
      <vt:lpstr>'t 2'!Print_Area</vt:lpstr>
      <vt:lpstr>'t 3'!Print_Area</vt:lpstr>
      <vt:lpstr>'t 4'!Print_Area</vt:lpstr>
      <vt:lpstr>'t 5'!Print_Area</vt:lpstr>
      <vt:lpstr>'t 6'!Print_Area</vt:lpstr>
      <vt:lpstr>'t 7'!Print_Area</vt:lpstr>
      <vt:lpstr>'t 9'!Print_Area</vt:lpstr>
      <vt:lpstr>t.1!Print_Area</vt:lpstr>
      <vt:lpstr>t.10!Print_Area</vt:lpstr>
      <vt:lpstr>t.2!Print_Area</vt:lpstr>
      <vt:lpstr>t.7!Print_Area</vt:lpstr>
      <vt:lpstr>t.9!Print_Area</vt:lpstr>
      <vt:lpstr>T_1!Print_Area</vt:lpstr>
      <vt:lpstr>T_2!Print_Area</vt:lpstr>
      <vt:lpstr>T_4!Print_Area</vt:lpstr>
      <vt:lpstr>T_5!Print_Area</vt:lpstr>
      <vt:lpstr>'t1'!Print_Area</vt:lpstr>
      <vt:lpstr>'t-1'!Print_Area</vt:lpstr>
      <vt:lpstr>'T1 (2)'!Print_Area</vt:lpstr>
      <vt:lpstr>'t10'!Print_Area</vt:lpstr>
      <vt:lpstr>'T10 (2)'!Print_Area</vt:lpstr>
      <vt:lpstr>T10.1!Print_Area</vt:lpstr>
      <vt:lpstr>'t2'!Print_Area</vt:lpstr>
      <vt:lpstr>'T2 (2)'!Print_Area</vt:lpstr>
      <vt:lpstr>'t3'!Print_Area</vt:lpstr>
      <vt:lpstr>'T4 (2)'!Print_Area</vt:lpstr>
      <vt:lpstr>'t5'!Print_Area</vt:lpstr>
      <vt:lpstr>'t-5'!Print_Area</vt:lpstr>
      <vt:lpstr>'t6'!Print_Area</vt:lpstr>
      <vt:lpstr>'T-6'!Print_Area</vt:lpstr>
      <vt:lpstr>'T6 (2)'!Print_Area</vt:lpstr>
      <vt:lpstr>T6.1!Print_Area</vt:lpstr>
      <vt:lpstr>'t7'!Print_Area</vt:lpstr>
      <vt:lpstr>'T-7'!Print_Area</vt:lpstr>
      <vt:lpstr>'T7 (2)'!Print_Area</vt:lpstr>
      <vt:lpstr>'t-7 (2)'!Print_Area</vt:lpstr>
      <vt:lpstr>'t8'!Print_Area</vt:lpstr>
      <vt:lpstr>'T8 (2)'!Print_Area</vt:lpstr>
      <vt:lpstr>T8.1!Print_Area</vt:lpstr>
      <vt:lpstr>'t9'!Print_Area</vt:lpstr>
      <vt:lpstr>'T9 (2)'!Print_Area</vt:lpstr>
      <vt:lpstr>'Ta 5'!Print_Area</vt:lpstr>
      <vt:lpstr>'Ta 6'!Print_Area</vt:lpstr>
      <vt:lpstr>'Ta 7'!Print_Area</vt:lpstr>
      <vt:lpstr>'Ta 8'!Print_Area</vt:lpstr>
      <vt:lpstr>ta.1!Print_Area</vt:lpstr>
      <vt:lpstr>ta.10!Print_Area</vt:lpstr>
      <vt:lpstr>ta.4!Print_Area</vt:lpstr>
      <vt:lpstr>ta.7!Print_Area</vt:lpstr>
      <vt:lpstr>ta.8!Print_Area</vt:lpstr>
      <vt:lpstr>ta.9!Print_Area</vt:lpstr>
      <vt:lpstr>'ta1'!Print_Area</vt:lpstr>
      <vt:lpstr>'Ta1 '!Print_Area</vt:lpstr>
      <vt:lpstr>'Ta10'!Print_Area</vt:lpstr>
      <vt:lpstr>'ta10 (2)'!Print_Area</vt:lpstr>
      <vt:lpstr>'ta2 (2)'!Print_Area</vt:lpstr>
      <vt:lpstr>'Ta3'!Print_Area</vt:lpstr>
      <vt:lpstr>'Ta4'!Print_Area</vt:lpstr>
      <vt:lpstr>'ta4 (2)'!Print_Area</vt:lpstr>
      <vt:lpstr>'Ta5'!Print_Area</vt:lpstr>
      <vt:lpstr>'ta5 (2)'!Print_Area</vt:lpstr>
      <vt:lpstr>'Ta6'!Print_Area</vt:lpstr>
      <vt:lpstr>'ta6 (2)'!Print_Area</vt:lpstr>
      <vt:lpstr>'Ta7'!Print_Area</vt:lpstr>
      <vt:lpstr>'ta7 (2)'!Print_Area</vt:lpstr>
      <vt:lpstr>'Tab 1'!Print_Area</vt:lpstr>
      <vt:lpstr>'Tab 2'!Print_Area</vt:lpstr>
      <vt:lpstr>'Tab 3'!Print_Area</vt:lpstr>
      <vt:lpstr>'Tab 4'!Print_Area</vt:lpstr>
      <vt:lpstr>'Tab 6'!Print_Area</vt:lpstr>
      <vt:lpstr>'Tab 7'!Print_Area</vt:lpstr>
      <vt:lpstr>'Tab 8'!Print_Area</vt:lpstr>
      <vt:lpstr>'Tab 9'!Print_Area</vt:lpstr>
      <vt:lpstr>'tab1 (2)'!Print_Area</vt:lpstr>
      <vt:lpstr>'tab2 (2)'!Print_Area</vt:lpstr>
      <vt:lpstr>'tab5 (2)'!Print_Area</vt:lpstr>
      <vt:lpstr>'TAB6'!Print_Area</vt:lpstr>
      <vt:lpstr>'tab6 (2)'!Print_Area</vt:lpstr>
      <vt:lpstr>'tab7 (2)'!Print_Area</vt:lpstr>
      <vt:lpstr>'TAB8'!Print_Area</vt:lpstr>
      <vt:lpstr>'TAB9'!Print_Area</vt:lpstr>
      <vt:lpstr>'tab9 (2)'!Print_Area</vt:lpstr>
      <vt:lpstr>Tables!Print_Area</vt:lpstr>
      <vt:lpstr>'.ta7'!Print_Titles</vt:lpstr>
      <vt:lpstr>'t 3'!Print_Titles</vt:lpstr>
      <vt:lpstr>'t7'!Print_Titles</vt:lpstr>
      <vt:lpstr>'T-7'!Print_Titles</vt:lpstr>
      <vt:lpstr>'Ta 2'!Print_Titles</vt:lpstr>
      <vt:lpstr>'Ta2'!Print_Titles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cg7</dc:creator>
  <cp:lastModifiedBy>S00518</cp:lastModifiedBy>
  <cp:lastPrinted>2020-01-23T06:44:56Z</cp:lastPrinted>
  <dcterms:created xsi:type="dcterms:W3CDTF">2010-12-17T04:15:21Z</dcterms:created>
  <dcterms:modified xsi:type="dcterms:W3CDTF">2020-01-23T06:44:57Z</dcterms:modified>
</cp:coreProperties>
</file>